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rcpalomercadenas/Desktop/Master/InfoMedica/RepoIFB/"/>
    </mc:Choice>
  </mc:AlternateContent>
  <xr:revisionPtr revIDLastSave="0" documentId="13_ncr:1_{B368135B-6FA2-BF46-B8B3-91EBE2B15790}" xr6:coauthVersionLast="47" xr6:coauthVersionMax="47" xr10:uidLastSave="{00000000-0000-0000-0000-000000000000}"/>
  <bookViews>
    <workbookView xWindow="0" yWindow="500" windowWidth="28800" windowHeight="15000" xr2:uid="{00000000-000D-0000-FFFF-FFFF00000000}"/>
  </bookViews>
  <sheets>
    <sheet name="Environmental Factors" sheetId="1" r:id="rId1"/>
    <sheet name="Tabellenblatt4" sheetId="2" r:id="rId2"/>
    <sheet name="Kopie von Environmental Factors" sheetId="3" r:id="rId3"/>
    <sheet name="Tabellenblat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7" i="1"/>
  <c r="F34" i="1"/>
  <c r="F31" i="1"/>
  <c r="F28" i="1"/>
  <c r="F25" i="1"/>
  <c r="F21" i="1"/>
  <c r="F17" i="1"/>
  <c r="F14" i="1"/>
  <c r="F11" i="1"/>
  <c r="F9" i="1"/>
  <c r="F7" i="1"/>
  <c r="F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29" i="1"/>
  <c r="D30" i="1"/>
  <c r="D31" i="1"/>
  <c r="D32" i="1"/>
  <c r="D33" i="1"/>
  <c r="D34" i="1"/>
  <c r="D35" i="1"/>
  <c r="D36" i="1"/>
  <c r="D37" i="1"/>
  <c r="D38" i="1"/>
  <c r="D39" i="1"/>
  <c r="D40" i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8" authorId="0" shapeId="0" xr:uid="{FF9887E2-93EB-9C46-81B3-A9F87B96B86E}">
      <text>
        <r>
          <rPr>
            <sz val="10"/>
            <color rgb="FF000000"/>
            <rFont val="Arial"/>
            <family val="2"/>
            <scheme val="minor"/>
          </rPr>
          <t>what doe this colors mean?
	-Cinthia Krämer</t>
        </r>
      </text>
    </comment>
  </commentList>
</comments>
</file>

<file path=xl/sharedStrings.xml><?xml version="1.0" encoding="utf-8"?>
<sst xmlns="http://schemas.openxmlformats.org/spreadsheetml/2006/main" count="338" uniqueCount="134">
  <si>
    <t>Environmental_Factor</t>
  </si>
  <si>
    <t>Type</t>
  </si>
  <si>
    <t>Beta</t>
  </si>
  <si>
    <t>OR</t>
  </si>
  <si>
    <t>General_percentage_NAFLD_Patients</t>
  </si>
  <si>
    <t>1-p</t>
  </si>
  <si>
    <t>Gender</t>
  </si>
  <si>
    <t>Gender_Male</t>
  </si>
  <si>
    <t>Gender_Female</t>
  </si>
  <si>
    <t>Age adjusted sitting time</t>
  </si>
  <si>
    <t>AgeSittingTimeQ1</t>
  </si>
  <si>
    <t>AgeSittingTimeQ2</t>
  </si>
  <si>
    <t>AgeSittingTimeQ3</t>
  </si>
  <si>
    <t>AgeSittingTimeQ4</t>
  </si>
  <si>
    <t>Obesity  (BMI &gt; 35)</t>
  </si>
  <si>
    <t>ObesityPositive</t>
  </si>
  <si>
    <t>ObesityNegative</t>
  </si>
  <si>
    <t xml:space="preserve">Physical activity </t>
  </si>
  <si>
    <t>Physical_activityActive</t>
  </si>
  <si>
    <t>Physical_activityNon-active</t>
  </si>
  <si>
    <t>Bloodpressure</t>
  </si>
  <si>
    <t>BloodpHypertension</t>
  </si>
  <si>
    <t>BloodpPrehypertenson</t>
  </si>
  <si>
    <t>BloodpNormal</t>
  </si>
  <si>
    <t>Diabetes</t>
  </si>
  <si>
    <t>DiabetesPositive</t>
  </si>
  <si>
    <t xml:space="preserve">Diabetes </t>
  </si>
  <si>
    <t>DiabetesImpaired_fasting_glucose</t>
  </si>
  <si>
    <t>DiabetesNegative</t>
  </si>
  <si>
    <t>Occupation</t>
  </si>
  <si>
    <t>OccupationWhite-color</t>
  </si>
  <si>
    <t>OccupationBlue-color</t>
  </si>
  <si>
    <t>OccupationPink-color</t>
  </si>
  <si>
    <t>OccupationUnemployed</t>
  </si>
  <si>
    <t>Household income</t>
  </si>
  <si>
    <t>IncomeLow</t>
  </si>
  <si>
    <t>IncomeMid-low</t>
  </si>
  <si>
    <t>IncomeMid-high</t>
  </si>
  <si>
    <t>IncomeHigh</t>
  </si>
  <si>
    <t>Drinking status times / week</t>
  </si>
  <si>
    <t>DrinkingTW2-4</t>
  </si>
  <si>
    <t>Drinking status times / month</t>
  </si>
  <si>
    <t>DrinkingTM2-4</t>
  </si>
  <si>
    <t>DrinkingRare</t>
  </si>
  <si>
    <t>PNPLA3 rs738409</t>
  </si>
  <si>
    <t>PNPLA3rs738409_CC</t>
  </si>
  <si>
    <t>PNPLA3 rs738410</t>
  </si>
  <si>
    <t>PNPLA3rs738410_CG</t>
  </si>
  <si>
    <t>PNPLA3 rs738411</t>
  </si>
  <si>
    <t>PNPLA3rs738411_GG</t>
  </si>
  <si>
    <t>PNPLA3 rs2896019</t>
  </si>
  <si>
    <t>PNPLA3rs2896019_TT</t>
  </si>
  <si>
    <t>PNPLA3 rs2896020</t>
  </si>
  <si>
    <t>PNPLA3rs2896020_TG</t>
  </si>
  <si>
    <t>PNPLA3 rs2896021</t>
  </si>
  <si>
    <t>PNPLA3rs2896021_GG</t>
  </si>
  <si>
    <t>PNPLA3 rs2294918</t>
  </si>
  <si>
    <t>PNPLA3rs2294918_GG</t>
  </si>
  <si>
    <t>PNPLA3 rs2294919</t>
  </si>
  <si>
    <t>PNPLA3rs2294919_GA</t>
  </si>
  <si>
    <t>PNPLA3 rs2294920</t>
  </si>
  <si>
    <t>PNPLA3rs2294920_AA</t>
  </si>
  <si>
    <t>SULT2A1 rs188440</t>
  </si>
  <si>
    <t>SULT2A1rs188440_TT</t>
  </si>
  <si>
    <t>SULT2A1 rs188441</t>
  </si>
  <si>
    <t>SULT2A1rs188441_TC</t>
  </si>
  <si>
    <t>SULT2A1 rs188442</t>
  </si>
  <si>
    <t>SULT2A1rs188442_CC</t>
  </si>
  <si>
    <t>Dummy</t>
  </si>
  <si>
    <t>WC</t>
  </si>
  <si>
    <t>Fasting_Glucose</t>
  </si>
  <si>
    <t>HbA</t>
  </si>
  <si>
    <t>HDL-C</t>
  </si>
  <si>
    <t>LDL-C</t>
  </si>
  <si>
    <t>stress_recognition</t>
  </si>
  <si>
    <t>General_percentage in NAFLD Patients</t>
  </si>
  <si>
    <t>PNPLA3rs738409_CG</t>
  </si>
  <si>
    <t>PNPLA3rs738409_GG</t>
  </si>
  <si>
    <t>PNPLA3rs2896019_TG</t>
  </si>
  <si>
    <t>PNPLA3rs2896019_GG</t>
  </si>
  <si>
    <t>PNPLA3rs2294918_GA</t>
  </si>
  <si>
    <t>PNPLA3rs2294918_AA</t>
  </si>
  <si>
    <t>SULT2A1rs188440_TC</t>
  </si>
  <si>
    <t>SULT2A1rs188440_CC</t>
  </si>
  <si>
    <t>Male</t>
  </si>
  <si>
    <t>Female</t>
  </si>
  <si>
    <t>Age</t>
  </si>
  <si>
    <t>Q1 (&lt;%25)</t>
  </si>
  <si>
    <t>Q2</t>
  </si>
  <si>
    <t>Q3</t>
  </si>
  <si>
    <t>Q4 (&gt;%75)</t>
  </si>
  <si>
    <t>Positive</t>
  </si>
  <si>
    <t>Negative</t>
  </si>
  <si>
    <t>Active</t>
  </si>
  <si>
    <t>Non-active</t>
  </si>
  <si>
    <t>Hypertension</t>
  </si>
  <si>
    <t>Prehypertenson</t>
  </si>
  <si>
    <t>Normal</t>
  </si>
  <si>
    <t>Impaired fastingh glucose</t>
  </si>
  <si>
    <t>White-color</t>
  </si>
  <si>
    <t>Blue-color</t>
  </si>
  <si>
    <t>Pink-color</t>
  </si>
  <si>
    <t>Unemployed</t>
  </si>
  <si>
    <t>Low</t>
  </si>
  <si>
    <t>Mid-low</t>
  </si>
  <si>
    <t>Mid-high</t>
  </si>
  <si>
    <t>High</t>
  </si>
  <si>
    <t>Drinking status</t>
  </si>
  <si>
    <t>2-4 times / week</t>
  </si>
  <si>
    <t>2-4 times / month</t>
  </si>
  <si>
    <t>Never or occasionally</t>
  </si>
  <si>
    <t>CC</t>
  </si>
  <si>
    <t>CG</t>
  </si>
  <si>
    <t>GG</t>
  </si>
  <si>
    <t>TT</t>
  </si>
  <si>
    <t>TG</t>
  </si>
  <si>
    <t>GA</t>
  </si>
  <si>
    <t>AA</t>
  </si>
  <si>
    <t>TC</t>
  </si>
  <si>
    <t>Fasting Glucose</t>
  </si>
  <si>
    <t>stress recognition</t>
  </si>
  <si>
    <t>Age_20_29</t>
  </si>
  <si>
    <t>Age_30_39</t>
  </si>
  <si>
    <t>Age_40_49</t>
  </si>
  <si>
    <t>24.0</t>
  </si>
  <si>
    <t>Age_50_59</t>
  </si>
  <si>
    <t>Age_60_69</t>
  </si>
  <si>
    <t>Age_70_plus</t>
  </si>
  <si>
    <t xml:space="preserve">Environmental Factor </t>
  </si>
  <si>
    <t>https://www.researchgate.net/publication/344383041_Association_between_sitting_time_and_non-alcoholic_fatty_live_disease_in_South_Korean_population_a_cross-sectional_study</t>
  </si>
  <si>
    <t>https://onlinelibrary.wiley.com/doi/epdf/10.1111/liv.15078?casa_token=-2EKfgHo7PQAAAAA%3AUDcPQFzbn9Eozu-r9HJ3LamjfHqMWV6mhDOLTPtBDJh_PpG6Kbd6JDTwpS2ZDUAXij8hAyfJsDT5iLqy</t>
  </si>
  <si>
    <t>Cat</t>
  </si>
  <si>
    <t>Betas</t>
  </si>
  <si>
    <t>pop_percentage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</si>
</sst>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rgb="FF000000"/>
      <name val="Calibri"/>
      <family val="2"/>
    </font>
    <font>
      <b/>
      <i/>
      <sz val="9"/>
      <color rgb="FF000000"/>
      <name val="Calibri"/>
      <family val="2"/>
    </font>
    <font>
      <sz val="9"/>
      <color rgb="FF000000"/>
      <name val="Calibri"/>
      <family val="2"/>
    </font>
    <font>
      <sz val="14"/>
      <color rgb="FF000000"/>
      <name val="Calibri"/>
      <family val="2"/>
    </font>
    <font>
      <sz val="9"/>
      <color rgb="FF000000"/>
      <name val="&quot;Open Sans&quot;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1" fillId="0" borderId="0" xfId="0" applyNumberFormat="1" applyFont="1"/>
    <xf numFmtId="0" fontId="1" fillId="0" borderId="0" xfId="0" applyFont="1" applyAlignment="1">
      <alignment horizontal="right"/>
    </xf>
    <xf numFmtId="2" fontId="2" fillId="0" borderId="0" xfId="0" applyNumberFormat="1" applyFont="1"/>
    <xf numFmtId="2" fontId="2" fillId="2" borderId="0" xfId="0" applyNumberFormat="1" applyFont="1" applyFill="1"/>
    <xf numFmtId="0" fontId="3" fillId="3" borderId="0" xfId="0" applyFont="1" applyFill="1" applyAlignment="1">
      <alignment horizontal="right"/>
    </xf>
    <xf numFmtId="0" fontId="2" fillId="0" borderId="0" xfId="0" applyFont="1"/>
    <xf numFmtId="2" fontId="3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center" vertical="top"/>
    </xf>
    <xf numFmtId="2" fontId="2" fillId="0" borderId="0" xfId="0" applyNumberFormat="1" applyFont="1" applyAlignment="1">
      <alignment vertical="top"/>
    </xf>
    <xf numFmtId="2" fontId="4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 vertical="top"/>
    </xf>
    <xf numFmtId="2" fontId="7" fillId="0" borderId="0" xfId="0" applyNumberFormat="1" applyFont="1" applyAlignment="1">
      <alignment horizontal="left" vertical="top"/>
    </xf>
    <xf numFmtId="2" fontId="2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left"/>
    </xf>
    <xf numFmtId="2" fontId="8" fillId="4" borderId="0" xfId="0" applyNumberFormat="1" applyFon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2" fillId="6" borderId="0" xfId="0" applyFont="1" applyFill="1"/>
    <xf numFmtId="2" fontId="9" fillId="5" borderId="0" xfId="0" applyNumberFormat="1" applyFont="1" applyFill="1" applyAlignment="1">
      <alignment horizontal="right"/>
    </xf>
    <xf numFmtId="2" fontId="9" fillId="5" borderId="0" xfId="0" applyNumberFormat="1" applyFont="1" applyFill="1" applyAlignment="1">
      <alignment horizontal="left"/>
    </xf>
    <xf numFmtId="2" fontId="8" fillId="5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2" fontId="10" fillId="0" borderId="0" xfId="0" applyNumberFormat="1" applyFont="1"/>
    <xf numFmtId="2" fontId="8" fillId="2" borderId="0" xfId="0" applyNumberFormat="1" applyFont="1" applyFill="1" applyAlignment="1">
      <alignment horizontal="left"/>
    </xf>
    <xf numFmtId="2" fontId="2" fillId="4" borderId="0" xfId="0" applyNumberFormat="1" applyFont="1" applyFill="1"/>
    <xf numFmtId="2" fontId="12" fillId="0" borderId="0" xfId="0" applyNumberFormat="1" applyFont="1"/>
    <xf numFmtId="2" fontId="14" fillId="0" borderId="0" xfId="0" applyNumberFormat="1" applyFont="1"/>
    <xf numFmtId="0" fontId="14" fillId="0" borderId="0" xfId="0" applyFont="1" applyAlignment="1">
      <alignment horizontal="right"/>
    </xf>
    <xf numFmtId="0" fontId="13" fillId="3" borderId="0" xfId="0" applyFont="1" applyFill="1" applyAlignment="1">
      <alignment horizontal="right"/>
    </xf>
    <xf numFmtId="2" fontId="13" fillId="3" borderId="0" xfId="0" applyNumberFormat="1" applyFont="1" applyFill="1" applyAlignment="1">
      <alignment horizontal="right"/>
    </xf>
    <xf numFmtId="0" fontId="15" fillId="0" borderId="0" xfId="0" applyFont="1"/>
    <xf numFmtId="0" fontId="13" fillId="0" borderId="0" xfId="0" applyFont="1"/>
    <xf numFmtId="2" fontId="2" fillId="0" borderId="0" xfId="0" applyNumberFormat="1" applyFont="1" applyAlignment="1">
      <alignment vertical="top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epdf/10.1111/liv.15078?casa_token=-2EKfgHo7PQAAAAA%3AUDcPQFzbn9Eozu-r9HJ3LamjfHqMWV6mhDOLTPtBDJh_PpG6Kbd6JDTwpS2ZDUAXij8hAyfJsDT5iLqy" TargetMode="External"/><Relationship Id="rId1" Type="http://schemas.openxmlformats.org/officeDocument/2006/relationships/hyperlink" Target="https://www.researchgate.net/publication/344383041_Association_between_sitting_time_and_non-alcoholic_fatty_live_disease_in_South_Korean_population_a_cross-sectional_stud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3"/>
  <sheetViews>
    <sheetView tabSelected="1" zoomScale="138" workbookViewId="0">
      <selection activeCell="A8" sqref="A8:G42"/>
    </sheetView>
  </sheetViews>
  <sheetFormatPr baseColWidth="10" defaultColWidth="12.6640625" defaultRowHeight="15.75" customHeight="1"/>
  <cols>
    <col min="1" max="1" width="20.1640625" customWidth="1"/>
    <col min="2" max="3" width="18.6640625" customWidth="1"/>
    <col min="5" max="5" width="9.83203125" customWidth="1"/>
    <col min="6" max="6" width="20.83203125" customWidth="1"/>
    <col min="7" max="7" width="20.33203125" customWidth="1"/>
  </cols>
  <sheetData>
    <row r="1" spans="1:27" ht="15.75" customHeight="1">
      <c r="A1" s="1" t="s">
        <v>0</v>
      </c>
      <c r="B1" s="1" t="s">
        <v>1</v>
      </c>
      <c r="C1" s="28" t="s">
        <v>131</v>
      </c>
      <c r="D1" s="28" t="s">
        <v>132</v>
      </c>
      <c r="E1" s="1" t="s">
        <v>3</v>
      </c>
      <c r="F1" s="29" t="s">
        <v>4</v>
      </c>
      <c r="G1" s="32" t="s">
        <v>133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7</v>
      </c>
      <c r="C2" s="27">
        <v>0</v>
      </c>
      <c r="D2" s="3">
        <v>0</v>
      </c>
      <c r="E2" s="3">
        <f>EXP(D2)</f>
        <v>1</v>
      </c>
      <c r="F2" s="5">
        <v>26.9</v>
      </c>
      <c r="G2" s="33">
        <v>0.42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</v>
      </c>
      <c r="C3" s="3">
        <v>1</v>
      </c>
      <c r="D3" s="3">
        <v>-0.09</v>
      </c>
      <c r="E3" s="3">
        <f>EXP(D3)</f>
        <v>0.91393118527122819</v>
      </c>
      <c r="F3" s="30">
        <f>100-F2</f>
        <v>73.099999999999994</v>
      </c>
      <c r="G3" s="33">
        <v>0.57999999999999996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9</v>
      </c>
      <c r="B4" s="3" t="s">
        <v>10</v>
      </c>
      <c r="C4" s="3">
        <v>0</v>
      </c>
      <c r="D4" s="3">
        <v>0</v>
      </c>
      <c r="E4" s="3">
        <f>EXP(D4)</f>
        <v>1</v>
      </c>
      <c r="F4" s="5">
        <v>20.2</v>
      </c>
      <c r="G4" s="33">
        <v>0.21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9</v>
      </c>
      <c r="B5" s="3" t="s">
        <v>11</v>
      </c>
      <c r="C5" s="3">
        <v>1</v>
      </c>
      <c r="D5" s="3">
        <v>7.0000000000000007E-2</v>
      </c>
      <c r="E5" s="3">
        <f>EXP(D5)</f>
        <v>1.0725081812542165</v>
      </c>
      <c r="F5" s="5">
        <v>22.3</v>
      </c>
      <c r="G5" s="33">
        <v>0.21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9</v>
      </c>
      <c r="B6" s="6" t="s">
        <v>12</v>
      </c>
      <c r="C6" s="3">
        <v>2</v>
      </c>
      <c r="D6" s="3">
        <v>0.15</v>
      </c>
      <c r="E6" s="3">
        <f>EXP(D6)</f>
        <v>1.1618342427282831</v>
      </c>
      <c r="F6" s="5">
        <v>22.7</v>
      </c>
      <c r="G6" s="33">
        <v>0.26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9</v>
      </c>
      <c r="B7" s="3" t="s">
        <v>13</v>
      </c>
      <c r="C7" s="3">
        <v>3</v>
      </c>
      <c r="D7" s="3">
        <v>0.28999999999999998</v>
      </c>
      <c r="E7" s="3">
        <f>EXP(D7)</f>
        <v>1.3364274880254721</v>
      </c>
      <c r="F7" s="30">
        <f>100-(F6+F5+F4)</f>
        <v>34.799999999999997</v>
      </c>
      <c r="G7" s="33">
        <v>0.32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15</v>
      </c>
      <c r="C8" s="3">
        <v>1</v>
      </c>
      <c r="D8" s="3">
        <v>3.66</v>
      </c>
      <c r="E8" s="3">
        <f t="shared" ref="E8:E28" si="0">EXP(D8)</f>
        <v>38.861342871332468</v>
      </c>
      <c r="F8" s="7">
        <v>43.8</v>
      </c>
      <c r="G8" s="33">
        <v>0.5</v>
      </c>
    </row>
    <row r="9" spans="1:27" ht="15.75" customHeight="1">
      <c r="A9" s="4" t="s">
        <v>14</v>
      </c>
      <c r="B9" s="3" t="s">
        <v>16</v>
      </c>
      <c r="C9" s="3">
        <v>0</v>
      </c>
      <c r="D9" s="3">
        <v>0</v>
      </c>
      <c r="E9" s="3">
        <f t="shared" si="0"/>
        <v>1</v>
      </c>
      <c r="F9" s="7">
        <f>100-F8</f>
        <v>56.2</v>
      </c>
      <c r="G9" s="33">
        <v>0.5</v>
      </c>
    </row>
    <row r="10" spans="1:27" ht="15.75" customHeight="1">
      <c r="A10" s="4" t="s">
        <v>17</v>
      </c>
      <c r="B10" s="3" t="s">
        <v>18</v>
      </c>
      <c r="C10" s="3">
        <v>0</v>
      </c>
      <c r="D10" s="3">
        <v>0</v>
      </c>
      <c r="E10" s="3">
        <f t="shared" si="0"/>
        <v>1</v>
      </c>
      <c r="F10" s="5">
        <v>21.9</v>
      </c>
      <c r="G10" s="33">
        <v>0.44</v>
      </c>
    </row>
    <row r="11" spans="1:27" ht="15.75" customHeight="1">
      <c r="A11" s="4" t="s">
        <v>17</v>
      </c>
      <c r="B11" s="3" t="s">
        <v>19</v>
      </c>
      <c r="C11" s="3">
        <v>1</v>
      </c>
      <c r="D11" s="3">
        <v>0</v>
      </c>
      <c r="E11" s="3">
        <f t="shared" si="0"/>
        <v>1</v>
      </c>
      <c r="F11" s="5">
        <f>100-F10</f>
        <v>78.099999999999994</v>
      </c>
      <c r="G11" s="33">
        <v>0.56000000000000005</v>
      </c>
    </row>
    <row r="12" spans="1:27" ht="15.75" customHeight="1">
      <c r="A12" s="4" t="s">
        <v>20</v>
      </c>
      <c r="B12" s="3" t="s">
        <v>21</v>
      </c>
      <c r="C12" s="3">
        <v>2</v>
      </c>
      <c r="D12" s="3">
        <v>0.83</v>
      </c>
      <c r="E12" s="3">
        <f t="shared" si="0"/>
        <v>2.2933187402641826</v>
      </c>
      <c r="F12" s="7">
        <v>33.799999999999997</v>
      </c>
      <c r="G12" s="33">
        <v>0.32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22</v>
      </c>
      <c r="C13" s="3">
        <v>1</v>
      </c>
      <c r="D13" s="3">
        <v>0.62</v>
      </c>
      <c r="E13" s="3">
        <f t="shared" si="0"/>
        <v>1.8589280418463421</v>
      </c>
      <c r="F13" s="5">
        <v>26.6</v>
      </c>
      <c r="G13" s="33">
        <v>0.24</v>
      </c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23</v>
      </c>
      <c r="C14" s="3">
        <v>0</v>
      </c>
      <c r="D14" s="3">
        <v>0</v>
      </c>
      <c r="E14" s="3">
        <f t="shared" si="0"/>
        <v>1</v>
      </c>
      <c r="F14" s="31">
        <f>-F12-F13+100</f>
        <v>39.6</v>
      </c>
      <c r="G14" s="33">
        <v>0.44</v>
      </c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24</v>
      </c>
      <c r="B15" s="3" t="s">
        <v>25</v>
      </c>
      <c r="C15" s="3">
        <v>2</v>
      </c>
      <c r="D15" s="3">
        <v>1.97</v>
      </c>
      <c r="E15" s="3">
        <f t="shared" si="0"/>
        <v>7.1706764883466132</v>
      </c>
      <c r="F15" s="7">
        <v>50.4</v>
      </c>
      <c r="G15" s="33">
        <v>0.12</v>
      </c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27</v>
      </c>
      <c r="C16" s="3">
        <v>1</v>
      </c>
      <c r="D16" s="3">
        <v>0.64</v>
      </c>
      <c r="E16" s="3">
        <f t="shared" si="0"/>
        <v>1.8964808793049515</v>
      </c>
      <c r="F16" s="7">
        <v>30.2</v>
      </c>
      <c r="G16" s="33">
        <v>0.24</v>
      </c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28</v>
      </c>
      <c r="C17" s="3">
        <v>0</v>
      </c>
      <c r="D17" s="3">
        <v>0</v>
      </c>
      <c r="E17" s="3">
        <f t="shared" si="0"/>
        <v>1</v>
      </c>
      <c r="F17" s="7">
        <f>-F15-F16+100</f>
        <v>19.400000000000006</v>
      </c>
      <c r="G17" s="33">
        <v>0.64</v>
      </c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30</v>
      </c>
      <c r="C18" s="3">
        <v>0</v>
      </c>
      <c r="D18" s="3">
        <v>0</v>
      </c>
      <c r="E18" s="3">
        <f t="shared" si="0"/>
        <v>1</v>
      </c>
      <c r="F18" s="5">
        <v>21.9</v>
      </c>
      <c r="G18" s="33">
        <v>0.25</v>
      </c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31</v>
      </c>
      <c r="C19" s="3">
        <v>1</v>
      </c>
      <c r="D19" s="3">
        <v>-0.05</v>
      </c>
      <c r="E19" s="3">
        <f t="shared" si="0"/>
        <v>0.95122942450071402</v>
      </c>
      <c r="F19" s="5">
        <v>24.6</v>
      </c>
      <c r="G19" s="33">
        <v>0.23</v>
      </c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32</v>
      </c>
      <c r="C20" s="3">
        <v>2</v>
      </c>
      <c r="D20" s="3">
        <v>0.17</v>
      </c>
      <c r="E20" s="3">
        <f t="shared" si="0"/>
        <v>1.1853048513203654</v>
      </c>
      <c r="F20" s="5">
        <v>25.2</v>
      </c>
      <c r="G20" s="33">
        <v>0.13</v>
      </c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33</v>
      </c>
      <c r="C21" s="3">
        <v>3</v>
      </c>
      <c r="D21" s="3">
        <v>0.25</v>
      </c>
      <c r="E21" s="3">
        <f t="shared" si="0"/>
        <v>1.2840254166877414</v>
      </c>
      <c r="F21" s="5">
        <f>-F18-F19-F20+100</f>
        <v>28.299999999999997</v>
      </c>
      <c r="G21" s="33">
        <v>0.39</v>
      </c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35</v>
      </c>
      <c r="C22" s="3">
        <v>3</v>
      </c>
      <c r="D22" s="3">
        <v>0.08</v>
      </c>
      <c r="E22" s="3">
        <f t="shared" si="0"/>
        <v>1.0832870676749586</v>
      </c>
      <c r="F22" s="5">
        <v>24.8</v>
      </c>
      <c r="G22" s="33">
        <v>0.38</v>
      </c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36</v>
      </c>
      <c r="C23" s="3">
        <v>2</v>
      </c>
      <c r="D23" s="3">
        <v>0.06</v>
      </c>
      <c r="E23" s="3">
        <f t="shared" si="0"/>
        <v>1.0618365465453596</v>
      </c>
      <c r="F23" s="5">
        <v>24.4</v>
      </c>
      <c r="G23" s="33">
        <v>0.32</v>
      </c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37</v>
      </c>
      <c r="C24" s="3">
        <v>1</v>
      </c>
      <c r="D24" s="3">
        <v>0.17</v>
      </c>
      <c r="E24" s="3">
        <f t="shared" si="0"/>
        <v>1.1853048513203654</v>
      </c>
      <c r="F24" s="7">
        <v>24</v>
      </c>
      <c r="G24" s="33">
        <v>0.22</v>
      </c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38</v>
      </c>
      <c r="C25" s="3">
        <v>0</v>
      </c>
      <c r="D25" s="3">
        <v>0</v>
      </c>
      <c r="E25" s="3">
        <f t="shared" si="0"/>
        <v>1</v>
      </c>
      <c r="F25" s="7">
        <f>-F22-F23-F24+100</f>
        <v>26.799999999999997</v>
      </c>
      <c r="G25" s="33">
        <v>0.08</v>
      </c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39</v>
      </c>
      <c r="B26" s="3" t="s">
        <v>40</v>
      </c>
      <c r="C26" s="3">
        <v>2</v>
      </c>
      <c r="D26" s="3">
        <v>-0.7</v>
      </c>
      <c r="E26" s="3">
        <f t="shared" si="0"/>
        <v>0.49658530379140953</v>
      </c>
      <c r="F26" s="5">
        <v>21.8</v>
      </c>
      <c r="G26" s="33">
        <v>0.22</v>
      </c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41</v>
      </c>
      <c r="B27" s="3" t="s">
        <v>42</v>
      </c>
      <c r="C27" s="3">
        <v>1</v>
      </c>
      <c r="D27" s="3">
        <v>-0.28999999999999998</v>
      </c>
      <c r="E27" s="3">
        <f t="shared" si="0"/>
        <v>0.74826356757856527</v>
      </c>
      <c r="F27" s="5">
        <v>21.8</v>
      </c>
      <c r="G27" s="33">
        <v>0.22</v>
      </c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39</v>
      </c>
      <c r="B28" s="3" t="s">
        <v>43</v>
      </c>
      <c r="C28" s="3">
        <v>0</v>
      </c>
      <c r="D28" s="3">
        <v>0</v>
      </c>
      <c r="E28" s="3">
        <f t="shared" si="0"/>
        <v>1</v>
      </c>
      <c r="F28" s="5">
        <f>-F26-F27+100</f>
        <v>56.4</v>
      </c>
      <c r="G28" s="33">
        <v>0.56000000000000005</v>
      </c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45</v>
      </c>
      <c r="C29" s="3">
        <v>0</v>
      </c>
      <c r="D29" s="3">
        <f t="shared" ref="D29:D40" si="1">LN(E29)</f>
        <v>0</v>
      </c>
      <c r="E29" s="3">
        <v>1</v>
      </c>
      <c r="F29" s="15">
        <v>5</v>
      </c>
      <c r="G29" s="33">
        <v>0.82</v>
      </c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44</v>
      </c>
      <c r="B30" s="3" t="s">
        <v>47</v>
      </c>
      <c r="C30" s="3">
        <v>1</v>
      </c>
      <c r="D30" s="3">
        <f t="shared" si="1"/>
        <v>0.62057648772510998</v>
      </c>
      <c r="E30" s="3">
        <v>1.86</v>
      </c>
      <c r="F30" s="15">
        <v>60.4</v>
      </c>
      <c r="G30" s="33">
        <v>0.17</v>
      </c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44</v>
      </c>
      <c r="B31" s="3" t="s">
        <v>49</v>
      </c>
      <c r="C31" s="3">
        <v>2</v>
      </c>
      <c r="D31" s="3">
        <f t="shared" si="1"/>
        <v>1.355835153635182</v>
      </c>
      <c r="E31" s="3">
        <v>3.88</v>
      </c>
      <c r="F31" s="15">
        <f>-F29-F30+100</f>
        <v>34.599999999999994</v>
      </c>
      <c r="G31" s="33">
        <v>0.01</v>
      </c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51</v>
      </c>
      <c r="C32" s="3">
        <v>0</v>
      </c>
      <c r="D32" s="3">
        <f t="shared" si="1"/>
        <v>0</v>
      </c>
      <c r="E32" s="3">
        <v>1</v>
      </c>
      <c r="F32" s="15">
        <v>7.4</v>
      </c>
      <c r="G32" s="33">
        <v>0.45</v>
      </c>
      <c r="H32" s="3"/>
      <c r="I32" s="34"/>
      <c r="J32" s="35"/>
      <c r="K32" s="35"/>
      <c r="L32" s="35"/>
      <c r="M32" s="3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50</v>
      </c>
      <c r="B33" s="3" t="s">
        <v>53</v>
      </c>
      <c r="C33" s="3">
        <v>1</v>
      </c>
      <c r="D33" s="3">
        <f t="shared" si="1"/>
        <v>0.48858001481867092</v>
      </c>
      <c r="E33" s="3">
        <v>1.63</v>
      </c>
      <c r="F33" s="15">
        <v>59.5</v>
      </c>
      <c r="G33" s="33">
        <v>0.42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50</v>
      </c>
      <c r="B34" s="3" t="s">
        <v>55</v>
      </c>
      <c r="C34" s="3">
        <v>2</v>
      </c>
      <c r="D34" s="3">
        <f t="shared" si="1"/>
        <v>1.0402767116551463</v>
      </c>
      <c r="E34" s="3">
        <v>2.83</v>
      </c>
      <c r="F34" s="15">
        <f>-F32-F33+100</f>
        <v>33.099999999999994</v>
      </c>
      <c r="G34" s="33">
        <v>0.13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57</v>
      </c>
      <c r="C35" s="3">
        <v>0</v>
      </c>
      <c r="D35" s="3">
        <f t="shared" si="1"/>
        <v>0</v>
      </c>
      <c r="E35" s="3">
        <v>1</v>
      </c>
      <c r="F35" s="15">
        <v>6.6</v>
      </c>
      <c r="G35" s="33">
        <v>0.5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56</v>
      </c>
      <c r="B36" s="3" t="s">
        <v>59</v>
      </c>
      <c r="C36" s="3">
        <v>1</v>
      </c>
      <c r="D36" s="3">
        <f t="shared" si="1"/>
        <v>-4.0821994520255166E-2</v>
      </c>
      <c r="E36" s="3">
        <v>0.96</v>
      </c>
      <c r="F36" s="15">
        <v>59.7</v>
      </c>
      <c r="G36" s="33">
        <v>0.15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56</v>
      </c>
      <c r="B37" s="3" t="s">
        <v>61</v>
      </c>
      <c r="C37" s="3">
        <v>2</v>
      </c>
      <c r="D37" s="3">
        <f t="shared" si="1"/>
        <v>-0.19845093872383832</v>
      </c>
      <c r="E37" s="3">
        <v>0.82</v>
      </c>
      <c r="F37" s="15">
        <f>-F35-F36+100</f>
        <v>33.700000000000003</v>
      </c>
      <c r="G37" s="33">
        <v>0.35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18" t="s">
        <v>63</v>
      </c>
      <c r="C38" s="3">
        <v>0</v>
      </c>
      <c r="D38" s="3">
        <f t="shared" si="1"/>
        <v>0</v>
      </c>
      <c r="E38" s="3">
        <v>1</v>
      </c>
      <c r="F38" s="15">
        <v>45.5</v>
      </c>
      <c r="G38" s="33">
        <v>0.44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62</v>
      </c>
      <c r="B39" s="3" t="s">
        <v>65</v>
      </c>
      <c r="C39" s="3">
        <v>1</v>
      </c>
      <c r="D39" s="3">
        <f t="shared" si="1"/>
        <v>6.7658648473814864E-2</v>
      </c>
      <c r="E39" s="3">
        <v>1.07</v>
      </c>
      <c r="F39" s="15">
        <v>6</v>
      </c>
      <c r="G39" s="33">
        <v>0.25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62</v>
      </c>
      <c r="B40" s="3" t="s">
        <v>67</v>
      </c>
      <c r="C40" s="3">
        <v>2</v>
      </c>
      <c r="D40" s="3">
        <f t="shared" si="1"/>
        <v>0.131028262406404</v>
      </c>
      <c r="E40" s="3">
        <v>1.1399999999999999</v>
      </c>
      <c r="F40" s="15">
        <f>-F38-F39+100</f>
        <v>48.5</v>
      </c>
      <c r="G40" s="33">
        <v>0.28999999999999998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/>
      <c r="B41" s="3"/>
      <c r="C41" s="3"/>
      <c r="D41" s="3"/>
      <c r="E41" s="3"/>
      <c r="F41" s="15"/>
      <c r="G41" s="3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3"/>
      <c r="C47" s="3"/>
      <c r="D47" s="3"/>
      <c r="E47" s="3"/>
      <c r="F47" s="15"/>
      <c r="G47" s="3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3"/>
      <c r="C48" s="3"/>
      <c r="D48" s="3"/>
      <c r="E48" s="3"/>
      <c r="F48" s="15"/>
      <c r="G48" s="3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3"/>
      <c r="C49" s="3"/>
      <c r="D49" s="3"/>
      <c r="E49" s="3"/>
      <c r="F49" s="15"/>
      <c r="G49" s="3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3"/>
      <c r="C50" s="3"/>
      <c r="D50" s="3"/>
      <c r="E50" s="3"/>
      <c r="F50" s="15"/>
      <c r="G50" s="3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3"/>
      <c r="C51" s="3"/>
      <c r="D51" s="3"/>
      <c r="E51" s="3"/>
      <c r="F51" s="15"/>
      <c r="G51" s="3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3"/>
      <c r="F52" s="15"/>
      <c r="G52" s="3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15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15"/>
      <c r="G54" s="3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15"/>
      <c r="G55" s="3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15"/>
      <c r="G56" s="3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15"/>
      <c r="G57" s="3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15"/>
      <c r="G58" s="3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15"/>
      <c r="G59" s="3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1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1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1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1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1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1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1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1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1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1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1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1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1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1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1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1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1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1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1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1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1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1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1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1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1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1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1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1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1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1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1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1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1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1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1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1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1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1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1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1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1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1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1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1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1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1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1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1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1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1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1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1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1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1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1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1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1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1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1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1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1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1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1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1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1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1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1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1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1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1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1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1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1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1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1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1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1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1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1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1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1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1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1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1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1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1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1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1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1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1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1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1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1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1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1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1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1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1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1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1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1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1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1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1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1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1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1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1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1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1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1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1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1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1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1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1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1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1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1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1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1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1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1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1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1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1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1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1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1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1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1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1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1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1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1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1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1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1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1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1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1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1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1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1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1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1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1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1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1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1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1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1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1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1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1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1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1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1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1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1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1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1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1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1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1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1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1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1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1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1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1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1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1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1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1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1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1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1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1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1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1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1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1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1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1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1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1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1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1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1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1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1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1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1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1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1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1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1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1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1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1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1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1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1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1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1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1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1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1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1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1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1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1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1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1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1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1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1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1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1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1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1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1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1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1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1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1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1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1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1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1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1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1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1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1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1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1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1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1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1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1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1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1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1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1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1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1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1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1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1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1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1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1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1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1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1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1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1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1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1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1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1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1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1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1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1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1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1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1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1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1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1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1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1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1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1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1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1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1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1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1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1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1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1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1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1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1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1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1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1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1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1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1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1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1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1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1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1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1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1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1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1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1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1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1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1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1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1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1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1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1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1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1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1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1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1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1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1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1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1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1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1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1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1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1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1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1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1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1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1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1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1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1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1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1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1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1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1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1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1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1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1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1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1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1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1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1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1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1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1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1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1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1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1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1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1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1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1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1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1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1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1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1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1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1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1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1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1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1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1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1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1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1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1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1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1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1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1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1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1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1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1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1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1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1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1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1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1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1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1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1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1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1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1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1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1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1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1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1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1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1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1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1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1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1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1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1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1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1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1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1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1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1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1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1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1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1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1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1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1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1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1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1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1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1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1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1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1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1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1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15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3"/>
      <c r="F1001" s="15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3"/>
      <c r="F1002" s="15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3"/>
      <c r="F1003" s="15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3"/>
      <c r="F1004" s="15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3"/>
      <c r="F1005" s="15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3"/>
      <c r="F1006" s="15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3"/>
      <c r="F1007" s="15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3"/>
      <c r="F1008" s="15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3"/>
      <c r="F1009" s="15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3"/>
      <c r="F1010" s="15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3"/>
      <c r="F1011" s="15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3"/>
      <c r="F1012" s="15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3"/>
      <c r="F1013" s="15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3"/>
      <c r="F1014" s="15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3"/>
      <c r="F1015" s="15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3"/>
      <c r="F1016" s="15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3"/>
      <c r="F1017" s="15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3"/>
      <c r="F1018" s="15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3"/>
      <c r="F1019" s="15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3"/>
      <c r="F1020" s="15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3"/>
      <c r="F1021" s="15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3"/>
      <c r="F1022" s="15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3"/>
      <c r="F1023" s="15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  <col min="2" max="2" width="18.6640625" customWidth="1"/>
    <col min="4" max="4" width="9.83203125" customWidth="1"/>
    <col min="5" max="5" width="20.83203125" customWidth="1"/>
    <col min="6" max="6" width="20.332031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75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7</v>
      </c>
      <c r="C2" s="3">
        <v>0</v>
      </c>
      <c r="D2" s="3">
        <f t="shared" ref="D2:D28" si="0">EXP(C2)</f>
        <v>1</v>
      </c>
      <c r="E2" s="5">
        <v>26.9</v>
      </c>
      <c r="F2" s="3">
        <f t="shared" ref="F2:F28" si="1">100-E2</f>
        <v>73.099999999999994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</v>
      </c>
      <c r="C3" s="3">
        <v>-0.09</v>
      </c>
      <c r="D3" s="3">
        <f t="shared" si="0"/>
        <v>0.91393118527122819</v>
      </c>
      <c r="E3" s="5">
        <v>20.5</v>
      </c>
      <c r="F3" s="3">
        <f t="shared" si="1"/>
        <v>79.5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9</v>
      </c>
      <c r="B4" s="3" t="s">
        <v>10</v>
      </c>
      <c r="C4" s="3">
        <v>0</v>
      </c>
      <c r="D4" s="3">
        <f t="shared" si="0"/>
        <v>1</v>
      </c>
      <c r="E4" s="5">
        <v>20.2</v>
      </c>
      <c r="F4" s="3">
        <f t="shared" si="1"/>
        <v>79.8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9</v>
      </c>
      <c r="B5" s="3" t="s">
        <v>11</v>
      </c>
      <c r="C5" s="3">
        <v>7.0000000000000007E-2</v>
      </c>
      <c r="D5" s="3">
        <f t="shared" si="0"/>
        <v>1.0725081812542165</v>
      </c>
      <c r="E5" s="5">
        <v>22.3</v>
      </c>
      <c r="F5" s="3">
        <f t="shared" si="1"/>
        <v>77.7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9</v>
      </c>
      <c r="B6" s="6" t="s">
        <v>12</v>
      </c>
      <c r="C6" s="3">
        <v>0.15</v>
      </c>
      <c r="D6" s="3">
        <f t="shared" si="0"/>
        <v>1.1618342427282831</v>
      </c>
      <c r="E6" s="5">
        <v>22.7</v>
      </c>
      <c r="F6" s="3">
        <f t="shared" si="1"/>
        <v>77.3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9</v>
      </c>
      <c r="B7" s="3" t="s">
        <v>13</v>
      </c>
      <c r="C7" s="3">
        <v>0.28999999999999998</v>
      </c>
      <c r="D7" s="3">
        <f t="shared" si="0"/>
        <v>1.3364274880254721</v>
      </c>
      <c r="E7" s="5">
        <v>26.2</v>
      </c>
      <c r="F7" s="3">
        <f t="shared" si="1"/>
        <v>73.8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15</v>
      </c>
      <c r="C8" s="3">
        <v>3.66</v>
      </c>
      <c r="D8" s="3">
        <f t="shared" si="0"/>
        <v>38.861342871332468</v>
      </c>
      <c r="E8" s="7">
        <v>43.8</v>
      </c>
      <c r="F8" s="3">
        <f t="shared" si="1"/>
        <v>56.2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14</v>
      </c>
      <c r="B9" s="3" t="s">
        <v>16</v>
      </c>
      <c r="C9" s="3">
        <v>0</v>
      </c>
      <c r="D9" s="3">
        <f t="shared" si="0"/>
        <v>1</v>
      </c>
      <c r="E9" s="5">
        <v>2.6</v>
      </c>
      <c r="F9" s="3">
        <f t="shared" si="1"/>
        <v>97.4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17</v>
      </c>
      <c r="B10" s="3" t="s">
        <v>18</v>
      </c>
      <c r="C10" s="3">
        <v>0</v>
      </c>
      <c r="D10" s="3">
        <f t="shared" si="0"/>
        <v>1</v>
      </c>
      <c r="E10" s="5">
        <v>21.9</v>
      </c>
      <c r="F10" s="3">
        <f t="shared" si="1"/>
        <v>78.099999999999994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17</v>
      </c>
      <c r="B11" s="3" t="s">
        <v>19</v>
      </c>
      <c r="C11" s="3">
        <v>0</v>
      </c>
      <c r="D11" s="3">
        <f t="shared" si="0"/>
        <v>1</v>
      </c>
      <c r="E11" s="5">
        <v>24.2</v>
      </c>
      <c r="F11" s="3">
        <f t="shared" si="1"/>
        <v>75.8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20</v>
      </c>
      <c r="B12" s="3" t="s">
        <v>21</v>
      </c>
      <c r="C12" s="3">
        <v>0.83</v>
      </c>
      <c r="D12" s="3">
        <f t="shared" si="0"/>
        <v>2.2933187402641826</v>
      </c>
      <c r="E12" s="7">
        <v>33.799999999999997</v>
      </c>
      <c r="F12" s="3">
        <f t="shared" si="1"/>
        <v>66.2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22</v>
      </c>
      <c r="C13" s="3">
        <v>0.62</v>
      </c>
      <c r="D13" s="3">
        <f t="shared" si="0"/>
        <v>1.8589280418463421</v>
      </c>
      <c r="E13" s="5">
        <v>26.6</v>
      </c>
      <c r="F13" s="3">
        <f t="shared" si="1"/>
        <v>73.400000000000006</v>
      </c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23</v>
      </c>
      <c r="C14" s="3">
        <v>0</v>
      </c>
      <c r="D14" s="3">
        <f t="shared" si="0"/>
        <v>1</v>
      </c>
      <c r="E14" s="5">
        <v>13.7</v>
      </c>
      <c r="F14" s="3">
        <f t="shared" si="1"/>
        <v>86.3</v>
      </c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24</v>
      </c>
      <c r="B15" s="3" t="s">
        <v>25</v>
      </c>
      <c r="C15" s="3">
        <v>1.97</v>
      </c>
      <c r="D15" s="3">
        <f t="shared" si="0"/>
        <v>7.1706764883466132</v>
      </c>
      <c r="E15" s="7">
        <v>50.4</v>
      </c>
      <c r="F15" s="3">
        <f t="shared" si="1"/>
        <v>49.6</v>
      </c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27</v>
      </c>
      <c r="C16" s="3">
        <v>0.64</v>
      </c>
      <c r="D16" s="3">
        <f t="shared" si="0"/>
        <v>1.8964808793049515</v>
      </c>
      <c r="E16" s="7">
        <v>30.2</v>
      </c>
      <c r="F16" s="3">
        <f t="shared" si="1"/>
        <v>69.8</v>
      </c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28</v>
      </c>
      <c r="C17" s="3">
        <v>0</v>
      </c>
      <c r="D17" s="3">
        <f t="shared" si="0"/>
        <v>1</v>
      </c>
      <c r="E17" s="5">
        <v>15.3</v>
      </c>
      <c r="F17" s="3">
        <f t="shared" si="1"/>
        <v>84.7</v>
      </c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30</v>
      </c>
      <c r="C18" s="3">
        <v>0</v>
      </c>
      <c r="D18" s="3">
        <f t="shared" si="0"/>
        <v>1</v>
      </c>
      <c r="E18" s="5">
        <v>21.9</v>
      </c>
      <c r="F18" s="3">
        <f t="shared" si="1"/>
        <v>78.099999999999994</v>
      </c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31</v>
      </c>
      <c r="C19" s="3">
        <v>-0.05</v>
      </c>
      <c r="D19" s="3">
        <f t="shared" si="0"/>
        <v>0.95122942450071402</v>
      </c>
      <c r="E19" s="5">
        <v>24.6</v>
      </c>
      <c r="F19" s="3">
        <f t="shared" si="1"/>
        <v>75.400000000000006</v>
      </c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32</v>
      </c>
      <c r="C20" s="3">
        <v>0.17</v>
      </c>
      <c r="D20" s="3">
        <f t="shared" si="0"/>
        <v>1.1853048513203654</v>
      </c>
      <c r="E20" s="5">
        <v>25.2</v>
      </c>
      <c r="F20" s="3">
        <f t="shared" si="1"/>
        <v>74.8</v>
      </c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33</v>
      </c>
      <c r="C21" s="3">
        <v>0.25</v>
      </c>
      <c r="D21" s="3">
        <f t="shared" si="0"/>
        <v>1.2840254166877414</v>
      </c>
      <c r="E21" s="5">
        <v>22.7</v>
      </c>
      <c r="F21" s="3">
        <f t="shared" si="1"/>
        <v>77.3</v>
      </c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35</v>
      </c>
      <c r="C22" s="3">
        <v>0.08</v>
      </c>
      <c r="D22" s="3">
        <f t="shared" si="0"/>
        <v>1.0832870676749586</v>
      </c>
      <c r="E22" s="5">
        <v>24.8</v>
      </c>
      <c r="F22" s="3">
        <f t="shared" si="1"/>
        <v>75.2</v>
      </c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36</v>
      </c>
      <c r="C23" s="3">
        <v>0.06</v>
      </c>
      <c r="D23" s="3">
        <f t="shared" si="0"/>
        <v>1.0618365465453596</v>
      </c>
      <c r="E23" s="5">
        <v>24.4</v>
      </c>
      <c r="F23" s="3">
        <f t="shared" si="1"/>
        <v>75.599999999999994</v>
      </c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37</v>
      </c>
      <c r="C24" s="3">
        <v>0.17</v>
      </c>
      <c r="D24" s="3">
        <f t="shared" si="0"/>
        <v>1.1853048513203654</v>
      </c>
      <c r="E24" s="7">
        <v>24</v>
      </c>
      <c r="F24" s="3">
        <f t="shared" si="1"/>
        <v>76</v>
      </c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38</v>
      </c>
      <c r="C25" s="3">
        <v>0</v>
      </c>
      <c r="D25" s="3">
        <f t="shared" si="0"/>
        <v>1</v>
      </c>
      <c r="E25" s="5">
        <v>20.6</v>
      </c>
      <c r="F25" s="3">
        <f t="shared" si="1"/>
        <v>79.400000000000006</v>
      </c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39</v>
      </c>
      <c r="B26" s="3" t="s">
        <v>40</v>
      </c>
      <c r="C26" s="3">
        <v>-0.7</v>
      </c>
      <c r="D26" s="3">
        <f t="shared" si="0"/>
        <v>0.49658530379140953</v>
      </c>
      <c r="E26" s="5">
        <v>21.8</v>
      </c>
      <c r="F26" s="3">
        <f t="shared" si="1"/>
        <v>78.2</v>
      </c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41</v>
      </c>
      <c r="B27" s="3" t="s">
        <v>42</v>
      </c>
      <c r="C27" s="3">
        <v>-0.28999999999999998</v>
      </c>
      <c r="D27" s="3">
        <f t="shared" si="0"/>
        <v>0.74826356757856527</v>
      </c>
      <c r="E27" s="5">
        <v>21.8</v>
      </c>
      <c r="F27" s="3">
        <f t="shared" si="1"/>
        <v>78.2</v>
      </c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39</v>
      </c>
      <c r="B28" s="3" t="s">
        <v>43</v>
      </c>
      <c r="C28" s="3">
        <v>0</v>
      </c>
      <c r="D28" s="3">
        <f t="shared" si="0"/>
        <v>1</v>
      </c>
      <c r="E28" s="5">
        <v>24.4</v>
      </c>
      <c r="F28" s="3">
        <f t="shared" si="1"/>
        <v>75.599999999999994</v>
      </c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45</v>
      </c>
      <c r="C29" s="3">
        <f t="shared" ref="C29:C46" si="2">LN(D29)</f>
        <v>0</v>
      </c>
      <c r="D29" s="3">
        <v>1</v>
      </c>
      <c r="E29" s="15">
        <v>75</v>
      </c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46</v>
      </c>
      <c r="B30" s="3" t="s">
        <v>76</v>
      </c>
      <c r="C30" s="3">
        <f t="shared" si="2"/>
        <v>0.62057648772510998</v>
      </c>
      <c r="D30" s="3">
        <v>1.86</v>
      </c>
      <c r="E30" s="15">
        <v>75</v>
      </c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48</v>
      </c>
      <c r="B31" s="3" t="s">
        <v>77</v>
      </c>
      <c r="C31" s="3">
        <f t="shared" si="2"/>
        <v>1.355835153635182</v>
      </c>
      <c r="D31" s="3">
        <v>3.88</v>
      </c>
      <c r="E31" s="15">
        <v>75</v>
      </c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51</v>
      </c>
      <c r="C32" s="3">
        <f t="shared" si="2"/>
        <v>0</v>
      </c>
      <c r="D32" s="3">
        <v>1</v>
      </c>
      <c r="E32" s="15">
        <v>76.400000000000006</v>
      </c>
      <c r="F32" s="3"/>
      <c r="G32" s="3"/>
      <c r="H32" s="3"/>
      <c r="I32" s="34"/>
      <c r="J32" s="35"/>
      <c r="K32" s="35"/>
      <c r="L32" s="35"/>
      <c r="M32" s="3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52</v>
      </c>
      <c r="B33" s="3" t="s">
        <v>78</v>
      </c>
      <c r="C33" s="3">
        <f t="shared" si="2"/>
        <v>0.48858001481867092</v>
      </c>
      <c r="D33" s="3">
        <v>1.63</v>
      </c>
      <c r="E33" s="15">
        <v>76.400000000000006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54</v>
      </c>
      <c r="B34" s="3" t="s">
        <v>79</v>
      </c>
      <c r="C34" s="3">
        <f t="shared" si="2"/>
        <v>1.0402767116551463</v>
      </c>
      <c r="D34" s="3">
        <v>2.83</v>
      </c>
      <c r="E34" s="15">
        <v>76.400000000000006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57</v>
      </c>
      <c r="C35" s="3">
        <f t="shared" si="2"/>
        <v>0</v>
      </c>
      <c r="D35" s="3">
        <v>1</v>
      </c>
      <c r="E35" s="15">
        <v>66.599999999999994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58</v>
      </c>
      <c r="B36" s="3" t="s">
        <v>80</v>
      </c>
      <c r="C36" s="3">
        <f t="shared" si="2"/>
        <v>-4.0821994520255166E-2</v>
      </c>
      <c r="D36" s="3">
        <v>0.96</v>
      </c>
      <c r="E36" s="15">
        <v>66.599999999999994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60</v>
      </c>
      <c r="B37" s="3" t="s">
        <v>81</v>
      </c>
      <c r="C37" s="3">
        <f t="shared" si="2"/>
        <v>-0.19845093872383832</v>
      </c>
      <c r="D37" s="3">
        <v>0.82</v>
      </c>
      <c r="E37" s="15">
        <v>66.599999999999994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18" t="s">
        <v>63</v>
      </c>
      <c r="C38" s="3">
        <f t="shared" si="2"/>
        <v>0</v>
      </c>
      <c r="D38" s="3">
        <v>1</v>
      </c>
      <c r="E38" s="15">
        <v>45.5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64</v>
      </c>
      <c r="B39" s="3" t="s">
        <v>82</v>
      </c>
      <c r="C39" s="3">
        <f t="shared" si="2"/>
        <v>6.7658648473814864E-2</v>
      </c>
      <c r="D39" s="3">
        <v>1.07</v>
      </c>
      <c r="E39" s="15">
        <v>45.5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66</v>
      </c>
      <c r="B40" s="3" t="s">
        <v>83</v>
      </c>
      <c r="C40" s="3">
        <f t="shared" si="2"/>
        <v>0.131028262406404</v>
      </c>
      <c r="D40" s="3">
        <v>1.1399999999999999</v>
      </c>
      <c r="E40" s="15">
        <v>45.5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68</v>
      </c>
      <c r="B41" s="3" t="s">
        <v>69</v>
      </c>
      <c r="C41" s="3">
        <f t="shared" si="2"/>
        <v>0.21268909341035092</v>
      </c>
      <c r="D41" s="20">
        <v>1.2370000000000001</v>
      </c>
      <c r="E41" s="1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68</v>
      </c>
      <c r="B42" s="3" t="s">
        <v>70</v>
      </c>
      <c r="C42" s="3">
        <f t="shared" si="2"/>
        <v>2.0782539182528412E-2</v>
      </c>
      <c r="D42" s="3">
        <v>1.0209999999999999</v>
      </c>
      <c r="E42" s="1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68</v>
      </c>
      <c r="B43" s="3" t="s">
        <v>71</v>
      </c>
      <c r="C43" s="3">
        <f t="shared" si="2"/>
        <v>0.60376936940872861</v>
      </c>
      <c r="D43" s="3">
        <v>1.829</v>
      </c>
      <c r="E43" s="1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68</v>
      </c>
      <c r="B44" s="3" t="s">
        <v>72</v>
      </c>
      <c r="C44" s="3">
        <f t="shared" si="2"/>
        <v>-5.3400776727115296E-2</v>
      </c>
      <c r="D44" s="3">
        <v>0.94799999999999995</v>
      </c>
      <c r="E44" s="1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68</v>
      </c>
      <c r="B45" s="3" t="s">
        <v>73</v>
      </c>
      <c r="C45" s="3">
        <f t="shared" si="2"/>
        <v>7.9681696491768813E-3</v>
      </c>
      <c r="D45" s="3">
        <v>1.008</v>
      </c>
      <c r="E45" s="1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68</v>
      </c>
      <c r="B46" s="3" t="s">
        <v>74</v>
      </c>
      <c r="C46" s="3">
        <f t="shared" si="2"/>
        <v>0.27459683290312548</v>
      </c>
      <c r="D46" s="3">
        <v>1.3160000000000001</v>
      </c>
      <c r="E46" s="1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/>
      <c r="B47" s="3"/>
      <c r="C47" s="3"/>
      <c r="D47" s="3"/>
      <c r="E47" s="1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/>
      <c r="B48" s="3"/>
      <c r="C48" s="3"/>
      <c r="D48" s="3"/>
      <c r="E48" s="1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/>
      <c r="B49" s="3"/>
      <c r="C49" s="3"/>
      <c r="D49" s="3"/>
      <c r="E49" s="1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/>
      <c r="B50" s="3"/>
      <c r="C50" s="3"/>
      <c r="D50" s="3"/>
      <c r="E50" s="1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/>
      <c r="B51" s="3"/>
      <c r="C51" s="3"/>
      <c r="D51" s="3"/>
      <c r="E51" s="1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/>
      <c r="B52" s="3"/>
      <c r="C52" s="3"/>
      <c r="D52" s="3"/>
      <c r="E52" s="1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1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1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1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1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1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1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1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1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1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1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1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1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1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1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1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1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1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1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1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1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1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1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1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1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1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1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1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1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1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1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1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1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1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1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1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1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1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1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1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1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1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1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1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1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1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1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1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1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1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1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1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1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1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1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1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1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1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1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1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1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1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1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1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1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1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1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1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1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1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1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1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1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1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1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1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1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1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1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1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1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1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1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1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1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1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1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1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1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1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1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1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1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1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1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1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1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1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1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1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1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1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1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1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1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1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1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1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1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1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1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1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1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1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1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1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1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1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1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1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1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1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1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1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1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1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1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1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1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1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1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1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1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1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1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1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1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1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1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1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1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1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1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1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1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1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1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1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1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1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1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1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1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1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1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1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1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1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1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1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1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1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1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1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1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1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1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1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1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1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1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1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1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1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1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1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1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1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1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1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1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1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1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1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1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1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1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1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1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1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1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1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1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1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1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1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1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1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1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1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1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1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1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1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1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1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1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1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1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1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1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1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1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1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1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1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1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1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1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1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1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1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1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1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1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1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1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1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1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1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1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1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1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1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1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1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1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1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1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1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1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1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1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1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1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1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1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1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1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1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1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1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1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1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1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1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1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1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1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1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1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1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1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1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1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1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1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1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1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1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1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1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1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1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1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1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1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1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1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1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1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1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1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1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1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1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1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1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1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1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1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1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1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1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1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1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1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1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1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1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1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1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1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1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1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1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1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1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1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1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1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1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1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1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1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1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1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1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1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1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1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1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1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1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1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1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1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1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1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1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1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1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1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1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1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1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1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1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1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1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1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1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1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1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1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1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1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1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1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1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1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1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1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1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1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1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1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1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1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1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1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1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1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1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1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1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1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1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1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1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1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1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1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1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1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1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1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1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1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1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1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1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1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1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1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1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1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1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1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1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1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1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1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1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1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1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1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1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1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1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1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1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1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1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1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1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1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1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1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1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1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1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1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1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1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1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1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1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1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1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1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1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1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1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1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1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1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1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1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1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1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1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1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1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1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1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1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1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1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1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1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1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1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1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1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1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1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1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1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1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1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1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1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1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1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1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1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1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1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1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1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1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1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1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1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1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1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1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1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1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1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1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1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1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1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1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1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1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1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1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1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1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1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1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1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1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1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1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1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1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1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1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1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1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1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1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1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1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1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1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1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1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1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1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1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1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1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1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1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1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1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1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1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1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1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1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1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1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1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1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1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1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1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1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1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1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1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1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1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1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1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1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1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1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1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1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1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1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1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1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1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1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1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1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1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1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1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1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1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1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1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1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1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1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1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1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1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1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1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1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1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1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1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1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1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1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1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1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1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1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1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1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1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1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1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1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1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1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1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1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1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1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1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1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1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1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1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1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1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1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1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1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1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1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1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1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1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1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1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1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1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1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1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1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1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1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1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1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1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1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1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1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1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1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1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1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1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1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1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1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1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1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1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1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1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1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1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1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1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1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1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1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1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1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1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1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1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1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1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1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1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1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1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1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1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1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1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1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1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1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1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1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1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1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1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1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1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1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1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1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1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1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1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1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1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1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1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1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1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1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1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1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1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1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1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1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1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1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1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1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1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1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1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1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1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1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1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1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1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1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1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1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1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1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1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1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1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1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1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1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1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1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1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1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1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1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1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1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1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1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1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1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1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1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1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1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1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1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1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1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1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1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1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1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1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1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1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1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1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1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1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1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1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1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1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1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1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1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1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1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1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1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1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1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1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1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1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1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1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1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1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1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1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1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1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1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1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1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1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1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1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1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1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1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1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1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1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1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1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1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1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1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1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1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1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1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1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1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1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1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1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1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1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1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1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1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1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1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1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1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1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1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1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1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1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1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1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1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1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1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1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1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1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1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1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1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1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1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1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1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1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1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1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1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1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1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1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1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1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1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1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1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1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1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1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1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1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1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1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1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1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1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1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1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1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1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1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1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1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1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1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1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1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1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1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1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1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1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1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1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1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1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1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1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1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1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1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1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1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1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1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1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1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1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1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1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1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1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1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1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1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1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1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1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1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1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1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1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1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1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1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1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1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1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1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1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1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1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1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1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1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1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1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1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1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1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1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1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1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1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1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1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1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1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1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1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1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1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1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1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1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1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1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1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1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1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1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1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1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1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1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1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1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1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1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1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1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1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1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1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1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1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1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1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1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1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1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1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1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1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15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15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15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15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15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15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15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15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15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15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15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15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15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15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15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15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15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15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15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15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15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15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15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15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15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15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15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15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15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15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15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23"/>
  <sheetViews>
    <sheetView workbookViewId="0"/>
  </sheetViews>
  <sheetFormatPr baseColWidth="10" defaultColWidth="12.6640625" defaultRowHeight="15.75" customHeight="1"/>
  <cols>
    <col min="1" max="1" width="20.1640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>
      <c r="A2" s="4" t="s">
        <v>6</v>
      </c>
      <c r="B2" s="3" t="s">
        <v>84</v>
      </c>
      <c r="C2" s="3">
        <v>0</v>
      </c>
      <c r="D2" s="3">
        <f t="shared" ref="D2:D28" si="0">EXP(C2)</f>
        <v>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>
      <c r="A3" s="4" t="s">
        <v>6</v>
      </c>
      <c r="B3" s="3" t="s">
        <v>85</v>
      </c>
      <c r="C3" s="3">
        <v>-0.09</v>
      </c>
      <c r="D3" s="3">
        <f t="shared" si="0"/>
        <v>0.91393118527122819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>
      <c r="A4" s="4" t="s">
        <v>86</v>
      </c>
      <c r="B4" s="3" t="s">
        <v>87</v>
      </c>
      <c r="C4" s="3">
        <v>0</v>
      </c>
      <c r="D4" s="3">
        <f t="shared" si="0"/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75" customHeight="1">
      <c r="A5" s="4" t="s">
        <v>86</v>
      </c>
      <c r="B5" s="3" t="s">
        <v>88</v>
      </c>
      <c r="C5" s="3">
        <v>7.0000000000000007E-2</v>
      </c>
      <c r="D5" s="3">
        <f t="shared" si="0"/>
        <v>1.0725081812542165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 customHeight="1">
      <c r="A6" s="4" t="s">
        <v>86</v>
      </c>
      <c r="B6" s="3" t="s">
        <v>89</v>
      </c>
      <c r="C6" s="3">
        <v>0.15</v>
      </c>
      <c r="D6" s="3">
        <f t="shared" si="0"/>
        <v>1.1618342427282831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>
      <c r="A7" s="4" t="s">
        <v>86</v>
      </c>
      <c r="B7" s="3" t="s">
        <v>90</v>
      </c>
      <c r="C7" s="3">
        <v>0.28999999999999998</v>
      </c>
      <c r="D7" s="3">
        <f t="shared" si="0"/>
        <v>1.3364274880254721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>
      <c r="A8" s="4" t="s">
        <v>14</v>
      </c>
      <c r="B8" s="3" t="s">
        <v>91</v>
      </c>
      <c r="C8" s="3">
        <v>3.66</v>
      </c>
      <c r="D8" s="3">
        <f t="shared" si="0"/>
        <v>38.861342871332468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>
      <c r="A9" s="4" t="s">
        <v>14</v>
      </c>
      <c r="B9" s="3" t="s">
        <v>92</v>
      </c>
      <c r="C9" s="3">
        <v>0</v>
      </c>
      <c r="D9" s="3">
        <f t="shared" si="0"/>
        <v>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>
      <c r="A10" s="4" t="s">
        <v>17</v>
      </c>
      <c r="B10" s="3" t="s">
        <v>93</v>
      </c>
      <c r="C10" s="3">
        <v>0</v>
      </c>
      <c r="D10" s="3">
        <f t="shared" si="0"/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>
      <c r="A11" s="4" t="s">
        <v>17</v>
      </c>
      <c r="B11" s="3" t="s">
        <v>94</v>
      </c>
      <c r="C11" s="3">
        <v>0</v>
      </c>
      <c r="D11" s="3">
        <f t="shared" si="0"/>
        <v>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>
      <c r="A12" s="4" t="s">
        <v>20</v>
      </c>
      <c r="B12" s="3" t="s">
        <v>95</v>
      </c>
      <c r="C12" s="3">
        <v>0.83</v>
      </c>
      <c r="D12" s="3">
        <f t="shared" si="0"/>
        <v>2.2933187402641826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>
      <c r="A13" s="4" t="s">
        <v>20</v>
      </c>
      <c r="B13" s="3" t="s">
        <v>96</v>
      </c>
      <c r="C13" s="3">
        <v>0.62</v>
      </c>
      <c r="D13" s="3">
        <f t="shared" si="0"/>
        <v>1.8589280418463421</v>
      </c>
      <c r="E13" s="3"/>
      <c r="F13" s="3"/>
      <c r="G13" s="3"/>
      <c r="H13" s="3"/>
      <c r="I13" s="8"/>
      <c r="J13" s="9"/>
      <c r="K13" s="10"/>
      <c r="L13" s="10"/>
      <c r="M13" s="11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>
      <c r="A14" s="4" t="s">
        <v>20</v>
      </c>
      <c r="B14" s="3" t="s">
        <v>97</v>
      </c>
      <c r="C14" s="3">
        <v>0</v>
      </c>
      <c r="D14" s="3">
        <f t="shared" si="0"/>
        <v>1</v>
      </c>
      <c r="E14" s="3"/>
      <c r="F14" s="3"/>
      <c r="G14" s="3"/>
      <c r="H14" s="3"/>
      <c r="I14" s="9"/>
      <c r="J14" s="3"/>
      <c r="K14" s="12"/>
      <c r="L14" s="12"/>
      <c r="M14" s="1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>
      <c r="A15" s="4" t="s">
        <v>26</v>
      </c>
      <c r="B15" s="3" t="s">
        <v>24</v>
      </c>
      <c r="C15" s="3">
        <v>1.97</v>
      </c>
      <c r="D15" s="3">
        <f t="shared" si="0"/>
        <v>7.1706764883466132</v>
      </c>
      <c r="E15" s="3"/>
      <c r="F15" s="3"/>
      <c r="G15" s="3"/>
      <c r="H15" s="3"/>
      <c r="I15" s="9"/>
      <c r="J15" s="13"/>
      <c r="K15" s="13"/>
      <c r="L15" s="13"/>
      <c r="M15" s="1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>
      <c r="A16" s="4" t="s">
        <v>26</v>
      </c>
      <c r="B16" s="3" t="s">
        <v>98</v>
      </c>
      <c r="C16" s="3">
        <v>0.64</v>
      </c>
      <c r="D16" s="3">
        <f t="shared" si="0"/>
        <v>1.8964808793049515</v>
      </c>
      <c r="E16" s="3"/>
      <c r="F16" s="3"/>
      <c r="G16" s="3"/>
      <c r="H16" s="3"/>
      <c r="I16" s="9"/>
      <c r="J16" s="13"/>
      <c r="K16" s="13"/>
      <c r="L16" s="13"/>
      <c r="M16" s="1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>
      <c r="A17" s="4" t="s">
        <v>26</v>
      </c>
      <c r="B17" s="3" t="s">
        <v>97</v>
      </c>
      <c r="C17" s="3">
        <v>0</v>
      </c>
      <c r="D17" s="3">
        <f t="shared" si="0"/>
        <v>1</v>
      </c>
      <c r="E17" s="3"/>
      <c r="F17" s="3"/>
      <c r="G17" s="3"/>
      <c r="H17" s="3"/>
      <c r="I17" s="9"/>
      <c r="J17" s="14"/>
      <c r="K17" s="13"/>
      <c r="L17" s="13"/>
      <c r="M17" s="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>
      <c r="A18" s="4" t="s">
        <v>29</v>
      </c>
      <c r="B18" s="3" t="s">
        <v>99</v>
      </c>
      <c r="C18" s="3">
        <v>0</v>
      </c>
      <c r="D18" s="3">
        <f t="shared" si="0"/>
        <v>1</v>
      </c>
      <c r="E18" s="3"/>
      <c r="F18" s="3"/>
      <c r="G18" s="3"/>
      <c r="H18" s="3"/>
      <c r="I18" s="9"/>
      <c r="J18" s="12"/>
      <c r="K18" s="12"/>
      <c r="L18" s="12"/>
      <c r="M18" s="9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>
      <c r="A19" s="4" t="s">
        <v>29</v>
      </c>
      <c r="B19" s="3" t="s">
        <v>100</v>
      </c>
      <c r="C19" s="3">
        <v>-0.05</v>
      </c>
      <c r="D19" s="3">
        <f t="shared" si="0"/>
        <v>0.95122942450071402</v>
      </c>
      <c r="E19" s="3"/>
      <c r="F19" s="3"/>
      <c r="G19" s="3"/>
      <c r="H19" s="3"/>
      <c r="I19" s="9"/>
      <c r="J19" s="13"/>
      <c r="K19" s="13"/>
      <c r="L19" s="13"/>
      <c r="M19" s="1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>
      <c r="A20" s="4" t="s">
        <v>29</v>
      </c>
      <c r="B20" s="3" t="s">
        <v>101</v>
      </c>
      <c r="C20" s="3">
        <v>0.17</v>
      </c>
      <c r="D20" s="3">
        <f t="shared" si="0"/>
        <v>1.1853048513203654</v>
      </c>
      <c r="E20" s="3"/>
      <c r="F20" s="3"/>
      <c r="G20" s="3"/>
      <c r="H20" s="3"/>
      <c r="I20" s="9"/>
      <c r="J20" s="13"/>
      <c r="K20" s="13"/>
      <c r="L20" s="13"/>
      <c r="M20" s="1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>
      <c r="A21" s="4" t="s">
        <v>29</v>
      </c>
      <c r="B21" s="3" t="s">
        <v>102</v>
      </c>
      <c r="C21" s="3">
        <v>0.25</v>
      </c>
      <c r="D21" s="3">
        <f t="shared" si="0"/>
        <v>1.2840254166877414</v>
      </c>
      <c r="E21" s="3"/>
      <c r="F21" s="3"/>
      <c r="G21" s="3"/>
      <c r="H21" s="3"/>
      <c r="I21" s="9"/>
      <c r="J21" s="12"/>
      <c r="K21" s="12"/>
      <c r="L21" s="12"/>
      <c r="M21" s="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>
      <c r="A22" s="4" t="s">
        <v>34</v>
      </c>
      <c r="B22" s="3" t="s">
        <v>103</v>
      </c>
      <c r="C22" s="3">
        <v>0.08</v>
      </c>
      <c r="D22" s="3">
        <f t="shared" si="0"/>
        <v>1.0832870676749586</v>
      </c>
      <c r="E22" s="3"/>
      <c r="F22" s="3"/>
      <c r="G22" s="3"/>
      <c r="H22" s="3"/>
      <c r="I22" s="9"/>
      <c r="J22" s="13"/>
      <c r="K22" s="13"/>
      <c r="L22" s="13"/>
      <c r="M22" s="1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>
      <c r="A23" s="4" t="s">
        <v>34</v>
      </c>
      <c r="B23" s="3" t="s">
        <v>104</v>
      </c>
      <c r="C23" s="3">
        <v>0.06</v>
      </c>
      <c r="D23" s="3">
        <f t="shared" si="0"/>
        <v>1.0618365465453596</v>
      </c>
      <c r="E23" s="3"/>
      <c r="F23" s="3"/>
      <c r="G23" s="3"/>
      <c r="H23" s="3"/>
      <c r="I23" s="9"/>
      <c r="J23" s="9"/>
      <c r="K23" s="13"/>
      <c r="L23" s="13"/>
      <c r="M23" s="1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>
      <c r="A24" s="4" t="s">
        <v>34</v>
      </c>
      <c r="B24" s="3" t="s">
        <v>105</v>
      </c>
      <c r="C24" s="3">
        <v>0.17</v>
      </c>
      <c r="D24" s="3">
        <f t="shared" si="0"/>
        <v>1.1853048513203654</v>
      </c>
      <c r="E24" s="3"/>
      <c r="F24" s="3"/>
      <c r="G24" s="3"/>
      <c r="H24" s="3"/>
      <c r="I24" s="9"/>
      <c r="J24" s="12"/>
      <c r="K24" s="12"/>
      <c r="L24" s="12"/>
      <c r="M24" s="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>
      <c r="A25" s="4" t="s">
        <v>34</v>
      </c>
      <c r="B25" s="3" t="s">
        <v>106</v>
      </c>
      <c r="C25" s="3">
        <v>0</v>
      </c>
      <c r="D25" s="3">
        <f t="shared" si="0"/>
        <v>1</v>
      </c>
      <c r="E25" s="3"/>
      <c r="F25" s="3"/>
      <c r="G25" s="3"/>
      <c r="H25" s="15"/>
      <c r="I25" s="9"/>
      <c r="J25" s="13"/>
      <c r="K25" s="13"/>
      <c r="L25" s="13"/>
      <c r="M25" s="1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>
      <c r="A26" s="4" t="s">
        <v>107</v>
      </c>
      <c r="B26" s="3" t="s">
        <v>108</v>
      </c>
      <c r="C26" s="3">
        <v>-0.7</v>
      </c>
      <c r="D26" s="3">
        <f t="shared" si="0"/>
        <v>0.49658530379140953</v>
      </c>
      <c r="E26" s="3"/>
      <c r="F26" s="3"/>
      <c r="G26" s="3"/>
      <c r="H26" s="15"/>
      <c r="I26" s="9"/>
      <c r="J26" s="13"/>
      <c r="K26" s="13"/>
      <c r="L26" s="13"/>
      <c r="M26" s="1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>
      <c r="A27" s="4" t="s">
        <v>107</v>
      </c>
      <c r="B27" s="21" t="s">
        <v>109</v>
      </c>
      <c r="C27" s="3">
        <v>-0.28999999999999998</v>
      </c>
      <c r="D27" s="3">
        <f t="shared" si="0"/>
        <v>0.74826356757856527</v>
      </c>
      <c r="E27" s="3"/>
      <c r="F27" s="3"/>
      <c r="G27" s="3"/>
      <c r="H27" s="3"/>
      <c r="I27" s="9"/>
      <c r="J27" s="16"/>
      <c r="K27" s="12"/>
      <c r="L27" s="12"/>
      <c r="M27" s="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>
      <c r="A28" s="4" t="s">
        <v>107</v>
      </c>
      <c r="B28" s="3" t="s">
        <v>110</v>
      </c>
      <c r="C28" s="3">
        <v>0</v>
      </c>
      <c r="D28" s="3">
        <f t="shared" si="0"/>
        <v>1</v>
      </c>
      <c r="E28" s="3"/>
      <c r="F28" s="3"/>
      <c r="G28" s="3"/>
      <c r="H28" s="3"/>
      <c r="I28" s="9"/>
      <c r="J28" s="13"/>
      <c r="K28" s="13"/>
      <c r="L28" s="13"/>
      <c r="M28" s="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>
      <c r="A29" s="17" t="s">
        <v>44</v>
      </c>
      <c r="B29" s="3" t="s">
        <v>111</v>
      </c>
      <c r="C29" s="3">
        <f t="shared" ref="C29:C46" si="1">LN(D29)</f>
        <v>0</v>
      </c>
      <c r="D29" s="3">
        <v>1</v>
      </c>
      <c r="E29" s="3"/>
      <c r="F29" s="3"/>
      <c r="G29" s="3"/>
      <c r="H29" s="3"/>
      <c r="I29" s="9"/>
      <c r="J29" s="13"/>
      <c r="K29" s="13"/>
      <c r="L29" s="13"/>
      <c r="M29" s="9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>
      <c r="A30" s="17" t="s">
        <v>46</v>
      </c>
      <c r="B30" s="3" t="s">
        <v>112</v>
      </c>
      <c r="C30" s="3">
        <f t="shared" si="1"/>
        <v>0.62057648772510998</v>
      </c>
      <c r="D30" s="3">
        <v>1.86</v>
      </c>
      <c r="E30" s="3"/>
      <c r="F30" s="3"/>
      <c r="G30" s="3"/>
      <c r="H30" s="3"/>
      <c r="I30" s="9"/>
      <c r="J30" s="13"/>
      <c r="K30" s="13"/>
      <c r="L30" s="13"/>
      <c r="M30" s="9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>
      <c r="A31" s="17" t="s">
        <v>48</v>
      </c>
      <c r="B31" s="3" t="s">
        <v>113</v>
      </c>
      <c r="C31" s="3">
        <f t="shared" si="1"/>
        <v>1.355835153635182</v>
      </c>
      <c r="D31" s="3">
        <v>3.88</v>
      </c>
      <c r="E31" s="3"/>
      <c r="F31" s="3"/>
      <c r="G31" s="3"/>
      <c r="H31" s="3"/>
      <c r="I31" s="9"/>
      <c r="J31" s="13"/>
      <c r="K31" s="13"/>
      <c r="L31" s="13"/>
      <c r="M31" s="9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>
      <c r="A32" s="17" t="s">
        <v>50</v>
      </c>
      <c r="B32" s="3" t="s">
        <v>114</v>
      </c>
      <c r="C32" s="3">
        <f t="shared" si="1"/>
        <v>0</v>
      </c>
      <c r="D32" s="3">
        <v>1</v>
      </c>
      <c r="E32" s="3"/>
      <c r="F32" s="3"/>
      <c r="G32" s="3"/>
      <c r="H32" s="3"/>
      <c r="I32" s="34"/>
      <c r="J32" s="35"/>
      <c r="K32" s="35"/>
      <c r="L32" s="35"/>
      <c r="M32" s="3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>
      <c r="A33" s="17" t="s">
        <v>52</v>
      </c>
      <c r="B33" s="3" t="s">
        <v>115</v>
      </c>
      <c r="C33" s="3">
        <f t="shared" si="1"/>
        <v>0.48858001481867092</v>
      </c>
      <c r="D33" s="3">
        <v>1.63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>
      <c r="A34" s="17" t="s">
        <v>54</v>
      </c>
      <c r="B34" s="3" t="s">
        <v>113</v>
      </c>
      <c r="C34" s="3">
        <f t="shared" si="1"/>
        <v>1.0402767116551463</v>
      </c>
      <c r="D34" s="3">
        <v>2.83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>
      <c r="A35" s="17" t="s">
        <v>56</v>
      </c>
      <c r="B35" s="3" t="s">
        <v>113</v>
      </c>
      <c r="C35" s="3">
        <f t="shared" si="1"/>
        <v>0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>
      <c r="A36" s="17" t="s">
        <v>58</v>
      </c>
      <c r="B36" s="3" t="s">
        <v>116</v>
      </c>
      <c r="C36" s="3">
        <f t="shared" si="1"/>
        <v>-4.0821994520255166E-2</v>
      </c>
      <c r="D36" s="3">
        <v>0.96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>
      <c r="A37" s="17" t="s">
        <v>60</v>
      </c>
      <c r="B37" s="3" t="s">
        <v>117</v>
      </c>
      <c r="C37" s="3">
        <f t="shared" si="1"/>
        <v>-0.19845093872383832</v>
      </c>
      <c r="D37" s="3">
        <v>0.82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>
      <c r="A38" s="17" t="s">
        <v>62</v>
      </c>
      <c r="B38" s="22" t="s">
        <v>114</v>
      </c>
      <c r="C38" s="3">
        <f t="shared" si="1"/>
        <v>0</v>
      </c>
      <c r="D38" s="3">
        <v>1</v>
      </c>
      <c r="E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>
      <c r="A39" s="17" t="s">
        <v>64</v>
      </c>
      <c r="B39" s="3" t="s">
        <v>118</v>
      </c>
      <c r="C39" s="3">
        <f t="shared" si="1"/>
        <v>6.7658648473814864E-2</v>
      </c>
      <c r="D39" s="3">
        <v>1.07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>
      <c r="A40" s="17" t="s">
        <v>66</v>
      </c>
      <c r="B40" s="3" t="s">
        <v>111</v>
      </c>
      <c r="C40" s="3">
        <f t="shared" si="1"/>
        <v>0.131028262406404</v>
      </c>
      <c r="D40" s="3">
        <v>1.1399999999999999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>
      <c r="A41" s="19" t="s">
        <v>68</v>
      </c>
      <c r="B41" s="3" t="s">
        <v>69</v>
      </c>
      <c r="C41" s="3">
        <f t="shared" si="1"/>
        <v>0.21268909341035092</v>
      </c>
      <c r="D41" s="20">
        <v>1.2370000000000001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>
      <c r="A42" s="19" t="s">
        <v>68</v>
      </c>
      <c r="B42" s="3" t="s">
        <v>119</v>
      </c>
      <c r="C42" s="3">
        <f t="shared" si="1"/>
        <v>2.0782539182528412E-2</v>
      </c>
      <c r="D42" s="3">
        <v>1.0209999999999999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3">
      <c r="A43" s="19" t="s">
        <v>68</v>
      </c>
      <c r="B43" s="3" t="s">
        <v>71</v>
      </c>
      <c r="C43" s="3">
        <f t="shared" si="1"/>
        <v>0.60376936940872861</v>
      </c>
      <c r="D43" s="3">
        <v>1.829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3">
      <c r="A44" s="19" t="s">
        <v>68</v>
      </c>
      <c r="B44" s="3" t="s">
        <v>72</v>
      </c>
      <c r="C44" s="3">
        <f t="shared" si="1"/>
        <v>-5.3400776727115296E-2</v>
      </c>
      <c r="D44" s="3">
        <v>0.94799999999999995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3">
      <c r="A45" s="19" t="s">
        <v>68</v>
      </c>
      <c r="B45" s="3" t="s">
        <v>73</v>
      </c>
      <c r="C45" s="3">
        <f t="shared" si="1"/>
        <v>7.9681696491768813E-3</v>
      </c>
      <c r="D45" s="3">
        <v>1.008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3">
      <c r="A46" s="19" t="s">
        <v>68</v>
      </c>
      <c r="B46" s="3" t="s">
        <v>120</v>
      </c>
      <c r="C46" s="3">
        <f t="shared" si="1"/>
        <v>0.27459683290312548</v>
      </c>
      <c r="D46" s="3">
        <v>1.3160000000000001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3">
      <c r="A47" s="3" t="s">
        <v>121</v>
      </c>
      <c r="B47" s="3"/>
      <c r="C47" s="3"/>
      <c r="E47" s="23">
        <v>44580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3">
      <c r="A48" s="3" t="s">
        <v>122</v>
      </c>
      <c r="B48" s="3"/>
      <c r="C48" s="3"/>
      <c r="E48" s="23">
        <v>44586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3">
      <c r="A49" s="3" t="s">
        <v>123</v>
      </c>
      <c r="B49" s="3"/>
      <c r="C49" s="3"/>
      <c r="E49" s="15" t="s">
        <v>124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3">
      <c r="A50" s="3" t="s">
        <v>125</v>
      </c>
      <c r="B50" s="3"/>
      <c r="C50" s="3"/>
      <c r="E50" s="23">
        <v>44797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3">
      <c r="A51" s="3" t="s">
        <v>126</v>
      </c>
      <c r="B51" s="3"/>
      <c r="C51" s="3"/>
      <c r="E51" s="23">
        <v>44766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3">
      <c r="A52" s="3" t="s">
        <v>127</v>
      </c>
      <c r="B52" s="3"/>
      <c r="C52" s="3"/>
      <c r="E52" s="23">
        <v>44823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3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3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3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3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 ht="13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 ht="13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 ht="13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 ht="13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 ht="13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 ht="13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 ht="13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 ht="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 ht="13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 ht="13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 ht="13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 ht="13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 ht="13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 ht="13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 ht="13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 ht="13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 ht="13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 ht="1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</sheetData>
  <mergeCells count="1">
    <mergeCell ref="I32:M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0"/>
  <sheetViews>
    <sheetView workbookViewId="0"/>
  </sheetViews>
  <sheetFormatPr baseColWidth="10" defaultColWidth="12.6640625" defaultRowHeight="15.75" customHeight="1"/>
  <sheetData>
    <row r="1" spans="1:4" ht="15.75" customHeight="1">
      <c r="A1" s="1" t="s">
        <v>128</v>
      </c>
      <c r="B1" s="1" t="s">
        <v>1</v>
      </c>
    </row>
    <row r="2" spans="1:4" ht="15.75" customHeight="1">
      <c r="A2" s="4" t="s">
        <v>6</v>
      </c>
      <c r="B2" s="3" t="s">
        <v>84</v>
      </c>
      <c r="D2" s="24" t="s">
        <v>129</v>
      </c>
    </row>
    <row r="3" spans="1:4" ht="15.75" customHeight="1">
      <c r="A3" s="4"/>
      <c r="B3" s="3" t="s">
        <v>85</v>
      </c>
      <c r="D3" s="24" t="s">
        <v>130</v>
      </c>
    </row>
    <row r="4" spans="1:4" ht="15.75" customHeight="1">
      <c r="A4" s="4" t="s">
        <v>86</v>
      </c>
      <c r="B4" s="3" t="s">
        <v>87</v>
      </c>
    </row>
    <row r="5" spans="1:4" ht="15.75" customHeight="1">
      <c r="A5" s="4"/>
      <c r="B5" s="3" t="s">
        <v>88</v>
      </c>
    </row>
    <row r="6" spans="1:4" ht="15.75" customHeight="1">
      <c r="A6" s="4"/>
      <c r="B6" s="3" t="s">
        <v>89</v>
      </c>
    </row>
    <row r="7" spans="1:4" ht="15.75" customHeight="1">
      <c r="A7" s="4"/>
      <c r="B7" s="3" t="s">
        <v>90</v>
      </c>
    </row>
    <row r="8" spans="1:4" ht="15.75" customHeight="1">
      <c r="A8" s="4" t="s">
        <v>14</v>
      </c>
      <c r="B8" s="3" t="s">
        <v>91</v>
      </c>
    </row>
    <row r="9" spans="1:4" ht="15.75" customHeight="1">
      <c r="A9" s="4"/>
      <c r="B9" s="3" t="s">
        <v>92</v>
      </c>
    </row>
    <row r="10" spans="1:4" ht="15.75" customHeight="1">
      <c r="A10" s="4" t="s">
        <v>17</v>
      </c>
      <c r="B10" s="3" t="s">
        <v>93</v>
      </c>
    </row>
    <row r="11" spans="1:4" ht="15.75" customHeight="1">
      <c r="A11" s="4"/>
      <c r="B11" s="3" t="s">
        <v>94</v>
      </c>
    </row>
    <row r="12" spans="1:4" ht="15.75" customHeight="1">
      <c r="A12" s="4" t="s">
        <v>95</v>
      </c>
      <c r="B12" s="3" t="s">
        <v>95</v>
      </c>
    </row>
    <row r="13" spans="1:4" ht="15.75" customHeight="1">
      <c r="A13" s="4"/>
      <c r="B13" s="3" t="s">
        <v>96</v>
      </c>
    </row>
    <row r="14" spans="1:4" ht="15.75" customHeight="1">
      <c r="A14" s="4"/>
      <c r="B14" s="3" t="s">
        <v>97</v>
      </c>
    </row>
    <row r="15" spans="1:4" ht="15.75" customHeight="1">
      <c r="A15" s="4" t="s">
        <v>26</v>
      </c>
      <c r="B15" s="3" t="s">
        <v>24</v>
      </c>
    </row>
    <row r="16" spans="1:4" ht="15.75" customHeight="1">
      <c r="A16" s="4"/>
      <c r="B16" s="3" t="s">
        <v>98</v>
      </c>
    </row>
    <row r="17" spans="1:2" ht="15.75" customHeight="1">
      <c r="A17" s="4"/>
      <c r="B17" s="3" t="s">
        <v>97</v>
      </c>
    </row>
    <row r="18" spans="1:2" ht="15.75" customHeight="1">
      <c r="A18" s="4" t="s">
        <v>29</v>
      </c>
      <c r="B18" s="3" t="s">
        <v>99</v>
      </c>
    </row>
    <row r="19" spans="1:2" ht="15.75" customHeight="1">
      <c r="A19" s="4"/>
      <c r="B19" s="3" t="s">
        <v>100</v>
      </c>
    </row>
    <row r="20" spans="1:2" ht="15.75" customHeight="1">
      <c r="A20" s="4"/>
      <c r="B20" s="3" t="s">
        <v>101</v>
      </c>
    </row>
    <row r="21" spans="1:2" ht="15.75" customHeight="1">
      <c r="A21" s="4"/>
      <c r="B21" s="3" t="s">
        <v>102</v>
      </c>
    </row>
    <row r="22" spans="1:2" ht="15.75" customHeight="1">
      <c r="A22" s="4" t="s">
        <v>34</v>
      </c>
      <c r="B22" s="3" t="s">
        <v>103</v>
      </c>
    </row>
    <row r="23" spans="1:2" ht="15.75" customHeight="1">
      <c r="A23" s="4"/>
      <c r="B23" s="3" t="s">
        <v>104</v>
      </c>
    </row>
    <row r="24" spans="1:2" ht="15.75" customHeight="1">
      <c r="A24" s="4"/>
      <c r="B24" s="3" t="s">
        <v>105</v>
      </c>
    </row>
    <row r="25" spans="1:2" ht="15.75" customHeight="1">
      <c r="A25" s="4"/>
      <c r="B25" s="3" t="s">
        <v>106</v>
      </c>
    </row>
    <row r="26" spans="1:2" ht="15.75" customHeight="1">
      <c r="A26" s="4" t="s">
        <v>107</v>
      </c>
      <c r="B26" s="3" t="s">
        <v>108</v>
      </c>
    </row>
    <row r="27" spans="1:2" ht="15.75" customHeight="1">
      <c r="A27" s="25"/>
      <c r="B27" s="21" t="s">
        <v>109</v>
      </c>
    </row>
    <row r="28" spans="1:2" ht="15.75" customHeight="1">
      <c r="A28" s="25"/>
      <c r="B28" s="3" t="s">
        <v>110</v>
      </c>
    </row>
    <row r="29" spans="1:2" ht="15.75" customHeight="1">
      <c r="A29" s="17" t="s">
        <v>44</v>
      </c>
      <c r="B29" s="3" t="s">
        <v>111</v>
      </c>
    </row>
    <row r="30" spans="1:2" ht="15.75" customHeight="1">
      <c r="A30" s="17"/>
      <c r="B30" s="3" t="s">
        <v>112</v>
      </c>
    </row>
    <row r="31" spans="1:2" ht="15.75" customHeight="1">
      <c r="A31" s="17"/>
      <c r="B31" s="3" t="s">
        <v>113</v>
      </c>
    </row>
    <row r="32" spans="1:2" ht="15.75" customHeight="1">
      <c r="A32" s="17" t="s">
        <v>50</v>
      </c>
      <c r="B32" s="3" t="s">
        <v>114</v>
      </c>
    </row>
    <row r="33" spans="1:2" ht="15.75" customHeight="1">
      <c r="A33" s="17"/>
      <c r="B33" s="3" t="s">
        <v>115</v>
      </c>
    </row>
    <row r="34" spans="1:2" ht="15.75" customHeight="1">
      <c r="A34" s="17"/>
      <c r="B34" s="3" t="s">
        <v>113</v>
      </c>
    </row>
    <row r="35" spans="1:2" ht="15.75" customHeight="1">
      <c r="A35" s="17" t="s">
        <v>56</v>
      </c>
      <c r="B35" s="3" t="s">
        <v>113</v>
      </c>
    </row>
    <row r="36" spans="1:2" ht="15.75" customHeight="1">
      <c r="A36" s="17"/>
      <c r="B36" s="3" t="s">
        <v>116</v>
      </c>
    </row>
    <row r="37" spans="1:2" ht="15.75" customHeight="1">
      <c r="A37" s="17"/>
      <c r="B37" s="3" t="s">
        <v>117</v>
      </c>
    </row>
    <row r="38" spans="1:2" ht="15.75" customHeight="1">
      <c r="A38" s="17" t="s">
        <v>62</v>
      </c>
      <c r="B38" s="22" t="s">
        <v>114</v>
      </c>
    </row>
    <row r="39" spans="1:2" ht="15.75" customHeight="1">
      <c r="A39" s="26"/>
      <c r="B39" s="3" t="s">
        <v>118</v>
      </c>
    </row>
    <row r="40" spans="1:2" ht="15.75" customHeight="1">
      <c r="A40" s="26"/>
      <c r="B40" s="3" t="s">
        <v>111</v>
      </c>
    </row>
  </sheetData>
  <hyperlinks>
    <hyperlink ref="D2" r:id="rId1" xr:uid="{00000000-0004-0000-0300-000000000000}"/>
    <hyperlink ref="D3" r:id="rId2" xr:uid="{00000000-0004-0000-03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Environmental Factors</vt:lpstr>
      <vt:lpstr>Tabellenblatt4</vt:lpstr>
      <vt:lpstr>Kopie von Environmental Factors</vt:lpstr>
      <vt:lpstr>Tabellenblatt3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2022-12-17T18:15:41Z</dcterms:modified>
</cp:coreProperties>
</file>