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2f643f7f7d8f979/Desktop/Analysis Projects/Crowdfunding Analysis/"/>
    </mc:Choice>
  </mc:AlternateContent>
  <xr:revisionPtr revIDLastSave="12" documentId="8_{A5A98C17-F62B-4076-A3AC-B1BBC1F224A3}" xr6:coauthVersionLast="47" xr6:coauthVersionMax="47" xr10:uidLastSave="{E8515FC4-D859-412F-8A52-A924B44FF548}"/>
  <bookViews>
    <workbookView xWindow="-110" yWindow="-110" windowWidth="24220" windowHeight="15500" tabRatio="860" firstSheet="1" activeTab="2" xr2:uid="{00000000-000D-0000-FFFF-FFFF00000000}"/>
  </bookViews>
  <sheets>
    <sheet name="Kickstarter" sheetId="1" r:id="rId1"/>
    <sheet name="Theater Outcomes by Launch Date" sheetId="13" r:id="rId2"/>
    <sheet name="Outcomes Based on Goals" sheetId="14" r:id="rId3"/>
    <sheet name="Category Statistics" sheetId="2" r:id="rId4"/>
    <sheet name="Subcategory Statistics" sheetId="3" r:id="rId5"/>
    <sheet name="Outcomes Based on Launch Dates" sheetId="4" r:id="rId6"/>
    <sheet name="Edinburgh Research" sheetId="5" r:id="rId7"/>
    <sheet name="Descriptive Statistics" sheetId="8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4" l="1"/>
  <c r="E2" i="14" s="1"/>
  <c r="H3" i="14"/>
  <c r="H4" i="14"/>
  <c r="H5" i="14"/>
  <c r="H6" i="14"/>
  <c r="H7" i="14"/>
  <c r="H8" i="14"/>
  <c r="H9" i="14"/>
  <c r="H10" i="14"/>
  <c r="H11" i="14"/>
  <c r="H12" i="14"/>
  <c r="H13" i="14"/>
  <c r="G3" i="14"/>
  <c r="G4" i="14"/>
  <c r="G5" i="14"/>
  <c r="G6" i="14"/>
  <c r="G7" i="14"/>
  <c r="G8" i="14"/>
  <c r="G9" i="14"/>
  <c r="G10" i="14"/>
  <c r="G11" i="14"/>
  <c r="G12" i="14"/>
  <c r="G13" i="14"/>
  <c r="F3" i="14"/>
  <c r="F4" i="14"/>
  <c r="F5" i="14"/>
  <c r="F6" i="14"/>
  <c r="F7" i="14"/>
  <c r="F8" i="14"/>
  <c r="F9" i="14"/>
  <c r="F10" i="14"/>
  <c r="F11" i="14"/>
  <c r="F12" i="14"/>
  <c r="F13" i="14"/>
  <c r="E3" i="14"/>
  <c r="E4" i="14"/>
  <c r="E5" i="14"/>
  <c r="E6" i="14"/>
  <c r="E7" i="14"/>
  <c r="E8" i="14"/>
  <c r="E9" i="14"/>
  <c r="E10" i="14"/>
  <c r="E11" i="14"/>
  <c r="E12" i="14"/>
  <c r="E13" i="14"/>
  <c r="D13" i="14"/>
  <c r="D12" i="14"/>
  <c r="D11" i="14"/>
  <c r="D10" i="14"/>
  <c r="D9" i="14"/>
  <c r="D8" i="14"/>
  <c r="D7" i="14"/>
  <c r="D6" i="14"/>
  <c r="D5" i="14"/>
  <c r="D4" i="14"/>
  <c r="D3" i="14"/>
  <c r="C12" i="14"/>
  <c r="C11" i="14"/>
  <c r="C10" i="14"/>
  <c r="C9" i="14"/>
  <c r="C8" i="14"/>
  <c r="C7" i="14"/>
  <c r="C6" i="14"/>
  <c r="C5" i="14"/>
  <c r="C4" i="14"/>
  <c r="C3" i="14"/>
  <c r="C13" i="14"/>
  <c r="B13" i="14"/>
  <c r="B12" i="14"/>
  <c r="B11" i="14"/>
  <c r="B10" i="14"/>
  <c r="B9" i="14"/>
  <c r="B8" i="14"/>
  <c r="B7" i="14"/>
  <c r="B6" i="14"/>
  <c r="B5" i="14"/>
  <c r="B4" i="14"/>
  <c r="B3" i="14"/>
  <c r="C2" i="14"/>
  <c r="D2" i="14"/>
  <c r="V22" i="3"/>
  <c r="U34" i="2"/>
  <c r="O1855" i="1"/>
  <c r="C14" i="8"/>
  <c r="C15" i="8" s="1"/>
  <c r="C13" i="8"/>
  <c r="C12" i="8"/>
  <c r="C11" i="8"/>
  <c r="C10" i="8"/>
  <c r="C7" i="8"/>
  <c r="C6" i="8"/>
  <c r="C8" i="8" s="1"/>
  <c r="C5" i="8"/>
  <c r="B14" i="8"/>
  <c r="B13" i="8"/>
  <c r="B12" i="8"/>
  <c r="B11" i="8"/>
  <c r="B10" i="8"/>
  <c r="B7" i="8"/>
  <c r="B6" i="8"/>
  <c r="B5" i="8"/>
  <c r="O1295" i="1"/>
  <c r="B3" i="8"/>
  <c r="B4" i="8"/>
  <c r="C4" i="8"/>
  <c r="C3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O591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B15" i="8" l="1"/>
  <c r="H2" i="14"/>
  <c r="G2" i="14"/>
  <c r="F2" i="14"/>
  <c r="B8" i="8"/>
</calcChain>
</file>

<file path=xl/sharedStrings.xml><?xml version="1.0" encoding="utf-8"?>
<sst xmlns="http://schemas.openxmlformats.org/spreadsheetml/2006/main" count="33051" uniqueCount="8421">
  <si>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</si>
  <si>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</si>
  <si>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</si>
  <si>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</si>
  <si>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</si>
  <si>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</si>
  <si>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</si>
  <si>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</si>
  <si>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</si>
  <si>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</si>
  <si>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</si>
  <si>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</si>
  <si>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</si>
  <si>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</si>
  <si>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</si>
  <si>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</si>
  <si>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</si>
  <si>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</si>
  <si>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</si>
  <si>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</si>
  <si>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</si>
  <si>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</si>
  <si>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</si>
  <si>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</si>
  <si>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</si>
  <si>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</si>
  <si>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</si>
  <si>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</si>
  <si>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</si>
  <si>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</si>
  <si>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</si>
  <si>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</si>
  <si>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</si>
  <si>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</si>
  <si>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</si>
  <si>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</si>
  <si>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</si>
  <si>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</si>
  <si>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</si>
  <si>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</si>
  <si>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</si>
  <si>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</si>
  <si>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</si>
  <si>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</si>
  <si>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</si>
  <si>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</si>
  <si>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</si>
  <si>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</si>
  <si>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</si>
  <si>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</si>
  <si>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</si>
  <si>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</si>
  <si>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</si>
  <si>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</si>
  <si>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</si>
  <si>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</si>
  <si>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</si>
  <si>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</si>
  <si>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</si>
  <si>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</si>
  <si>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</si>
  <si>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</si>
  <si>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</si>
  <si>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</si>
  <si>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</si>
  <si>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</si>
  <si>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</si>
  <si>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</si>
  <si>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</si>
  <si>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</si>
  <si>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</si>
  <si>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</si>
  <si>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</si>
  <si>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</si>
  <si>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</si>
  <si>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</si>
  <si>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</si>
  <si>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</si>
  <si>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</si>
  <si>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</si>
  <si>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</si>
  <si>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</si>
  <si>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</si>
  <si>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</si>
  <si>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</si>
  <si>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</si>
  <si>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</si>
  <si>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</si>
  <si>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</si>
  <si>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</si>
  <si>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</si>
  <si>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</si>
  <si>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</si>
  <si>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</si>
  <si>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</si>
  <si>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</si>
  <si>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</si>
  <si>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</si>
  <si>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</si>
  <si>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</si>
  <si>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</si>
  <si>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</si>
  <si>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</si>
  <si>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</si>
  <si>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</si>
  <si>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</si>
  <si>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</si>
  <si>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</si>
  <si>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</si>
  <si>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</si>
  <si>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</si>
  <si>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</si>
  <si>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</si>
  <si>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</si>
  <si>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</si>
  <si>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</si>
  <si>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</si>
  <si>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</si>
  <si>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</si>
  <si>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</si>
  <si>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</si>
  <si>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</si>
  <si>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</si>
  <si>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</si>
  <si>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</si>
  <si>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</si>
  <si>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</si>
  <si>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</si>
  <si>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</si>
  <si>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</si>
  <si>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</si>
  <si>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</si>
  <si>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</si>
  <si>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</si>
  <si>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</si>
  <si>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</si>
  <si>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</si>
  <si>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</si>
  <si>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</si>
  <si>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</si>
  <si>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</si>
  <si>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</si>
  <si>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</si>
  <si>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</si>
  <si>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</si>
  <si>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</si>
  <si>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</si>
  <si>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</si>
  <si>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</si>
  <si>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</si>
  <si>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</si>
  <si>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</si>
  <si>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</si>
  <si>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</si>
  <si>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</si>
  <si>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</si>
  <si>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</si>
  <si>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</si>
  <si>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</si>
  <si>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</si>
  <si>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</si>
  <si>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</si>
  <si>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</si>
  <si>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</si>
  <si>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</si>
  <si>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</si>
  <si>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</si>
  <si>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</si>
  <si>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</si>
  <si>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</si>
  <si>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</si>
  <si>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</si>
  <si>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</si>
  <si>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</si>
  <si>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</si>
  <si>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</si>
  <si>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</si>
  <si>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</si>
  <si>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</si>
  <si>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</si>
  <si>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</si>
  <si>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</si>
  <si>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</si>
  <si>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</si>
  <si>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</si>
  <si>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</si>
  <si>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</si>
  <si>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</si>
  <si>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</si>
  <si>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</si>
  <si>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</si>
  <si>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</si>
  <si>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</si>
  <si>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</si>
  <si>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</si>
  <si>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</si>
  <si>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</si>
  <si>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</si>
  <si>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</si>
  <si>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</si>
  <si>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</si>
  <si>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</si>
  <si>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</si>
  <si>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</si>
  <si>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</si>
  <si>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</si>
  <si>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</si>
  <si>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</si>
  <si>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</si>
  <si>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</si>
  <si>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</si>
  <si>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</si>
  <si>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</si>
  <si>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</si>
  <si>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</si>
  <si>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</si>
  <si>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</si>
  <si>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</si>
  <si>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</si>
  <si>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</si>
  <si>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</si>
  <si>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</si>
  <si>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</si>
  <si>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</si>
  <si>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</si>
  <si>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</si>
  <si>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</si>
  <si>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</si>
  <si>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</si>
  <si>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</si>
  <si>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</si>
  <si>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</si>
  <si>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</si>
  <si>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</si>
  <si>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</si>
  <si>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</si>
  <si>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</si>
  <si>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</si>
  <si>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</si>
  <si>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</si>
  <si>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</si>
  <si>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</si>
  <si>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</si>
  <si>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</si>
  <si>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</si>
  <si>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</si>
  <si>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</si>
  <si>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</si>
  <si>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</si>
  <si>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</si>
  <si>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</si>
  <si>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</si>
  <si>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</si>
  <si>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</si>
  <si>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</si>
  <si>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</si>
  <si>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</si>
  <si>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</si>
  <si>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</si>
  <si>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</si>
  <si>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</si>
  <si>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</si>
  <si>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</si>
  <si>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</si>
  <si>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</si>
  <si>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</si>
  <si>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</si>
  <si>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</si>
  <si>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</si>
  <si>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</si>
  <si>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</si>
  <si>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</si>
  <si>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</si>
  <si>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</si>
  <si>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</si>
  <si>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</si>
  <si>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</si>
  <si>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</si>
  <si>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</si>
  <si>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</si>
  <si>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</si>
  <si>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</si>
  <si>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</si>
  <si>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</si>
  <si>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</si>
  <si>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</si>
  <si>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</si>
  <si>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</si>
  <si>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</si>
  <si>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</si>
  <si>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</si>
  <si>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</si>
  <si>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</si>
  <si>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</si>
  <si>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</si>
  <si>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</si>
  <si>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</si>
  <si>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</si>
  <si>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</si>
  <si>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</si>
  <si>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</si>
  <si>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</si>
  <si>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</si>
  <si>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</si>
  <si>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</si>
  <si>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</si>
  <si>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</si>
  <si>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</si>
  <si>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</si>
  <si>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</si>
  <si>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</si>
  <si>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</si>
  <si>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</si>
  <si>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</si>
  <si>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</si>
  <si>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</si>
  <si>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</si>
  <si>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</si>
  <si>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</si>
  <si>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</si>
  <si>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</si>
  <si>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</si>
  <si>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</si>
  <si>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</si>
  <si>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</si>
  <si>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</si>
  <si>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</si>
  <si>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</si>
  <si>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</si>
  <si>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</si>
  <si>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</si>
  <si>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</si>
  <si>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</si>
  <si>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</si>
  <si>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</si>
  <si>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</si>
  <si>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</si>
  <si>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</si>
  <si>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</si>
  <si>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</si>
  <si>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</si>
  <si>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</si>
  <si>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</si>
  <si>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</si>
  <si>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</si>
  <si>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</si>
  <si>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</si>
  <si>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</si>
  <si>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</si>
  <si>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</si>
  <si>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</si>
  <si>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</si>
  <si>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</si>
  <si>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</si>
  <si>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</si>
  <si>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</si>
  <si>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</si>
  <si>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</si>
  <si>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</si>
  <si>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</si>
  <si>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</si>
  <si>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</si>
  <si>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</si>
  <si>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</si>
  <si>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</si>
  <si>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</si>
  <si>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</si>
  <si>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</si>
  <si>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</si>
  <si>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</si>
  <si>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</si>
  <si>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</si>
  <si>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</si>
  <si>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</si>
  <si>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</si>
  <si>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</si>
  <si>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</si>
  <si>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</si>
  <si>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</si>
  <si>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</si>
  <si>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</si>
  <si>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</si>
  <si>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</si>
  <si>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</si>
  <si>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</si>
  <si>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</si>
  <si>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</si>
  <si>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</si>
  <si>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</si>
  <si>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</si>
  <si>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</si>
  <si>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</si>
  <si>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</si>
  <si>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</si>
  <si>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</si>
  <si>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</si>
  <si>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</si>
  <si>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</si>
  <si>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</si>
  <si>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</si>
  <si>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</si>
  <si>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</si>
  <si>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</si>
  <si>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</si>
  <si>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</si>
  <si>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</si>
  <si>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</si>
  <si>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</si>
  <si>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</si>
  <si>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</si>
  <si>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</si>
  <si>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</si>
  <si>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</si>
  <si>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</si>
  <si>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</si>
  <si>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</si>
  <si>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</si>
  <si>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</si>
  <si>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</si>
  <si>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</si>
  <si>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</si>
  <si>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</si>
  <si>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</si>
  <si>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</si>
  <si>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</si>
  <si>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</si>
  <si>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</si>
  <si>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</si>
  <si>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</si>
  <si>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</si>
  <si>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</si>
  <si>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</si>
  <si>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</si>
  <si>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</si>
  <si>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</si>
  <si>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</si>
  <si>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</si>
  <si>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</si>
  <si>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</si>
  <si>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</si>
  <si>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</si>
  <si>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</si>
  <si>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</si>
  <si>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</si>
  <si>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</si>
  <si>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</si>
  <si>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</si>
  <si>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</si>
  <si>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</si>
  <si>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</si>
  <si>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</si>
  <si>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</si>
  <si>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</si>
  <si>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</si>
  <si>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</si>
  <si>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</si>
  <si>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</si>
  <si>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</si>
  <si>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</si>
  <si>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</si>
  <si>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</si>
  <si>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</si>
  <si>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</si>
  <si>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</si>
  <si>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</si>
  <si>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</si>
  <si>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</si>
  <si>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</si>
  <si>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</si>
  <si>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</si>
  <si>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</si>
  <si>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</si>
  <si>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</si>
  <si>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</si>
  <si>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</si>
  <si>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</si>
  <si>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</si>
  <si>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</si>
  <si>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</si>
  <si>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</si>
  <si>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</si>
  <si>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</si>
  <si>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</si>
  <si>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</si>
  <si>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</si>
  <si>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</si>
  <si>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</si>
  <si>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</si>
  <si>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</si>
  <si>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</si>
  <si>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</si>
  <si>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</si>
  <si>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</si>
  <si>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</si>
  <si>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</si>
  <si>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</si>
  <si>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</si>
  <si>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</si>
  <si>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</si>
  <si>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</si>
  <si>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</si>
  <si>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</si>
  <si>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</si>
  <si>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</si>
  <si>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</si>
  <si>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</si>
  <si>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</si>
  <si>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</si>
  <si>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</si>
  <si>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</si>
  <si>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</si>
  <si>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</si>
  <si>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</si>
  <si>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</si>
  <si>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</si>
  <si>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</si>
  <si>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</si>
  <si>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</si>
  <si>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</si>
  <si>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</si>
  <si>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</si>
  <si>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</si>
  <si>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</si>
  <si>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</si>
  <si>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</si>
  <si>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</si>
  <si>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</si>
  <si>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</si>
  <si>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</si>
  <si>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</si>
  <si>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</si>
  <si>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</si>
  <si>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</si>
  <si>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</si>
  <si>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</si>
  <si>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</si>
  <si>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</si>
  <si>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</si>
  <si>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</si>
  <si>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</si>
  <si>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</si>
  <si>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</si>
  <si>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</si>
  <si>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</si>
  <si>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</si>
  <si>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</si>
  <si>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</si>
  <si>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</si>
  <si>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</si>
  <si>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</si>
  <si>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</si>
  <si>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</si>
  <si>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</si>
  <si>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</si>
  <si>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</si>
  <si>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</si>
  <si>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</si>
  <si>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</si>
  <si>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</si>
  <si>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</si>
  <si>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</si>
  <si>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</si>
  <si>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</si>
  <si>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</si>
  <si>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</si>
  <si>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</si>
  <si>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</si>
  <si>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</si>
  <si>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</si>
  <si>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</si>
  <si>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</si>
  <si>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</si>
  <si>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</si>
  <si>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</si>
  <si>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</si>
  <si>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</si>
  <si>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</si>
  <si>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</si>
  <si>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</si>
  <si>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</si>
  <si>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</si>
  <si>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</si>
  <si>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</si>
  <si>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</si>
  <si>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</si>
  <si>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</si>
  <si>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</si>
  <si>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</si>
  <si>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</si>
  <si>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</si>
  <si>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</si>
  <si>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</si>
  <si>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</si>
  <si>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</si>
  <si>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</si>
  <si>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</si>
  <si>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</si>
  <si>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</si>
  <si>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</si>
  <si>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</si>
  <si>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</si>
  <si>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</si>
  <si>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</si>
  <si>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</si>
  <si>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</si>
  <si>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</si>
  <si>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</si>
  <si>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</si>
  <si>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</si>
  <si>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</si>
  <si>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</si>
  <si>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</si>
  <si>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</si>
  <si>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</si>
  <si>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</si>
  <si>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</si>
  <si>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</si>
  <si>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</si>
  <si>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</si>
  <si>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</si>
  <si>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</si>
  <si>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</si>
  <si>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</si>
  <si>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</si>
  <si>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</si>
  <si>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</si>
  <si>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</si>
  <si>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</si>
  <si>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</si>
  <si>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</si>
  <si>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</si>
  <si>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</si>
  <si>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</si>
  <si>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</si>
  <si>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</si>
  <si>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</si>
  <si>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</si>
  <si>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</si>
  <si>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</si>
  <si>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</si>
  <si>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</si>
  <si>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</si>
  <si>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</si>
  <si>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</si>
  <si>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</si>
  <si>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</si>
  <si>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</si>
  <si>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</si>
  <si>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</si>
  <si>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</si>
  <si>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</si>
  <si>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</si>
  <si>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</si>
  <si>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</si>
  <si>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</si>
  <si>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</si>
  <si>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</si>
  <si>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</si>
  <si>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</si>
  <si>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</si>
  <si>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</si>
  <si>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</si>
  <si>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</si>
  <si>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</si>
  <si>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</si>
  <si>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</si>
  <si>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</si>
  <si>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</si>
  <si>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</si>
  <si>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</si>
  <si>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</si>
  <si>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</si>
  <si>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</si>
  <si>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</si>
  <si>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</si>
  <si>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</si>
  <si>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</si>
  <si>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</si>
  <si>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</si>
  <si>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</si>
  <si>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</si>
  <si>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</si>
  <si>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</si>
  <si>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</si>
  <si>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</si>
  <si>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</si>
  <si>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</si>
  <si>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</si>
  <si>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</si>
  <si>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</si>
  <si>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</si>
  <si>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</si>
  <si>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</si>
  <si>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</si>
  <si>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</si>
  <si>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</si>
  <si>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</si>
  <si>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</si>
  <si>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</si>
  <si>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</si>
  <si>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</si>
  <si>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</si>
  <si>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</si>
  <si>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</si>
  <si>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</si>
  <si>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</si>
  <si>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</si>
  <si>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</si>
  <si>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</si>
  <si>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</si>
  <si>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</si>
  <si>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</si>
  <si>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</si>
  <si>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</si>
  <si>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</si>
  <si>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</si>
  <si>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</si>
  <si>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</si>
  <si>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</si>
  <si>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</si>
  <si>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</si>
  <si>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</si>
  <si>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</si>
  <si>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</si>
  <si>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</si>
  <si>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</si>
  <si>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</si>
  <si>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</si>
  <si>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</si>
  <si>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</si>
  <si>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</si>
  <si>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</si>
  <si>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</si>
  <si>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</si>
  <si>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</si>
  <si>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</si>
  <si>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</si>
  <si>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</si>
  <si>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</si>
  <si>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</si>
  <si>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</si>
  <si>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</si>
  <si>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</si>
  <si>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</si>
  <si>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</si>
  <si>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</si>
  <si>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</si>
  <si>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</si>
  <si>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</si>
  <si>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</si>
  <si>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</si>
  <si>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</si>
  <si>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</si>
  <si>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</si>
  <si>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</si>
  <si>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</si>
  <si>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</si>
  <si>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</si>
  <si>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</si>
  <si>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</si>
  <si>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</si>
  <si>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</si>
  <si>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</si>
  <si>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</si>
  <si>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</si>
  <si>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</si>
  <si>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</si>
  <si>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</si>
  <si>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</si>
  <si>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</si>
  <si>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</si>
  <si>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</si>
  <si>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</si>
  <si>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</si>
  <si>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</si>
  <si>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</si>
  <si>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</si>
  <si>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</si>
  <si>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</si>
  <si>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</si>
  <si>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</si>
  <si>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</si>
  <si>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</si>
  <si>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</si>
  <si>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</si>
  <si>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</si>
  <si>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</si>
  <si>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</si>
  <si>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</si>
  <si>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</si>
  <si>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</si>
  <si>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</si>
  <si>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</si>
  <si>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</si>
  <si>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</si>
  <si>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</si>
  <si>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</si>
  <si>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</si>
  <si>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</si>
  <si>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</si>
  <si>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</si>
  <si>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</si>
  <si>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</si>
  <si>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</si>
  <si>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</si>
  <si>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</si>
  <si>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</si>
  <si>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</si>
  <si>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</si>
  <si>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</si>
  <si>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</si>
  <si>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</si>
  <si>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</si>
  <si>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</si>
  <si>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</si>
  <si>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</si>
  <si>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</si>
  <si>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</si>
  <si>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</si>
  <si>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</si>
  <si>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</si>
  <si>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</si>
  <si>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</si>
  <si>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</si>
  <si>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</si>
  <si>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</si>
  <si>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</si>
  <si>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</si>
  <si>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</si>
  <si>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</si>
  <si>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</si>
  <si>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</si>
  <si>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</si>
  <si>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</si>
  <si>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</si>
  <si>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</si>
  <si>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</si>
  <si>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</si>
  <si>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</si>
  <si>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</si>
  <si>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</si>
  <si>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</si>
  <si>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</si>
  <si>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</si>
  <si>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</si>
  <si>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</si>
  <si>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</si>
  <si>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</si>
  <si>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</si>
  <si>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</si>
  <si>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</si>
  <si>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</si>
  <si>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</si>
  <si>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</si>
  <si>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</si>
  <si>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</si>
  <si>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</si>
  <si>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</si>
  <si>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</si>
  <si>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</si>
  <si>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</si>
  <si>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</si>
  <si>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</si>
  <si>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</si>
  <si>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</si>
  <si>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</si>
  <si>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</si>
  <si>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</si>
  <si>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</si>
  <si>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</si>
  <si>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</si>
  <si>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</si>
  <si>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</si>
  <si>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</si>
  <si>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</si>
  <si>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</si>
  <si>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</si>
  <si>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</si>
  <si>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</si>
  <si>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</si>
  <si>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</si>
  <si>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</si>
  <si>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</si>
  <si>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</si>
  <si>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</si>
  <si>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</si>
  <si>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</si>
  <si>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</si>
  <si>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</si>
  <si>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</si>
  <si>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</si>
  <si>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</si>
  <si>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</si>
  <si>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</si>
  <si>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</si>
  <si>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</si>
  <si>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</si>
  <si>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</si>
  <si>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</si>
  <si>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</si>
  <si>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</si>
  <si>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</si>
  <si>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</si>
  <si>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</si>
  <si>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</si>
  <si>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</si>
  <si>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</si>
  <si>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</si>
  <si>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</si>
  <si>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</si>
  <si>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</si>
  <si>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</si>
  <si>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</si>
  <si>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</si>
  <si>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</si>
  <si>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</si>
  <si>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</si>
  <si>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</si>
  <si>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</si>
  <si>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</si>
  <si>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</si>
  <si>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</si>
  <si>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</si>
  <si>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</si>
  <si>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</si>
  <si>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</si>
  <si>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</si>
  <si>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</si>
  <si>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</si>
  <si>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</si>
  <si>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</si>
  <si>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</si>
  <si>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</si>
  <si>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</si>
  <si>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</si>
  <si>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</si>
  <si>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</si>
  <si>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</si>
  <si>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</si>
  <si>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</si>
  <si>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</si>
  <si>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</si>
  <si>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</si>
  <si>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</si>
  <si>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</si>
  <si>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</si>
  <si>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</si>
  <si>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</si>
  <si>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</si>
  <si>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</si>
  <si>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</si>
  <si>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</si>
  <si>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</si>
  <si>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</si>
  <si>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</si>
  <si>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</si>
  <si>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</si>
  <si>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</si>
  <si>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</si>
  <si>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</si>
  <si>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</si>
  <si>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</si>
  <si>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</si>
  <si>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</si>
  <si>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</si>
  <si>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</si>
  <si>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</si>
  <si>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</si>
  <si>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</si>
  <si>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</si>
  <si>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</si>
  <si>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</si>
  <si>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</si>
  <si>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</si>
  <si>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</si>
  <si>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</si>
  <si>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</si>
  <si>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</si>
  <si>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</si>
  <si>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</si>
  <si>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</si>
  <si>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</si>
  <si>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</si>
  <si>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</si>
  <si>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</si>
  <si>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</si>
  <si>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</si>
  <si>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</si>
  <si>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</si>
  <si>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</si>
  <si>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</si>
  <si>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</si>
  <si>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</si>
  <si>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</si>
  <si>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</si>
  <si>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</si>
  <si>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</si>
  <si>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</si>
  <si>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</si>
  <si>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</si>
  <si>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</si>
  <si>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</si>
  <si>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</si>
  <si>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</si>
  <si>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</si>
  <si>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</si>
  <si>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</si>
  <si>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</si>
  <si>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</si>
  <si>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</si>
  <si>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</si>
  <si>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</si>
  <si>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</si>
  <si>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</si>
  <si>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</si>
  <si>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</si>
  <si>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</si>
  <si>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</si>
  <si>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</si>
  <si>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</si>
  <si>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</si>
  <si>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</si>
  <si>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</si>
  <si>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</si>
  <si>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</si>
  <si>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</si>
  <si>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</si>
  <si>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</si>
  <si>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</si>
  <si>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</si>
  <si>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</si>
  <si>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</si>
  <si>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</si>
  <si>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</si>
  <si>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</si>
  <si>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</si>
  <si>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</si>
  <si>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</si>
  <si>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</si>
  <si>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</si>
  <si>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</si>
  <si>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</si>
  <si>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</si>
  <si>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</si>
  <si>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</si>
  <si>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</si>
  <si>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</si>
  <si>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</si>
  <si>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</si>
  <si>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</si>
  <si>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</si>
  <si>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</si>
  <si>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</si>
  <si>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</si>
  <si>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</si>
  <si>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</si>
  <si>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</si>
  <si>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</si>
  <si>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</si>
  <si>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</si>
  <si>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</si>
  <si>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</si>
  <si>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</si>
  <si>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</si>
  <si>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</si>
  <si>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</si>
  <si>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</si>
  <si>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</si>
  <si>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</si>
  <si>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</si>
  <si>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</si>
  <si>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</si>
  <si>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</si>
  <si>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</si>
  <si>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</si>
  <si>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</si>
  <si>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</si>
  <si>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</si>
  <si>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</si>
  <si>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</si>
  <si>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</si>
  <si>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</si>
  <si>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</si>
  <si>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</si>
  <si>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</si>
  <si>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</si>
  <si>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</si>
  <si>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</si>
  <si>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</si>
  <si>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</si>
  <si>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</si>
  <si>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</si>
  <si>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</si>
  <si>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</si>
  <si>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</si>
  <si>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</si>
  <si>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</si>
  <si>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</si>
  <si>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</si>
  <si>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</si>
  <si>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</si>
  <si>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</si>
  <si>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</si>
  <si>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</si>
  <si>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</si>
  <si>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</si>
  <si>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</si>
  <si>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</si>
  <si>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</si>
  <si>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</si>
  <si>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</si>
  <si>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</si>
  <si>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</si>
  <si>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</si>
  <si>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</si>
  <si>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</si>
  <si>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</si>
  <si>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</si>
  <si>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</si>
  <si>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</si>
  <si>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</si>
  <si>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</si>
  <si>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</si>
  <si>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</si>
  <si>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</si>
  <si>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</si>
  <si>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</si>
  <si>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</si>
  <si>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</si>
  <si>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</si>
  <si>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</si>
  <si>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</si>
  <si>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</si>
  <si>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</si>
  <si>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</si>
  <si>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</si>
  <si>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</si>
  <si>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</si>
  <si>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</si>
  <si>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</si>
  <si>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</si>
  <si>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</si>
  <si>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</si>
  <si>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</si>
  <si>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</si>
  <si>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</si>
  <si>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</si>
  <si>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</si>
  <si>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</si>
  <si>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</si>
  <si>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</si>
  <si>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</si>
  <si>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</si>
  <si>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</si>
  <si>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</si>
  <si>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</si>
  <si>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</si>
  <si>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</si>
  <si>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</si>
  <si>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</si>
  <si>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</si>
  <si>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</si>
  <si>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</si>
  <si>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</si>
  <si>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</si>
  <si>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</si>
  <si>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</si>
  <si>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</si>
  <si>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</si>
  <si>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</si>
  <si>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</si>
  <si>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</si>
  <si>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</si>
  <si>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</si>
  <si>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</si>
  <si>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</si>
  <si>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</si>
  <si>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</si>
  <si>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</si>
  <si>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</si>
  <si>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</si>
  <si>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</si>
  <si>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</si>
  <si>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</si>
  <si>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</si>
  <si>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</si>
  <si>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</si>
  <si>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</si>
  <si>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</si>
  <si>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</si>
  <si>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</si>
  <si>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</si>
  <si>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</si>
  <si>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</si>
  <si>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</si>
  <si>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</si>
  <si>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</si>
  <si>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</si>
  <si>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</si>
  <si>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</si>
  <si>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</si>
  <si>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</si>
  <si>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</si>
  <si>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</si>
  <si>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</si>
  <si>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</si>
  <si>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</si>
  <si>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</si>
  <si>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</si>
  <si>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</si>
  <si>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</si>
  <si>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</si>
  <si>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</si>
  <si>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</si>
  <si>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</si>
  <si>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</si>
  <si>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</si>
  <si>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</si>
  <si>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</si>
  <si>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</si>
  <si>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</si>
  <si>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</si>
  <si>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</si>
  <si>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</si>
  <si>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</si>
  <si>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</si>
  <si>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</si>
  <si>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</si>
  <si>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</si>
  <si>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</si>
  <si>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</si>
  <si>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</si>
  <si>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</si>
  <si>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</si>
  <si>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</si>
  <si>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</si>
  <si>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</si>
  <si>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</si>
  <si>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</si>
  <si>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</si>
  <si>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</si>
  <si>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</si>
  <si>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</si>
  <si>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</si>
  <si>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</si>
  <si>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</si>
  <si>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</si>
  <si>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</si>
  <si>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</si>
  <si>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</si>
  <si>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</si>
  <si>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</si>
  <si>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</si>
  <si>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</si>
  <si>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</si>
  <si>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</si>
  <si>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</si>
  <si>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</si>
  <si>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</si>
  <si>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</si>
  <si>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</si>
  <si>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</si>
  <si>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</si>
  <si>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</si>
  <si>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</si>
  <si>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</si>
  <si>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</si>
  <si>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</si>
  <si>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</si>
  <si>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</si>
  <si>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</si>
  <si>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</si>
  <si>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</si>
  <si>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</si>
  <si>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</si>
  <si>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</si>
  <si>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</si>
  <si>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</si>
  <si>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</si>
  <si>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</si>
  <si>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</si>
  <si>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</si>
  <si>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</si>
  <si>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</si>
  <si>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</si>
  <si>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</si>
  <si>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</si>
  <si>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</si>
  <si>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</si>
  <si>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</si>
  <si>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</si>
  <si>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</si>
  <si>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</si>
  <si>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</si>
  <si>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</si>
  <si>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</si>
  <si>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</si>
  <si>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</si>
  <si>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</si>
  <si>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</si>
  <si>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</si>
  <si>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</si>
  <si>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</si>
  <si>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</si>
  <si>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</si>
  <si>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</si>
  <si>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</si>
  <si>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</si>
  <si>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</si>
  <si>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</si>
  <si>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</si>
  <si>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</si>
  <si>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</si>
  <si>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</si>
  <si>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</si>
  <si>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</si>
  <si>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</si>
  <si>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</si>
  <si>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</si>
  <si>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</si>
  <si>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</si>
  <si>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</si>
  <si>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</si>
  <si>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</si>
  <si>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</si>
  <si>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</si>
  <si>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</si>
  <si>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</si>
  <si>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</si>
  <si>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</si>
  <si>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</si>
  <si>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</si>
  <si>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</si>
  <si>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</si>
  <si>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</si>
  <si>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</si>
  <si>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</si>
  <si>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</si>
  <si>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</si>
  <si>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</si>
  <si>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</si>
  <si>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</si>
  <si>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</si>
  <si>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</si>
  <si>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</si>
  <si>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</si>
  <si>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</si>
  <si>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</si>
  <si>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</si>
  <si>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</si>
  <si>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</si>
  <si>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</si>
  <si>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</si>
  <si>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</si>
  <si>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</si>
  <si>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</si>
  <si>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</si>
  <si>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</si>
  <si>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</si>
  <si>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</si>
  <si>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</si>
  <si>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</si>
  <si>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</si>
  <si>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</si>
  <si>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</si>
  <si>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</si>
  <si>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</si>
  <si>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</si>
  <si>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</si>
  <si>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</si>
  <si>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</si>
  <si>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</si>
  <si>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</si>
  <si>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</si>
  <si>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</si>
  <si>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</si>
  <si>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</si>
  <si>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</si>
  <si>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</si>
  <si>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</si>
  <si>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</si>
  <si>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</si>
  <si>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</si>
  <si>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</si>
  <si>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</si>
  <si>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</si>
  <si>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</si>
  <si>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</si>
  <si>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</si>
  <si>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</si>
  <si>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</si>
  <si>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</si>
  <si>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</si>
  <si>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</si>
  <si>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</si>
  <si>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</si>
  <si>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</si>
  <si>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</si>
  <si>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</si>
  <si>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</si>
  <si>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</si>
  <si>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</si>
  <si>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</si>
  <si>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</si>
  <si>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</si>
  <si>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</si>
  <si>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</si>
  <si>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</si>
  <si>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</si>
  <si>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</si>
  <si>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</si>
  <si>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</si>
  <si>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</si>
  <si>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</si>
  <si>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</si>
  <si>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</si>
  <si>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</si>
  <si>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</si>
  <si>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</si>
  <si>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</si>
  <si>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</si>
  <si>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</si>
  <si>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</si>
  <si>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</si>
  <si>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</si>
  <si>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</si>
  <si>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</si>
  <si>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</si>
  <si>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</si>
  <si>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</si>
  <si>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</si>
  <si>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</si>
  <si>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</si>
  <si>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</si>
  <si>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</si>
  <si>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</si>
  <si>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</si>
  <si>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</si>
  <si>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</si>
  <si>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</si>
  <si>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</si>
  <si>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</si>
  <si>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</si>
  <si>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</si>
  <si>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</si>
  <si>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</si>
  <si>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</si>
  <si>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</si>
  <si>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</si>
  <si>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</si>
  <si>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</si>
  <si>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</si>
  <si>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</si>
  <si>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</si>
  <si>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</si>
  <si>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</si>
  <si>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</si>
  <si>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</si>
  <si>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</si>
  <si>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</si>
  <si>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</si>
  <si>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</si>
  <si>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</si>
  <si>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</si>
  <si>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</si>
  <si>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</si>
  <si>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</si>
  <si>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</si>
  <si>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</si>
  <si>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</si>
  <si>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</si>
  <si>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</si>
  <si>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</si>
  <si>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</si>
  <si>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</si>
  <si>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</si>
  <si>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</si>
  <si>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</si>
  <si>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</si>
  <si>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</si>
  <si>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</si>
  <si>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</si>
  <si>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</si>
  <si>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</si>
  <si>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</si>
  <si>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</si>
  <si>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</si>
  <si>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</si>
  <si>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</si>
  <si>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</si>
  <si>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</si>
  <si>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</si>
  <si>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</si>
  <si>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</si>
  <si>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</si>
  <si>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</si>
  <si>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</si>
  <si>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</si>
  <si>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</si>
  <si>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</si>
  <si>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</si>
  <si>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</si>
  <si>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</si>
  <si>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</si>
  <si>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</si>
  <si>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</si>
  <si>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</si>
  <si>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</si>
  <si>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</si>
  <si>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</si>
  <si>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</si>
  <si>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</si>
  <si>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</si>
  <si>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</si>
  <si>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</si>
  <si>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</si>
  <si>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</si>
  <si>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</si>
  <si>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</si>
  <si>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</si>
  <si>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</si>
  <si>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</si>
  <si>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</si>
  <si>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</si>
  <si>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</si>
  <si>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</si>
  <si>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</si>
  <si>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</si>
  <si>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</si>
  <si>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</si>
  <si>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</si>
  <si>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</si>
  <si>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</si>
  <si>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</si>
  <si>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</si>
  <si>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</si>
  <si>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</si>
  <si>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</si>
  <si>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</si>
  <si>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</si>
  <si>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</si>
  <si>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</si>
  <si>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</si>
  <si>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</si>
  <si>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</si>
  <si>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</si>
  <si>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</si>
  <si>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</si>
  <si>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</si>
  <si>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</si>
  <si>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</si>
  <si>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</si>
  <si>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</si>
  <si>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</si>
  <si>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</si>
  <si>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</si>
  <si>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</si>
  <si>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</si>
  <si>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</si>
  <si>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</si>
  <si>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</si>
  <si>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</si>
  <si>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</si>
  <si>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</si>
  <si>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</si>
  <si>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</si>
  <si>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</si>
  <si>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</si>
  <si>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</si>
  <si>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</si>
  <si>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</si>
  <si>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</si>
  <si>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</si>
  <si>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</si>
  <si>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</si>
  <si>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</si>
  <si>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</si>
  <si>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</si>
  <si>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</si>
  <si>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</si>
  <si>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</si>
  <si>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</si>
  <si>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</si>
  <si>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</si>
  <si>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</si>
  <si>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</si>
  <si>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</si>
  <si>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</si>
  <si>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</si>
  <si>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</si>
  <si>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</si>
  <si>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</si>
  <si>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</si>
  <si>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</si>
  <si>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</si>
  <si>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</si>
  <si>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</si>
  <si>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</si>
  <si>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</si>
  <si>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</si>
  <si>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</si>
  <si>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</si>
  <si>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</si>
  <si>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</si>
  <si>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</si>
  <si>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</si>
  <si>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</si>
  <si>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</si>
  <si>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</si>
  <si>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</si>
  <si>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</si>
  <si>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</si>
  <si>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</si>
  <si>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</si>
  <si>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</si>
  <si>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</si>
  <si>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</si>
  <si>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</si>
  <si>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</si>
  <si>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</si>
  <si>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</si>
  <si>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</si>
  <si>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</si>
  <si>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</si>
  <si>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</si>
  <si>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</si>
  <si>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</si>
  <si>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</si>
  <si>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</si>
  <si>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</si>
  <si>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</si>
  <si>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</si>
  <si>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</si>
  <si>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</si>
  <si>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</si>
  <si>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</si>
  <si>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</si>
  <si>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</si>
  <si>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</si>
  <si>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</si>
  <si>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</si>
  <si>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</si>
  <si>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</si>
  <si>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</si>
  <si>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</si>
  <si>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</si>
  <si>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</si>
  <si>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</si>
  <si>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</si>
  <si>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</si>
  <si>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</si>
  <si>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</si>
  <si>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</si>
  <si>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</si>
  <si>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</si>
  <si>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</si>
  <si>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</si>
  <si>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</si>
  <si>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</si>
  <si>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</si>
  <si>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</si>
  <si>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</si>
  <si>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</si>
  <si>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</si>
  <si>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</si>
  <si>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</si>
  <si>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</si>
  <si>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</si>
  <si>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</si>
  <si>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</si>
  <si>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</si>
  <si>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</si>
  <si>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</si>
  <si>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</si>
  <si>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</si>
  <si>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</si>
  <si>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</si>
  <si>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</si>
  <si>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</si>
  <si>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</si>
  <si>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</si>
  <si>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</si>
  <si>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</si>
  <si>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</si>
  <si>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</si>
  <si>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</si>
  <si>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</si>
  <si>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</si>
  <si>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</si>
  <si>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</si>
  <si>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</si>
  <si>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</si>
  <si>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</si>
  <si>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</si>
  <si>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</si>
  <si>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</si>
  <si>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</si>
  <si>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</si>
  <si>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</si>
  <si>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</si>
  <si>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</si>
  <si>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</si>
  <si>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</si>
  <si>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</si>
  <si>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</si>
  <si>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</si>
  <si>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</si>
  <si>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</si>
  <si>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</si>
  <si>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</si>
  <si>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</si>
  <si>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</si>
  <si>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</si>
  <si>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</si>
  <si>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</si>
  <si>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</si>
  <si>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</si>
  <si>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</si>
  <si>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</si>
  <si>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</si>
  <si>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</si>
  <si>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</si>
  <si>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</si>
  <si>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</si>
  <si>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</si>
  <si>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</si>
  <si>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</si>
  <si>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</si>
  <si>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</si>
  <si>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</si>
  <si>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</si>
  <si>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</si>
  <si>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</si>
  <si>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</si>
  <si>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</si>
  <si>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</si>
  <si>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</si>
  <si>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</si>
  <si>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</si>
  <si>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</si>
  <si>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</si>
  <si>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</si>
  <si>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</si>
  <si>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</si>
  <si>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</si>
  <si>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</si>
  <si>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</si>
  <si>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</si>
  <si>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</si>
  <si>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</si>
  <si>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</si>
  <si>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</si>
  <si>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</si>
  <si>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</si>
  <si>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</si>
  <si>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</si>
  <si>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</si>
  <si>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</si>
  <si>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</si>
  <si>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</si>
  <si>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</si>
  <si>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</si>
  <si>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</si>
  <si>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</si>
  <si>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</si>
  <si>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</si>
  <si>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</si>
  <si>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</si>
  <si>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</si>
  <si>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</si>
  <si>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</si>
  <si>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</si>
  <si>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</si>
  <si>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</si>
  <si>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</si>
  <si>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</si>
  <si>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</si>
  <si>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</si>
  <si>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</si>
  <si>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</si>
  <si>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</si>
  <si>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</si>
  <si>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</si>
  <si>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</si>
  <si>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</si>
  <si>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</si>
  <si>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</si>
  <si>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</si>
  <si>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</si>
  <si>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</si>
  <si>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</si>
  <si>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</si>
  <si>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</si>
  <si>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</si>
  <si>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</si>
  <si>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</si>
  <si>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</si>
  <si>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</si>
  <si>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</si>
  <si>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</si>
  <si>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</si>
  <si>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</si>
  <si>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</si>
  <si>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</si>
  <si>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</si>
  <si>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</si>
  <si>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</si>
  <si>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</si>
  <si>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</si>
  <si>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</si>
  <si>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</si>
  <si>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</si>
  <si>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</si>
  <si>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</si>
  <si>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</si>
  <si>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</si>
  <si>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</si>
  <si>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</si>
  <si>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</si>
  <si>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</si>
  <si>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</si>
  <si>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</si>
  <si>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</si>
  <si>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</si>
  <si>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</si>
  <si>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</si>
  <si>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</si>
  <si>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</si>
  <si>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</si>
  <si>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</si>
  <si>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</si>
  <si>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</si>
  <si>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</si>
  <si>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</si>
  <si>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</si>
  <si>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</si>
  <si>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</si>
  <si>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</si>
  <si>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</si>
  <si>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</si>
  <si>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</si>
  <si>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</si>
  <si>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</si>
  <si>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</si>
  <si>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</si>
  <si>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</si>
  <si>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</si>
  <si>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</si>
  <si>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</si>
  <si>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</si>
  <si>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</si>
  <si>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</si>
  <si>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</si>
  <si>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</si>
  <si>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</si>
  <si>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</si>
  <si>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</si>
  <si>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</si>
  <si>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</si>
  <si>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</si>
  <si>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</si>
  <si>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</si>
  <si>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</si>
  <si>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</si>
  <si>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</si>
  <si>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</si>
  <si>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</si>
  <si>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</si>
  <si>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</si>
  <si>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</si>
  <si>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</si>
  <si>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</si>
  <si>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</si>
  <si>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</si>
  <si>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</si>
  <si>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</si>
  <si>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</si>
  <si>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</si>
  <si>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</si>
  <si>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</si>
  <si>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</si>
  <si>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</si>
  <si>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</si>
  <si>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</si>
  <si>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</si>
  <si>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</si>
  <si>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</si>
  <si>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</si>
  <si>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</si>
  <si>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</si>
  <si>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</si>
  <si>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</si>
  <si>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</si>
  <si>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</si>
  <si>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</si>
  <si>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</si>
  <si>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</si>
  <si>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</si>
  <si>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</si>
  <si>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</si>
  <si>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</si>
  <si>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</si>
  <si>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</si>
  <si>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</si>
  <si>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</si>
  <si>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</si>
  <si>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</si>
  <si>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</si>
  <si>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</si>
  <si>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</si>
  <si>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</si>
  <si>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</si>
  <si>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</si>
  <si>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</si>
  <si>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</si>
  <si>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</si>
  <si>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</si>
  <si>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</si>
  <si>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</si>
  <si>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</si>
  <si>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</si>
  <si>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</si>
  <si>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</si>
  <si>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</si>
  <si>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</si>
  <si>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</si>
  <si>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</si>
  <si>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</si>
  <si>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</si>
  <si>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</si>
  <si>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</si>
  <si>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</si>
  <si>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</si>
  <si>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</si>
  <si>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</si>
  <si>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</si>
  <si>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</si>
  <si>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</si>
  <si>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</si>
  <si>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</si>
  <si>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</si>
  <si>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</si>
  <si>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</si>
  <si>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</si>
  <si>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</si>
  <si>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</si>
  <si>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</si>
  <si>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</si>
  <si>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</si>
  <si>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</si>
  <si>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</si>
  <si>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</si>
  <si>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</si>
  <si>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</si>
  <si>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</si>
  <si>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</si>
  <si>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</si>
  <si>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</si>
  <si>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</si>
  <si>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</si>
  <si>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</si>
  <si>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</si>
  <si>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</si>
  <si>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</si>
  <si>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</si>
  <si>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</si>
  <si>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</si>
  <si>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</si>
  <si>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</si>
  <si>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</si>
  <si>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</si>
  <si>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</si>
  <si>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</si>
  <si>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</si>
  <si>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</si>
  <si>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</si>
  <si>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</si>
  <si>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</si>
  <si>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</si>
  <si>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</si>
  <si>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</si>
  <si>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</si>
  <si>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</si>
  <si>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</si>
  <si>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</si>
  <si>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</si>
  <si>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</si>
  <si>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</si>
  <si>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</si>
  <si>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</si>
  <si>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</si>
  <si>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</si>
  <si>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</si>
  <si>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</si>
  <si>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</si>
  <si>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</si>
  <si>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</si>
  <si>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</si>
  <si>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</si>
  <si>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</si>
  <si>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</si>
  <si>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</si>
  <si>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</si>
  <si>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</si>
  <si>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</si>
  <si>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</si>
  <si>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</si>
  <si>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</si>
  <si>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</si>
  <si>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</si>
  <si>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</si>
  <si>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</si>
  <si>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</si>
  <si>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</si>
  <si>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</si>
  <si>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</si>
  <si>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</si>
  <si>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</si>
  <si>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</si>
  <si>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</si>
  <si>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</si>
  <si>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</si>
  <si>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</si>
  <si>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</si>
  <si>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</si>
  <si>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</si>
  <si>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</si>
  <si>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</si>
  <si>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</si>
  <si>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</si>
  <si>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</si>
  <si>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</si>
  <si>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</si>
  <si>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</si>
  <si>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</si>
  <si>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</si>
  <si>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</si>
  <si>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</si>
  <si>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</si>
  <si>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</si>
  <si>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</si>
  <si>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</si>
  <si>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</si>
  <si>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</si>
  <si>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</si>
  <si>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</si>
  <si>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</si>
  <si>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</si>
  <si>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</si>
  <si>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</si>
  <si>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</si>
  <si>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</si>
  <si>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</si>
  <si>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</si>
  <si>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</si>
  <si>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</si>
  <si>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</si>
  <si>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</si>
  <si>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</si>
  <si>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</si>
  <si>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</si>
  <si>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</si>
  <si>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</si>
  <si>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</si>
  <si>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</si>
  <si>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</si>
  <si>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</si>
  <si>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</si>
  <si>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</si>
  <si>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</si>
  <si>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</si>
  <si>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</si>
  <si>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</si>
  <si>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</si>
  <si>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</si>
  <si>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</si>
  <si>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</si>
  <si>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</si>
  <si>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</si>
  <si>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</si>
  <si>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</si>
  <si>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</si>
  <si>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</si>
  <si>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</si>
  <si>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</si>
  <si>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</si>
  <si>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</si>
  <si>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</si>
  <si>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</si>
  <si>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</si>
  <si>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</si>
  <si>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</si>
  <si>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</si>
  <si>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</si>
  <si>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</si>
  <si>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</si>
  <si>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</si>
  <si>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</si>
  <si>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</si>
  <si>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</si>
  <si>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</si>
  <si>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</si>
  <si>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</si>
  <si>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</si>
  <si>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</si>
  <si>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</si>
  <si>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</si>
  <si>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</si>
  <si>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</si>
  <si>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</si>
  <si>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</si>
  <si>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</si>
  <si>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</si>
  <si>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</si>
  <si>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</si>
  <si>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</si>
  <si>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</si>
  <si>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</si>
  <si>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</si>
  <si>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</si>
  <si>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</si>
  <si>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</si>
  <si>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</si>
  <si>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</si>
  <si>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</si>
  <si>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</si>
  <si>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</si>
  <si>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</si>
  <si>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</si>
  <si>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</si>
  <si>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</si>
  <si>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</si>
  <si>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</si>
  <si>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</si>
  <si>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</si>
  <si>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</si>
  <si>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</si>
  <si>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</si>
  <si>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</si>
  <si>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</si>
  <si>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</si>
  <si>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</si>
  <si>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</si>
  <si>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</si>
  <si>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</si>
  <si>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</si>
  <si>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</si>
  <si>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</si>
  <si>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</si>
  <si>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</si>
  <si>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</si>
  <si>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</si>
  <si>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</si>
  <si>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</si>
  <si>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</si>
  <si>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</si>
  <si>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</si>
  <si>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</si>
  <si>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</si>
  <si>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</si>
  <si>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</si>
  <si>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</si>
  <si>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</si>
  <si>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</si>
  <si>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</si>
  <si>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</si>
  <si>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</si>
  <si>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</si>
  <si>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</si>
  <si>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</si>
  <si>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</si>
  <si>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</si>
  <si>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</si>
  <si>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</si>
  <si>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</si>
  <si>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</si>
  <si>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</si>
  <si>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</si>
  <si>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</si>
  <si>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</si>
  <si>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</si>
  <si>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</si>
  <si>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</si>
  <si>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</si>
  <si>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</si>
  <si>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</si>
  <si>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</si>
  <si>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</si>
  <si>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</si>
  <si>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</si>
  <si>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</si>
  <si>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</si>
  <si>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</si>
  <si>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</si>
  <si>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</si>
  <si>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</si>
  <si>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</si>
  <si>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</si>
  <si>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</si>
  <si>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</si>
  <si>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</si>
  <si>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</si>
  <si>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</si>
  <si>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</si>
  <si>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</si>
  <si>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</si>
  <si>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</si>
  <si>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</si>
  <si>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</si>
  <si>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</si>
  <si>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</si>
  <si>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</si>
  <si>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</si>
  <si>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</si>
  <si>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</si>
  <si>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</si>
  <si>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</si>
  <si>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</si>
  <si>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</si>
  <si>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</si>
  <si>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</si>
  <si>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</si>
  <si>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</si>
  <si>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</si>
  <si>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</si>
  <si>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</si>
  <si>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</si>
  <si>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</si>
  <si>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</si>
  <si>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</si>
  <si>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</si>
  <si>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</si>
  <si>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</si>
  <si>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</si>
  <si>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</si>
  <si>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</si>
  <si>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</si>
  <si>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</si>
  <si>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</si>
  <si>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</si>
  <si>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</si>
  <si>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</si>
  <si>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</si>
  <si>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</si>
  <si>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</si>
  <si>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</si>
  <si>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</si>
  <si>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</si>
  <si>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</si>
  <si>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</si>
  <si>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</si>
  <si>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</si>
  <si>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</si>
  <si>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</si>
  <si>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</si>
  <si>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</si>
  <si>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</si>
  <si>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</si>
  <si>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</si>
  <si>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</si>
  <si>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</si>
  <si>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</si>
  <si>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</si>
  <si>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</si>
  <si>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</si>
  <si>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</si>
  <si>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</si>
  <si>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</si>
  <si>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</si>
  <si>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</si>
  <si>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</si>
  <si>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</si>
  <si>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</si>
  <si>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</si>
  <si>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</si>
  <si>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</si>
  <si>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</si>
  <si>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</si>
  <si>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</si>
  <si>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</si>
  <si>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</si>
  <si>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</si>
  <si>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</si>
  <si>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</si>
  <si>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</si>
  <si>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</si>
  <si>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</si>
  <si>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</si>
  <si>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</si>
  <si>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</si>
  <si>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</si>
  <si>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</si>
  <si>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</si>
  <si>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</si>
  <si>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</si>
  <si>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</si>
  <si>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</si>
  <si>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</si>
  <si>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</si>
  <si>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</si>
  <si>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</si>
  <si>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</si>
  <si>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</si>
  <si>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</si>
  <si>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</si>
  <si>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</si>
  <si>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</si>
  <si>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</si>
  <si>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</si>
  <si>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</si>
  <si>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</si>
  <si>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</si>
  <si>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</si>
  <si>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</si>
  <si>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</si>
  <si>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</si>
  <si>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</si>
  <si>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</si>
  <si>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</si>
  <si>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</si>
  <si>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</si>
  <si>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</si>
  <si>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</si>
  <si>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</si>
  <si>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</si>
  <si>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</si>
  <si>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</si>
  <si>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</si>
  <si>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</si>
  <si>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</si>
  <si>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</si>
  <si>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</si>
  <si>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</si>
  <si>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</si>
  <si>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</si>
  <si>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</si>
  <si>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</si>
  <si>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</si>
  <si>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</si>
  <si>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</si>
  <si>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</si>
  <si>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</si>
  <si>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</si>
  <si>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</si>
  <si>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</si>
  <si>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</si>
  <si>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</si>
  <si>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</si>
  <si>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</si>
  <si>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</si>
  <si>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</si>
  <si>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</si>
  <si>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</si>
  <si>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</si>
  <si>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</si>
  <si>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</si>
  <si>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</si>
  <si>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</si>
  <si>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</si>
  <si>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</si>
  <si>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</si>
  <si>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</si>
  <si>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</si>
  <si>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</si>
  <si>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</si>
  <si>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</si>
  <si>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</si>
  <si>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</si>
  <si>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</si>
  <si>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</si>
  <si>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</si>
  <si>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</si>
  <si>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</si>
  <si>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</si>
  <si>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</si>
  <si>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</si>
  <si>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</si>
  <si>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</si>
  <si>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</si>
  <si>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</si>
  <si>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</si>
  <si>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</si>
  <si>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</si>
  <si>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</si>
  <si>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</si>
  <si>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</si>
  <si>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</si>
  <si>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</si>
  <si>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</si>
  <si>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</si>
  <si>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</si>
  <si>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</si>
  <si>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</si>
  <si>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</si>
  <si>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</si>
  <si>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</si>
  <si>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</si>
  <si>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</si>
  <si>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</si>
  <si>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</si>
  <si>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</si>
  <si>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</si>
  <si>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</si>
  <si>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</si>
  <si>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</si>
  <si>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</si>
  <si>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</si>
  <si>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</si>
  <si>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</si>
  <si>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</si>
  <si>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</si>
  <si>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</si>
  <si>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</si>
  <si>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</si>
  <si>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</si>
  <si>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</si>
  <si>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</si>
  <si>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</si>
  <si>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</si>
  <si>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</si>
  <si>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</si>
  <si>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</si>
  <si>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</si>
  <si>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</si>
  <si>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</si>
  <si>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</si>
  <si>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</si>
  <si>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</si>
  <si>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</si>
  <si>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</si>
  <si>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</si>
  <si>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</si>
  <si>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</si>
  <si>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</si>
  <si>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</si>
  <si>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</si>
  <si>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</si>
  <si>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</si>
  <si>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</si>
  <si>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</si>
  <si>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</si>
  <si>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</si>
  <si>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</si>
  <si>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</si>
  <si>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</si>
  <si>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</si>
  <si>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</si>
  <si>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</si>
  <si>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</si>
  <si>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</si>
  <si>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</si>
  <si>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</si>
  <si>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</si>
  <si>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</si>
  <si>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</si>
  <si>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</si>
  <si>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</si>
  <si>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</si>
  <si>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</si>
  <si>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</si>
  <si>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</si>
  <si>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</si>
  <si>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</si>
  <si>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</si>
  <si>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</si>
  <si>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</si>
  <si>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</si>
  <si>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</si>
  <si>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</si>
  <si>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</si>
  <si>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</si>
  <si>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</si>
  <si>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</si>
  <si>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</si>
  <si>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</si>
  <si>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</si>
  <si>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</si>
  <si>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</si>
  <si>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</si>
  <si>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</si>
  <si>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</si>
  <si>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</si>
  <si>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</si>
  <si>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</si>
  <si>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</si>
  <si>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</si>
  <si>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</si>
  <si>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</si>
  <si>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</si>
  <si>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</si>
  <si>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</si>
  <si>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</si>
  <si>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</si>
  <si>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</si>
  <si>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</si>
  <si>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</si>
  <si>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</si>
  <si>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</si>
  <si>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</si>
  <si>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</si>
  <si>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</si>
  <si>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</si>
  <si>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</si>
  <si>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</si>
  <si>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</si>
  <si>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</si>
  <si>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</si>
  <si>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</si>
  <si>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</si>
  <si>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</si>
  <si>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</si>
  <si>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</si>
  <si>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</si>
  <si>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</si>
  <si>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</si>
  <si>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</si>
  <si>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</si>
  <si>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</si>
  <si>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</si>
  <si>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</si>
  <si>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</si>
  <si>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</si>
  <si>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</si>
  <si>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</si>
  <si>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</si>
  <si>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</si>
  <si>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</si>
  <si>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</si>
  <si>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</si>
  <si>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</si>
  <si>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</si>
  <si>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</si>
  <si>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</si>
  <si>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</si>
  <si>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</si>
  <si>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</si>
  <si>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</si>
  <si>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</si>
  <si>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</si>
  <si>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</si>
  <si>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</si>
  <si>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</si>
  <si>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</si>
  <si>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</si>
  <si>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</si>
  <si>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</si>
  <si>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</si>
  <si>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</si>
  <si>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</si>
  <si>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</si>
  <si>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</si>
  <si>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</si>
  <si>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</si>
  <si>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</si>
  <si>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</si>
  <si>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</si>
  <si>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</si>
  <si>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</si>
  <si>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</si>
  <si>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</si>
  <si>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</si>
  <si>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</si>
  <si>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</si>
  <si>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</si>
  <si>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</si>
  <si>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</si>
  <si>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</si>
  <si>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</si>
  <si>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</si>
  <si>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</si>
  <si>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</si>
  <si>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</si>
  <si>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</si>
  <si>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</si>
  <si>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</si>
  <si>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</si>
  <si>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</si>
  <si>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</si>
  <si>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</si>
  <si>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</si>
  <si>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</si>
  <si>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</si>
  <si>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</si>
  <si>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</si>
  <si>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</si>
  <si>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</si>
  <si>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</si>
  <si>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</si>
  <si>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</si>
  <si>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</si>
  <si>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</si>
  <si>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</si>
  <si>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</si>
  <si>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</si>
  <si>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</si>
  <si>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</si>
  <si>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</si>
  <si>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</si>
  <si>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</si>
  <si>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</si>
  <si>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</si>
  <si>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</si>
  <si>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</si>
  <si>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</si>
  <si>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</si>
  <si>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</si>
  <si>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</si>
  <si>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</si>
  <si>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</si>
  <si>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</si>
  <si>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</si>
  <si>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</si>
  <si>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</si>
  <si>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</si>
  <si>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</si>
  <si>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</si>
  <si>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</si>
  <si>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</si>
  <si>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</si>
  <si>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</si>
  <si>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</si>
  <si>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</si>
  <si>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</si>
  <si>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</si>
  <si>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</si>
  <si>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</si>
  <si>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</si>
  <si>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</si>
  <si>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</si>
  <si>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</si>
  <si>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</si>
  <si>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</si>
  <si>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</si>
  <si>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</si>
  <si>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</si>
  <si>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</si>
  <si>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</si>
  <si>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</si>
  <si>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</si>
  <si>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</si>
  <si>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</si>
  <si>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</si>
  <si>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</si>
  <si>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</si>
  <si>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</si>
  <si>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</si>
  <si>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</si>
  <si>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</si>
  <si>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</si>
  <si>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</si>
  <si>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</si>
  <si>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</si>
  <si>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</si>
  <si>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</si>
  <si>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</si>
  <si>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</si>
  <si>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</si>
  <si>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</si>
  <si>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</si>
  <si>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</si>
  <si>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</si>
  <si>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</si>
  <si>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</si>
  <si>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</si>
  <si>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</si>
  <si>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</si>
  <si>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</si>
  <si>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</si>
  <si>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</si>
  <si>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</si>
  <si>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</si>
  <si>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</si>
  <si>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</si>
  <si>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</si>
  <si>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</si>
  <si>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</si>
  <si>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</si>
  <si>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</si>
  <si>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</si>
  <si>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</si>
  <si>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</si>
  <si>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</si>
  <si>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</si>
  <si>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</si>
  <si>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</si>
  <si>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</si>
  <si>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</si>
  <si>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</si>
  <si>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</si>
  <si>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</si>
  <si>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</si>
  <si>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</si>
  <si>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</si>
  <si>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</si>
  <si>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</si>
  <si>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</si>
  <si>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</si>
  <si>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</si>
  <si>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</si>
  <si>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</si>
  <si>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</si>
  <si>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</si>
  <si>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</si>
  <si>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</si>
  <si>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</si>
  <si>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</si>
  <si>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</si>
  <si>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</si>
  <si>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</si>
  <si>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</si>
  <si>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</si>
  <si>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</si>
  <si>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</si>
  <si>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</si>
  <si>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</si>
  <si>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</si>
  <si>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</si>
  <si>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</si>
  <si>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</si>
  <si>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</si>
  <si>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</si>
  <si>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</si>
  <si>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</si>
  <si>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</si>
  <si>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</si>
  <si>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</si>
  <si>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</si>
  <si>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</si>
  <si>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</si>
  <si>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</si>
  <si>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</si>
  <si>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</si>
  <si>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</si>
  <si>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</si>
  <si>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</si>
  <si>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</si>
  <si>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</si>
  <si>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</si>
  <si>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</si>
  <si>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</si>
  <si>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</si>
  <si>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</si>
  <si>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</si>
  <si>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</si>
  <si>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</si>
  <si>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</si>
  <si>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</si>
  <si>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</si>
  <si>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</si>
  <si>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</si>
  <si>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</si>
  <si>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</si>
  <si>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</si>
  <si>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</si>
  <si>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</si>
  <si>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</si>
  <si>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</si>
  <si>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</si>
  <si>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</si>
  <si>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</si>
  <si>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</si>
  <si>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</si>
  <si>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</si>
  <si>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</si>
  <si>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</si>
  <si>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</si>
  <si>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</si>
  <si>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</si>
  <si>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</si>
  <si>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</si>
  <si>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</si>
  <si>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</si>
  <si>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</si>
  <si>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</si>
  <si>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</si>
  <si>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</si>
  <si>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</si>
  <si>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</si>
  <si>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</si>
  <si>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</si>
  <si>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</si>
  <si>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</si>
  <si>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</si>
  <si>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</si>
  <si>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</si>
  <si>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</si>
  <si>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</si>
  <si>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</si>
  <si>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</si>
  <si>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</si>
  <si>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</si>
  <si>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</si>
  <si>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</si>
  <si>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</si>
  <si>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</si>
  <si>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</si>
  <si>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</si>
  <si>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</si>
  <si>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</si>
  <si>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</si>
  <si>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</si>
  <si>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</si>
  <si>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</si>
  <si>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</si>
  <si>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</si>
  <si>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</si>
  <si>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</si>
  <si>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</si>
  <si>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</si>
  <si>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</si>
  <si>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</si>
  <si>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</si>
  <si>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</si>
  <si>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</si>
  <si>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</si>
  <si>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</si>
  <si>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</si>
  <si>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</si>
  <si>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</si>
  <si>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</si>
  <si>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</si>
  <si>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</si>
  <si>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</si>
  <si>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</si>
  <si>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</si>
  <si>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</si>
  <si>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</si>
  <si>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</si>
  <si>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</si>
  <si>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</si>
  <si>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</si>
  <si>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</si>
  <si>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</si>
  <si>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</si>
  <si>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</si>
  <si>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</si>
  <si>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</si>
  <si>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</si>
  <si>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</si>
  <si>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</si>
  <si>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</si>
  <si>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</si>
  <si>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</si>
  <si>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</si>
  <si>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</si>
  <si>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</si>
  <si>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</si>
  <si>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</si>
  <si>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</si>
  <si>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</si>
  <si>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</si>
  <si>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</si>
  <si>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</si>
  <si>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</si>
  <si>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</si>
  <si>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</si>
  <si>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</si>
  <si>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</si>
  <si>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</si>
  <si>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</si>
  <si>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</si>
  <si>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</si>
  <si>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</si>
  <si>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</si>
  <si>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</si>
  <si>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</si>
  <si>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</si>
  <si>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</si>
  <si>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</si>
  <si>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</si>
  <si>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</si>
  <si>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</si>
  <si>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</si>
  <si>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</si>
  <si>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</si>
  <si>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</si>
  <si>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</si>
  <si>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</si>
  <si>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</si>
  <si>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</si>
  <si>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</si>
  <si>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</si>
  <si>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</si>
  <si>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</si>
  <si>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</si>
  <si>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</si>
  <si>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</si>
  <si>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</si>
  <si>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</si>
  <si>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</si>
  <si>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</si>
  <si>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</si>
  <si>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</si>
  <si>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</si>
  <si>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</si>
  <si>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</si>
  <si>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</si>
  <si>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</si>
  <si>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</si>
  <si>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</si>
  <si>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</si>
  <si>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</si>
  <si>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</si>
  <si>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</si>
  <si>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</si>
  <si>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</si>
  <si>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</si>
  <si>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</si>
  <si>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</si>
  <si>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</si>
  <si>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</si>
  <si>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</si>
  <si>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</si>
  <si>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</si>
  <si>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</si>
  <si>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</si>
  <si>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</si>
  <si>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</si>
  <si>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</si>
  <si>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</si>
  <si>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</si>
  <si>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</si>
  <si>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</si>
  <si>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</si>
  <si>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</si>
  <si>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</si>
  <si>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</si>
  <si>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</si>
  <si>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</si>
  <si>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</si>
  <si>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</si>
  <si>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</si>
  <si>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</si>
  <si>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</si>
  <si>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</si>
  <si>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</si>
  <si>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</si>
  <si>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</si>
  <si>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</si>
  <si>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</si>
  <si>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</si>
  <si>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</si>
  <si>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</si>
  <si>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</si>
  <si>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</si>
  <si>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</si>
  <si>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</si>
  <si>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</si>
  <si>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</si>
  <si>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</si>
  <si>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</si>
  <si>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</si>
  <si>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</si>
  <si>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</si>
  <si>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</si>
  <si>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</si>
  <si>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</si>
  <si>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</si>
  <si>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</si>
  <si>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</si>
  <si>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</si>
  <si>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</si>
  <si>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</si>
  <si>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</si>
  <si>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</si>
  <si>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</si>
  <si>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</si>
  <si>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</si>
  <si>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</si>
  <si>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</si>
  <si>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</si>
  <si>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</si>
  <si>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</si>
  <si>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</si>
  <si>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</si>
  <si>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</si>
  <si>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</si>
  <si>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</si>
  <si>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</si>
  <si>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</si>
  <si>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</si>
  <si>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</si>
  <si>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</si>
  <si>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</si>
  <si>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</si>
  <si>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</si>
  <si>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</si>
  <si>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</si>
  <si>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</si>
  <si>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</si>
  <si>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</si>
  <si>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</si>
  <si>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</si>
  <si>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</si>
  <si>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</si>
  <si>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</si>
  <si>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</si>
  <si>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</si>
  <si>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</si>
  <si>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</si>
  <si>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</si>
  <si>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</si>
  <si>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</si>
  <si>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</si>
  <si>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</si>
  <si>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</si>
  <si>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</si>
  <si>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</si>
  <si>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</si>
  <si>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</si>
  <si>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</si>
  <si>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</si>
  <si>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</si>
  <si>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</si>
  <si>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</si>
  <si>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</si>
  <si>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</si>
  <si>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</si>
  <si>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</si>
  <si>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</si>
  <si>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</si>
  <si>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</si>
  <si>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</si>
  <si>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</si>
  <si>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</si>
  <si>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</si>
  <si>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</si>
  <si>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</si>
  <si>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</si>
  <si>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</si>
  <si>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</si>
  <si>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</si>
  <si>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</si>
  <si>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</si>
  <si>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</si>
  <si>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</si>
  <si>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</si>
  <si>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</si>
  <si>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</si>
  <si>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</si>
  <si>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</si>
  <si>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</si>
  <si>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</si>
  <si>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</si>
  <si>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</si>
  <si>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</si>
  <si>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</si>
  <si>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</si>
  <si>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</si>
  <si>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</si>
  <si>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</si>
  <si>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</si>
  <si>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</si>
  <si>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</si>
  <si>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</si>
  <si>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</si>
  <si>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</si>
  <si>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</si>
  <si>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</si>
  <si>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</si>
  <si>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</si>
  <si>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</si>
  <si>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</si>
  <si>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</si>
  <si>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</si>
  <si>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</si>
  <si>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</si>
  <si>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</si>
  <si>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</si>
  <si>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</si>
  <si>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</si>
  <si>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</si>
  <si>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</si>
  <si>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</si>
  <si>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</si>
  <si>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</si>
  <si>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</si>
  <si>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</si>
  <si>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</si>
  <si>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</si>
  <si>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</si>
  <si>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</si>
  <si>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</si>
  <si>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</si>
  <si>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</si>
  <si>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</si>
  <si>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</si>
  <si>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</si>
  <si>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</si>
  <si>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</si>
  <si>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</si>
  <si>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</si>
  <si>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</si>
  <si>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</si>
  <si>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</si>
  <si>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</si>
  <si>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</si>
  <si>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</si>
  <si>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</si>
  <si>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</si>
  <si>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</si>
  <si>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</si>
  <si>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</si>
  <si>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</si>
  <si>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</si>
  <si>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</si>
  <si>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</si>
  <si>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</si>
  <si>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</si>
  <si>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</si>
  <si>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</si>
  <si>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</si>
  <si>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</si>
  <si>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</si>
  <si>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</si>
  <si>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</si>
  <si>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</si>
  <si>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</si>
  <si>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</si>
  <si>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</si>
  <si>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</si>
  <si>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</si>
  <si>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</si>
  <si>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</si>
  <si>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</si>
  <si>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</si>
  <si>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</si>
  <si>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</si>
  <si>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</si>
  <si>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</si>
  <si>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</si>
  <si>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</si>
  <si>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</si>
  <si>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</si>
  <si>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</si>
  <si>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</si>
  <si>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</si>
  <si>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</si>
  <si>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</si>
  <si>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</si>
  <si>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</si>
  <si>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</si>
  <si>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</si>
  <si>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</si>
  <si>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</si>
  <si>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</si>
  <si>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</si>
  <si>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</si>
  <si>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</si>
  <si>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</si>
  <si>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</si>
  <si>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</si>
  <si>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</si>
  <si>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</si>
  <si>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</si>
  <si>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</si>
  <si>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</si>
  <si>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</si>
  <si>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</si>
  <si>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</si>
  <si>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</si>
  <si>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</si>
  <si>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</si>
  <si>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</si>
  <si>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</si>
  <si>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</si>
  <si>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</si>
  <si>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</si>
  <si>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</si>
  <si>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</si>
  <si>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</si>
  <si>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</si>
  <si>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</si>
  <si>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</si>
  <si>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</si>
  <si>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</si>
  <si>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</si>
  <si>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</si>
  <si>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</si>
  <si>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</si>
  <si>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</si>
  <si>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</si>
  <si>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</si>
  <si>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</si>
  <si>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</si>
  <si>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</si>
  <si>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</si>
  <si>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</si>
  <si>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</si>
  <si>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</si>
  <si>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</si>
  <si>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</si>
  <si>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</si>
  <si>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</si>
  <si>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</si>
  <si>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</si>
  <si>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</si>
  <si>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</si>
  <si>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</si>
  <si>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</si>
  <si>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</si>
  <si>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</si>
  <si>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</si>
  <si>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</si>
  <si>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</si>
  <si>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</si>
  <si>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</si>
  <si>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</si>
  <si>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</si>
  <si>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</si>
  <si>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</si>
  <si>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</si>
  <si>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</si>
  <si>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</si>
  <si>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</si>
  <si>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</si>
  <si>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</si>
  <si>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</si>
  <si>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</si>
  <si>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</si>
  <si>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</si>
  <si>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</si>
  <si>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</si>
  <si>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</si>
  <si>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</si>
  <si>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</si>
  <si>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</si>
  <si>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</si>
  <si>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</si>
  <si>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</si>
  <si>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</si>
  <si>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</si>
  <si>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</si>
  <si>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</si>
  <si>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</si>
  <si>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</si>
  <si>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</si>
  <si>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</si>
  <si>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</si>
  <si>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</si>
  <si>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</si>
  <si>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</si>
  <si>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</si>
  <si>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</si>
  <si>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</si>
  <si>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</si>
  <si>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</si>
  <si>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</si>
  <si>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</si>
  <si>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</si>
  <si>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</si>
  <si>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</si>
  <si>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</si>
  <si>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</si>
  <si>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</si>
  <si>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</si>
  <si>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</si>
  <si>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</si>
  <si>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</si>
  <si>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</si>
  <si>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</si>
  <si>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</si>
  <si>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</si>
  <si>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</si>
  <si>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</si>
  <si>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</si>
  <si>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</si>
  <si>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</si>
  <si>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</si>
  <si>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</si>
  <si>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</si>
  <si>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</si>
  <si>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</si>
  <si>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</si>
  <si>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</si>
  <si>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</si>
  <si>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</si>
  <si>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</si>
  <si>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</si>
  <si>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</si>
  <si>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</si>
  <si>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</si>
  <si>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</si>
  <si>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</si>
  <si>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</si>
  <si>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</si>
  <si>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</si>
  <si>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</si>
  <si>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</si>
  <si>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</si>
  <si>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</si>
  <si>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</si>
  <si>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</si>
  <si>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</si>
  <si>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</si>
  <si>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</si>
  <si>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</si>
  <si>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</si>
  <si>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</si>
  <si>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</si>
  <si>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</si>
  <si>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</si>
  <si>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</si>
  <si>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</si>
  <si>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</si>
  <si>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</si>
  <si>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</si>
  <si>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</si>
  <si>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</si>
  <si>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</si>
  <si>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</si>
  <si>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</si>
  <si>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</si>
  <si>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</si>
  <si>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</si>
  <si>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</si>
  <si>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</si>
  <si>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</si>
  <si>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</si>
  <si>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</si>
  <si>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</si>
  <si>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</si>
  <si>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</si>
  <si>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</si>
  <si>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</si>
  <si>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</si>
  <si>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</si>
  <si>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</si>
  <si>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</si>
  <si>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</si>
  <si>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</si>
  <si>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</si>
  <si>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</si>
  <si>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</si>
  <si>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</si>
  <si>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</si>
  <si>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</si>
  <si>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</si>
  <si>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</si>
  <si>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</si>
  <si>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</si>
  <si>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</si>
  <si>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</si>
  <si>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</si>
  <si>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</si>
  <si>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</si>
  <si>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</si>
  <si>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</si>
  <si>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</si>
  <si>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</si>
  <si>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</si>
  <si>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</si>
  <si>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</si>
  <si>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</si>
  <si>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</si>
  <si>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</si>
  <si>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</si>
  <si>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</si>
  <si>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</si>
  <si>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</si>
  <si>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</si>
  <si>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</si>
  <si>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</si>
  <si>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</si>
  <si>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</si>
  <si>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</si>
  <si>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</si>
  <si>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</si>
  <si>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</si>
  <si>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</si>
  <si>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</si>
  <si>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</si>
  <si>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</si>
  <si>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</si>
  <si>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</si>
  <si>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</si>
  <si>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</si>
  <si>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</si>
  <si>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</si>
  <si>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</si>
  <si>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</si>
  <si>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</si>
  <si>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</si>
  <si>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</si>
  <si>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</si>
  <si>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</si>
  <si>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</si>
  <si>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</si>
  <si>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</si>
  <si>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</si>
  <si>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</si>
  <si>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</si>
  <si>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</si>
  <si>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</si>
  <si>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</si>
  <si>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</si>
  <si>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</si>
  <si>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</si>
  <si>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</si>
  <si>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</si>
  <si>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</si>
  <si>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</si>
  <si>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</si>
  <si>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</si>
  <si>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</si>
  <si>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</si>
  <si>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</si>
  <si>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</si>
  <si>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</si>
  <si>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</si>
  <si>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</si>
  <si>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</si>
  <si>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</si>
  <si>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</si>
  <si>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</si>
  <si>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</si>
  <si>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</si>
  <si>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</si>
  <si>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</si>
  <si>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</si>
  <si>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</si>
  <si>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</si>
  <si>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</si>
  <si>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</si>
  <si>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</si>
  <si>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</si>
  <si>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</si>
  <si>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</si>
  <si>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</si>
  <si>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</si>
  <si>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</si>
  <si>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</si>
  <si>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</si>
  <si>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</si>
  <si>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</si>
  <si>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</si>
  <si>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</si>
  <si>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</si>
  <si>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</si>
  <si>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</si>
  <si>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</si>
  <si>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</si>
  <si>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</si>
  <si>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</si>
  <si>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</si>
  <si>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</si>
  <si>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</si>
  <si>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</si>
  <si>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</si>
  <si>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</si>
  <si>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</si>
  <si>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</si>
  <si>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</si>
  <si>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</si>
  <si>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</si>
  <si>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</si>
  <si>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</si>
  <si>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</si>
  <si>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</si>
  <si>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</si>
  <si>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</si>
  <si>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</si>
  <si>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</si>
  <si>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</si>
  <si>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</si>
  <si>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</si>
  <si>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</si>
  <si>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</si>
  <si>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</si>
  <si>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</si>
  <si>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</si>
  <si>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</si>
  <si>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</si>
  <si>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</si>
  <si>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</si>
  <si>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</si>
  <si>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</si>
  <si>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</si>
  <si>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</si>
  <si>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</si>
  <si>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</si>
  <si>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</si>
  <si>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</si>
  <si>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</si>
  <si>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</si>
  <si>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</si>
  <si>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</si>
  <si>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</si>
  <si>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</si>
  <si>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</si>
  <si>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</si>
  <si>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</si>
  <si>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</si>
  <si>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</si>
  <si>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</si>
  <si>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</si>
  <si>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</si>
  <si>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</si>
  <si>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</si>
  <si>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</si>
  <si>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</si>
  <si>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</si>
  <si>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</si>
  <si>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</si>
  <si>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</si>
  <si>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</si>
  <si>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</si>
  <si>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</si>
  <si>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</si>
  <si>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</si>
  <si>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</si>
  <si>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</si>
  <si>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</si>
  <si>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</si>
  <si>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</si>
  <si>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</si>
  <si>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</si>
  <si>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</si>
  <si>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</si>
  <si>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</si>
  <si>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</si>
  <si>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</si>
  <si>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</si>
  <si>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</si>
  <si>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</si>
  <si>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</si>
  <si>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</si>
  <si>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</si>
  <si>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</si>
  <si>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</si>
  <si>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</si>
  <si>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</si>
  <si>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</si>
  <si>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</si>
  <si>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</si>
  <si>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</si>
  <si>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</si>
  <si>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</si>
  <si>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</si>
  <si>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</si>
  <si>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</si>
  <si>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</si>
  <si>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</si>
  <si>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</si>
  <si>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</si>
  <si>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</si>
  <si>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</si>
  <si>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</si>
  <si>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</si>
  <si>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</si>
  <si>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</si>
  <si>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</si>
  <si>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</si>
  <si>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</si>
  <si>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</si>
  <si>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</si>
  <si>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</si>
  <si>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</si>
  <si>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</si>
  <si>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</si>
  <si>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</si>
  <si>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</si>
  <si>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</si>
  <si>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</si>
  <si>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</si>
  <si>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</si>
  <si>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</si>
  <si>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</si>
  <si>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</si>
  <si>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</si>
  <si>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</si>
  <si>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</si>
  <si>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</si>
  <si>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</si>
  <si>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</si>
  <si>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</si>
  <si>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</si>
  <si>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</si>
  <si>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</si>
  <si>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</si>
  <si>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</si>
  <si>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</si>
  <si>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</si>
  <si>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</si>
  <si>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</si>
  <si>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</si>
  <si>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</si>
  <si>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</si>
  <si>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</si>
  <si>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</si>
  <si>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</si>
  <si>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</si>
  <si>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</si>
  <si>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</si>
  <si>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</si>
  <si>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</si>
  <si>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</si>
  <si>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</si>
  <si>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</si>
  <si>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</si>
  <si>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</si>
  <si>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</si>
  <si>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</si>
  <si>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</si>
  <si>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</si>
  <si>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</si>
  <si>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</si>
  <si>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</si>
  <si>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</si>
  <si>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</si>
  <si>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</si>
  <si>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</si>
  <si>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</si>
  <si>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</si>
  <si>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</si>
  <si>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</si>
  <si>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</si>
  <si>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</si>
  <si>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</si>
  <si>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</si>
  <si>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</si>
  <si>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</si>
  <si>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</si>
  <si>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</si>
  <si>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</si>
  <si>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</si>
  <si>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</si>
  <si>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</si>
  <si>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</si>
  <si>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</si>
  <si>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</si>
  <si>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</si>
  <si>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</si>
  <si>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</si>
  <si>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</si>
  <si>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</si>
  <si>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</si>
  <si>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</si>
  <si>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</si>
  <si>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</si>
  <si>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</si>
  <si>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</si>
  <si>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</si>
  <si>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</si>
  <si>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</si>
  <si>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</si>
  <si>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</si>
  <si>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</si>
  <si>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</si>
  <si>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</si>
  <si>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</si>
  <si>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</si>
  <si>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</si>
  <si>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</si>
  <si>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</si>
  <si>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</si>
  <si>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</si>
  <si>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</si>
  <si>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</si>
  <si>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</si>
  <si>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</si>
  <si>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</si>
  <si>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</si>
  <si>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</si>
  <si>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</si>
  <si>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</si>
  <si>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</si>
  <si>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</si>
  <si>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</si>
  <si>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</si>
  <si>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</si>
  <si>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</si>
  <si>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</si>
  <si>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</si>
  <si>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</si>
  <si>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</si>
  <si>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</si>
  <si>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</si>
  <si>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</si>
  <si>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</si>
  <si>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</si>
  <si>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</si>
  <si>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</si>
  <si>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</si>
  <si>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</si>
  <si>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</si>
  <si>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</si>
  <si>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</si>
  <si>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</si>
  <si>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</si>
  <si>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</si>
  <si>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</si>
  <si>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</si>
  <si>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</si>
  <si>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</si>
  <si>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</si>
  <si>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</si>
  <si>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</si>
  <si>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</si>
  <si>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</si>
  <si>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</si>
  <si>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</si>
  <si>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</si>
  <si>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</si>
  <si>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</si>
  <si>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</si>
  <si>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</si>
  <si>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</si>
  <si>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</si>
  <si>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</si>
  <si>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</si>
  <si>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</si>
  <si>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</si>
  <si>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</si>
  <si>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</si>
  <si>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</si>
  <si>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</si>
  <si>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</si>
  <si>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</si>
  <si>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</si>
  <si>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</si>
  <si>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</si>
  <si>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</si>
  <si>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</si>
  <si>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</si>
  <si>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</si>
  <si>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</si>
  <si>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</si>
  <si>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</si>
  <si>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</si>
  <si>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</si>
  <si>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</si>
  <si>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</si>
  <si>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</si>
  <si>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</si>
  <si>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</si>
  <si>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</si>
  <si>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</si>
  <si>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</si>
  <si>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</si>
  <si>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</si>
  <si>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</si>
  <si>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</si>
  <si>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</si>
  <si>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</si>
  <si>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</si>
  <si>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</si>
  <si>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</si>
  <si>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</si>
  <si>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</si>
  <si>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</si>
  <si>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</si>
  <si>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</si>
  <si>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</si>
  <si>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</si>
  <si>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</si>
  <si>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</si>
  <si>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</si>
  <si>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</si>
  <si>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</si>
  <si>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</si>
  <si>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</si>
  <si>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</si>
  <si>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</si>
  <si>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</si>
  <si>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</si>
  <si>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</si>
  <si>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</si>
  <si>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</si>
  <si>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</si>
  <si>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</si>
  <si>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</si>
  <si>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</si>
  <si>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</si>
  <si>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</si>
  <si>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</si>
  <si>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</si>
  <si>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</si>
  <si>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</si>
  <si>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</si>
  <si>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</si>
  <si>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</si>
  <si>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</si>
  <si>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</si>
  <si>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</si>
  <si>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</si>
  <si>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</si>
  <si>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</si>
  <si>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</si>
  <si>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</si>
  <si>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</si>
  <si>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</si>
  <si>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</si>
  <si>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</si>
  <si>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</si>
  <si>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</si>
  <si>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</si>
  <si>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</si>
  <si>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</si>
  <si>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</si>
  <si>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</si>
  <si>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</si>
  <si>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</si>
  <si>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</si>
  <si>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</si>
  <si>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</si>
  <si>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</si>
  <si>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</si>
  <si>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</si>
  <si>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</si>
  <si>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</si>
  <si>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</si>
  <si>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</si>
  <si>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</si>
  <si>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</si>
  <si>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</si>
  <si>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</si>
  <si>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</si>
  <si>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</si>
  <si>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</si>
  <si>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</si>
  <si>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</si>
  <si>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</si>
  <si>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</si>
  <si>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</si>
  <si>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</si>
  <si>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</si>
  <si>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</si>
  <si>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</si>
  <si>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</si>
  <si>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</si>
  <si>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</si>
  <si>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</si>
  <si>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</si>
  <si>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</si>
  <si>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</si>
  <si>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</si>
  <si>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</si>
  <si>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</si>
  <si>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</si>
  <si>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</si>
  <si>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</si>
  <si>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</si>
  <si>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</si>
  <si>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</si>
  <si>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</si>
  <si>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</si>
  <si>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</si>
  <si>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</si>
  <si>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</si>
  <si>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</si>
  <si>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</si>
  <si>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</si>
  <si>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</si>
  <si>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</si>
  <si>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</si>
  <si>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</si>
  <si>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</si>
  <si>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</si>
  <si>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</si>
  <si>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</si>
  <si>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</si>
  <si>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</si>
  <si>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</si>
  <si>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</si>
  <si>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</si>
  <si>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</si>
  <si>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</si>
  <si>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</si>
  <si>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</si>
  <si>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</si>
  <si>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</si>
  <si>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</si>
  <si>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</si>
  <si>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</si>
  <si>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</si>
  <si>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</si>
  <si>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</si>
  <si>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</si>
  <si>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</si>
  <si>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</si>
  <si>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</si>
  <si>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</si>
  <si>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</si>
  <si>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</si>
  <si>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</si>
  <si>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</si>
  <si>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</si>
  <si>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</si>
  <si>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</si>
  <si>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</si>
  <si>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</si>
  <si>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</si>
  <si>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</si>
  <si>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</si>
  <si>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</si>
  <si>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</si>
  <si>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</si>
  <si>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</si>
  <si>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</si>
  <si>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</si>
  <si>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</si>
  <si>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</si>
  <si>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</si>
  <si>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</si>
  <si>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</si>
  <si>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</si>
  <si>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</si>
  <si>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</si>
  <si>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</si>
  <si>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</si>
  <si>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</si>
  <si>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</si>
  <si>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</si>
  <si>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</si>
  <si>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</si>
  <si>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</si>
  <si>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</si>
  <si>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</si>
  <si>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</si>
  <si>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</si>
  <si>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</si>
  <si>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</si>
  <si>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</si>
  <si>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</si>
  <si>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</si>
  <si>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</si>
  <si>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</si>
  <si>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</si>
  <si>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</si>
  <si>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</si>
  <si>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</si>
  <si>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</si>
  <si>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</si>
  <si>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</si>
  <si>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</si>
  <si>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</si>
  <si>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</si>
  <si>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</si>
  <si>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</si>
  <si>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</si>
  <si>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</si>
  <si>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</si>
  <si>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</si>
  <si>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</si>
  <si>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</si>
  <si>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</si>
  <si>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</si>
  <si>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</si>
  <si>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</si>
  <si>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</si>
  <si>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</si>
  <si>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</si>
  <si>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</si>
  <si>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</si>
  <si>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</si>
  <si>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</si>
  <si>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</si>
  <si>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</si>
  <si>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</si>
  <si>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</si>
  <si>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</si>
  <si>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</si>
  <si>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</si>
  <si>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</si>
  <si>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</si>
  <si>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</si>
  <si>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</si>
  <si>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</si>
  <si>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</si>
  <si>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</si>
  <si>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</si>
  <si>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</si>
  <si>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</si>
  <si>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</si>
  <si>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</si>
  <si>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</si>
  <si>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</si>
  <si>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</si>
  <si>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</si>
  <si>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</si>
  <si>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</si>
  <si>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</si>
  <si>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</si>
  <si>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</si>
  <si>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</si>
  <si>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</si>
  <si>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</si>
  <si>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</si>
  <si>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</si>
  <si>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</si>
  <si>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</si>
  <si>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</si>
  <si>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</si>
  <si>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</si>
  <si>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</si>
  <si>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</si>
  <si>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</si>
  <si>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</si>
  <si>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</si>
  <si>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</si>
  <si>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</si>
  <si>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</si>
  <si>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</si>
  <si>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</si>
  <si>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</si>
  <si>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</si>
  <si>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</si>
  <si>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</si>
  <si>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</si>
  <si>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</si>
  <si>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</si>
  <si>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</si>
  <si>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</si>
  <si>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</si>
  <si>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</si>
  <si>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</si>
  <si>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</si>
  <si>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</si>
  <si>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</si>
  <si>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</si>
  <si>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</si>
  <si>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</si>
  <si>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</si>
  <si>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</si>
  <si>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</si>
  <si>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</si>
  <si>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</si>
  <si>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</si>
  <si>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</si>
  <si>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</si>
  <si>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</si>
  <si>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</si>
  <si>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</si>
  <si>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</si>
  <si>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</si>
  <si>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</si>
  <si>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</si>
  <si>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</si>
  <si>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</si>
  <si>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</si>
  <si>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</si>
  <si>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</si>
  <si>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</si>
  <si>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</si>
  <si>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</si>
  <si>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</si>
  <si>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</si>
  <si>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</si>
  <si>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</si>
  <si>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</si>
  <si>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</si>
  <si>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</si>
  <si>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</si>
  <si>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</si>
  <si>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</si>
  <si>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</si>
  <si>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</si>
  <si>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</si>
  <si>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</si>
  <si>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</si>
  <si>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</si>
  <si>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</si>
  <si>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</si>
  <si>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</si>
  <si>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</si>
  <si>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</si>
  <si>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</si>
  <si>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</si>
  <si>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</si>
  <si>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</si>
  <si>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</si>
  <si>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</si>
  <si>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</si>
  <si>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</si>
  <si>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</si>
  <si>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</si>
  <si>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</si>
  <si>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</si>
  <si>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</si>
  <si>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</si>
  <si>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</si>
  <si>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</si>
  <si>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</si>
  <si>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</si>
  <si>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</si>
  <si>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</si>
  <si>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</si>
  <si>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</si>
  <si>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</si>
  <si>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</si>
  <si>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</si>
  <si>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</si>
  <si>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</si>
  <si>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</si>
  <si>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</si>
  <si>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</si>
  <si>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</si>
  <si>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</si>
  <si>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</si>
  <si>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</si>
  <si>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</si>
  <si>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</si>
  <si>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</si>
  <si>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</si>
  <si>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</si>
  <si>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</si>
  <si>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</si>
  <si>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</si>
  <si>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</si>
  <si>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</si>
  <si>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</si>
  <si>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</si>
  <si>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</si>
  <si>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</si>
  <si>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</si>
  <si>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</si>
  <si>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</si>
  <si>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</si>
  <si>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</si>
  <si>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</si>
  <si>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</si>
  <si>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</si>
  <si>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</si>
  <si>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</si>
  <si>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</si>
  <si>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</si>
  <si>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</si>
  <si>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</si>
  <si>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</si>
  <si>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</si>
  <si>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</si>
  <si>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</si>
  <si>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</si>
  <si>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</si>
  <si>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</si>
  <si>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</si>
  <si>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</si>
  <si>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</si>
  <si>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</si>
  <si>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</si>
  <si>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</si>
  <si>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</si>
  <si>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</si>
  <si>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</si>
  <si>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</si>
  <si>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</si>
  <si>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</si>
  <si>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</si>
  <si>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</si>
  <si>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</si>
  <si>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</si>
  <si>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</si>
  <si>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</si>
  <si>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</si>
  <si>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</si>
  <si>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</si>
  <si>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</si>
  <si>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</si>
  <si>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</si>
  <si>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</si>
  <si>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</si>
  <si>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</si>
  <si>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</si>
  <si>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</si>
  <si>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</si>
  <si>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</si>
  <si>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</si>
  <si>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</si>
  <si>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</si>
  <si>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</si>
  <si>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</si>
  <si>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</si>
  <si>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</si>
  <si>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</si>
  <si>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</si>
  <si>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</si>
  <si>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</si>
  <si>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</si>
  <si>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</si>
  <si>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</si>
  <si>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</si>
  <si>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</si>
  <si>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</si>
  <si>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</si>
  <si>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</si>
  <si>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</si>
  <si>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</si>
  <si>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</si>
  <si>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</si>
  <si>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</si>
  <si>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</si>
  <si>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</si>
  <si>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</si>
  <si>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</si>
  <si>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</si>
  <si>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</si>
  <si>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</si>
  <si>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</si>
  <si>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</si>
  <si>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</si>
  <si>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</si>
  <si>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</si>
  <si>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</si>
  <si>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</si>
  <si>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</si>
  <si>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</si>
  <si>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</si>
  <si>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</si>
  <si>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</si>
  <si>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</si>
  <si>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</si>
  <si>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</si>
  <si>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</si>
  <si>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</si>
  <si>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</si>
  <si>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</si>
  <si>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</si>
  <si>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</si>
  <si>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</si>
  <si>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</si>
  <si>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</si>
  <si>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</si>
  <si>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</si>
  <si>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</si>
  <si>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</si>
  <si>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</si>
  <si>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</si>
  <si>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</si>
  <si>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</si>
  <si>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</si>
  <si>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</si>
  <si>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</si>
  <si>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</si>
  <si>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</si>
  <si>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</si>
  <si>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</si>
  <si>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</si>
  <si>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</si>
  <si>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</si>
  <si>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</si>
  <si>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</si>
  <si>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</si>
  <si>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</si>
  <si>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</si>
  <si>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</si>
  <si>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</si>
  <si>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</si>
  <si>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</si>
  <si>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</si>
  <si>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</si>
  <si>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</si>
  <si>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</si>
  <si>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</si>
  <si>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</si>
  <si>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</si>
  <si>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</si>
  <si>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</si>
  <si>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</si>
  <si>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</si>
  <si>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</si>
  <si>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</si>
  <si>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</si>
  <si>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</si>
  <si>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</si>
  <si>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</si>
  <si>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</si>
  <si>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</si>
  <si>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</si>
  <si>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</si>
  <si>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</si>
  <si>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</si>
  <si>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</si>
  <si>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</si>
  <si>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</si>
  <si>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</si>
  <si>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</si>
  <si>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</si>
  <si>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</si>
  <si>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</si>
  <si>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</si>
  <si>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</si>
  <si>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</si>
  <si>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</si>
  <si>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</si>
  <si>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</si>
  <si>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</si>
  <si>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</si>
  <si>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</si>
  <si>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</si>
  <si>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</si>
  <si>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</si>
  <si>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</si>
  <si>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</si>
  <si>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</si>
  <si>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</si>
  <si>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</si>
  <si>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</si>
  <si>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</si>
  <si>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</si>
  <si>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</si>
  <si>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</si>
  <si>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</si>
  <si>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</si>
  <si>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</si>
  <si>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</si>
  <si>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</si>
  <si>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</si>
  <si>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</si>
  <si>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</si>
  <si>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</si>
  <si>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</si>
  <si>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</si>
  <si>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</si>
  <si>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</si>
  <si>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</si>
  <si>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</si>
  <si>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</si>
  <si>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</si>
  <si>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</si>
  <si>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</si>
  <si>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</si>
  <si>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</si>
  <si>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</si>
  <si>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</si>
  <si>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</si>
  <si>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</si>
  <si>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</si>
  <si>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</si>
  <si>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</si>
  <si>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</si>
  <si>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</si>
  <si>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</si>
  <si>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</si>
  <si>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</si>
  <si>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</si>
  <si>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</si>
  <si>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</si>
  <si>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</si>
  <si>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</si>
  <si>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</si>
  <si>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</si>
  <si>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</si>
  <si>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</si>
  <si>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</si>
  <si>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</si>
  <si>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</si>
  <si>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</si>
  <si>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</si>
  <si>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</si>
  <si>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</si>
  <si>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</si>
  <si>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</si>
  <si>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</si>
  <si>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</si>
  <si>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</si>
  <si>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</si>
  <si>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</si>
  <si>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</si>
  <si>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</si>
  <si>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</si>
  <si>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</si>
  <si>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</si>
  <si>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</si>
  <si>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</si>
  <si>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</si>
  <si>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</si>
  <si>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</si>
  <si>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</si>
  <si>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</si>
  <si>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</si>
  <si>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</si>
  <si>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</si>
  <si>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</si>
  <si>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</si>
  <si>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</si>
  <si>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</si>
  <si>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</si>
  <si>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</si>
  <si>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</si>
  <si>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</si>
  <si>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</si>
  <si>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</si>
  <si>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</si>
  <si>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</si>
  <si>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</si>
  <si>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</si>
  <si>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</si>
  <si>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</si>
  <si>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</si>
  <si>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</si>
  <si>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</si>
  <si>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</si>
  <si>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</si>
  <si>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</si>
  <si>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</si>
  <si>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</si>
  <si>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</si>
  <si>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</si>
  <si>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</si>
  <si>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</si>
  <si>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</si>
  <si>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</si>
  <si>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</si>
  <si>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</si>
  <si>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</si>
  <si>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</si>
  <si>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</si>
  <si>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</si>
  <si>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</si>
  <si>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</si>
  <si>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</si>
  <si>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</si>
  <si>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</si>
  <si>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</si>
  <si>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</si>
  <si>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</si>
  <si>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</si>
  <si>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</si>
  <si>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</si>
  <si>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</si>
  <si>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</si>
  <si>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</si>
  <si>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</si>
  <si>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</si>
  <si>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</si>
  <si>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</si>
  <si>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</si>
  <si>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</si>
  <si>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</si>
  <si>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</si>
  <si>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</si>
  <si>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</si>
  <si>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</si>
  <si>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</si>
  <si>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</si>
  <si>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</si>
  <si>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</si>
  <si>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</si>
  <si>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</si>
  <si>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</si>
  <si>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</si>
  <si>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</si>
  <si>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</si>
  <si>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</si>
  <si>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</si>
  <si>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</si>
  <si>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</si>
  <si>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</si>
  <si>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</si>
  <si>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</si>
  <si>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</si>
  <si>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</si>
  <si>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</si>
  <si>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</si>
  <si>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</si>
  <si>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</si>
  <si>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</si>
  <si>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</si>
  <si>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</si>
  <si>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</si>
  <si>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</si>
  <si>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</si>
  <si>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</si>
  <si>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</si>
  <si>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</si>
  <si>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</si>
  <si>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</si>
  <si>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</si>
  <si>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</si>
  <si>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</si>
  <si>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</si>
  <si>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</si>
  <si>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</si>
  <si>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</si>
  <si>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</si>
  <si>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</si>
  <si>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</si>
  <si>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</si>
  <si>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</si>
  <si>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</si>
  <si>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</si>
  <si>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</si>
  <si>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</si>
  <si>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</si>
  <si>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</si>
  <si>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</si>
  <si>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</si>
  <si>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</si>
  <si>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</si>
  <si>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</si>
  <si>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</si>
  <si>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</si>
  <si>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</si>
  <si>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</si>
  <si>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</si>
  <si>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</si>
  <si>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</si>
  <si>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</si>
  <si>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</si>
  <si>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</si>
  <si>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</si>
  <si>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</si>
  <si>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</si>
  <si>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</si>
  <si>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</si>
  <si>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</si>
  <si>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</si>
  <si>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</si>
  <si>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</si>
  <si>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</si>
  <si>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</si>
  <si>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</si>
  <si>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</si>
  <si>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</si>
  <si>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</si>
  <si>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</si>
  <si>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</si>
  <si>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</si>
  <si>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</si>
  <si>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</si>
  <si>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</si>
  <si>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</si>
  <si>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</si>
  <si>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</si>
  <si>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</si>
  <si>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</si>
  <si>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</si>
  <si>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</si>
  <si>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</si>
  <si>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</si>
  <si>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</si>
  <si>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</si>
  <si>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</si>
  <si>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</si>
  <si>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</si>
  <si>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</si>
  <si>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</si>
  <si>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</si>
  <si>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</si>
  <si>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</si>
  <si>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</si>
  <si>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</si>
  <si>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</si>
  <si>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</si>
  <si>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</si>
  <si>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</si>
  <si>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</si>
  <si>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</si>
  <si>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</si>
  <si>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</si>
  <si>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</si>
  <si>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</si>
  <si>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</si>
  <si>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</si>
  <si>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</si>
  <si>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</si>
  <si>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</si>
  <si>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</si>
  <si>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</si>
  <si>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</si>
  <si>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</si>
  <si>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</si>
  <si>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</si>
  <si>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</si>
  <si>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</si>
  <si>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</si>
  <si>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</si>
  <si>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</si>
  <si>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</si>
  <si>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</si>
  <si>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</si>
  <si>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</si>
  <si>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</si>
  <si>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</si>
  <si>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</si>
  <si>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</si>
  <si>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</si>
  <si>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</si>
  <si>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</si>
  <si>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</si>
  <si>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</si>
  <si>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</si>
  <si>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</si>
  <si>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</si>
  <si>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</si>
  <si>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</si>
  <si>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</si>
  <si>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</si>
  <si>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</si>
  <si>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</si>
  <si>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</si>
  <si>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</si>
  <si>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</si>
  <si>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</si>
  <si>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</si>
  <si>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</si>
  <si>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</si>
  <si>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</si>
  <si>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</si>
  <si>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</si>
  <si>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</si>
  <si>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</si>
  <si>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</si>
  <si>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</si>
  <si>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</si>
  <si>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</si>
  <si>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</si>
  <si>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</si>
  <si>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</si>
  <si>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</si>
  <si>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</si>
  <si>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</si>
  <si>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</si>
  <si>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</si>
  <si>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</si>
  <si>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</si>
  <si>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</si>
  <si>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</si>
  <si>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</si>
  <si>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</si>
  <si>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</si>
  <si>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</si>
  <si>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</si>
  <si>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</si>
  <si>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</si>
  <si>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</si>
  <si>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</si>
  <si>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</si>
  <si>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</si>
  <si>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</si>
  <si>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</si>
  <si>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</si>
  <si>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</si>
  <si>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</si>
  <si>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</si>
  <si>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</si>
  <si>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</si>
  <si>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</si>
  <si>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</si>
  <si>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</si>
  <si>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</si>
  <si>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</si>
  <si>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</si>
  <si>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</si>
  <si>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</si>
  <si>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</si>
  <si>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</si>
  <si>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</si>
  <si>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</si>
  <si>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</si>
  <si>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</si>
  <si>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</si>
  <si>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</si>
  <si>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</si>
  <si>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</si>
  <si>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</si>
  <si>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</si>
  <si>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</si>
  <si>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</si>
  <si>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</si>
  <si>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</si>
  <si>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</si>
  <si>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</si>
  <si>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</si>
  <si>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</si>
  <si>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</si>
  <si>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</si>
  <si>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</si>
  <si>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</si>
  <si>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</si>
  <si>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</si>
  <si>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</si>
  <si>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</si>
  <si>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</si>
  <si>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</si>
  <si>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</si>
  <si>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</si>
  <si>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</si>
  <si>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</si>
  <si>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</si>
  <si>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</si>
  <si>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</si>
  <si>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</si>
  <si>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</si>
  <si>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</si>
  <si>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</si>
  <si>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</si>
  <si>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</si>
  <si>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</si>
  <si>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</si>
  <si>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</si>
  <si>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</si>
  <si>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</si>
  <si>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</si>
  <si>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</si>
  <si>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</si>
  <si>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</si>
  <si>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</si>
  <si>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</si>
  <si>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</si>
  <si>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</si>
  <si>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</si>
  <si>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</si>
  <si>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</si>
  <si>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</si>
  <si>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</si>
  <si>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</si>
  <si>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</si>
  <si>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</si>
  <si>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</si>
  <si>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</si>
  <si>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</si>
  <si>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</si>
  <si>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</si>
  <si>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</si>
  <si>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</si>
  <si>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</si>
  <si>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</si>
  <si>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</si>
  <si>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</si>
  <si>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</si>
  <si>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</si>
  <si>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</si>
  <si>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</si>
  <si>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</si>
  <si>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</si>
  <si>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</si>
  <si>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</si>
  <si>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</si>
  <si>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</si>
  <si>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</si>
  <si>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</si>
  <si>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</si>
  <si>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</si>
  <si>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</si>
  <si>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</si>
  <si>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</si>
  <si>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</si>
  <si>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</si>
  <si>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</si>
  <si>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</si>
  <si>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</si>
  <si>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</si>
  <si>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</si>
  <si>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</si>
  <si>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</si>
  <si>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</si>
  <si>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</si>
  <si>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</si>
  <si>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</si>
  <si>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</si>
  <si>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</si>
  <si>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</si>
  <si>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</si>
  <si>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</si>
  <si>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</si>
  <si>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</si>
  <si>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</si>
  <si>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</si>
  <si>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</si>
  <si>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</si>
  <si>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</si>
  <si>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</si>
  <si>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</si>
  <si>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</si>
  <si>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</si>
  <si>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</si>
  <si>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</si>
  <si>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</si>
  <si>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</si>
  <si>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</si>
  <si>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</si>
  <si>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</si>
  <si>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</si>
  <si>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</si>
  <si>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</si>
  <si>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</si>
  <si>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</si>
  <si>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</si>
  <si>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</si>
  <si>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</si>
  <si>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</si>
  <si>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</si>
  <si>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</si>
  <si>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</si>
  <si>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</si>
  <si>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</si>
  <si>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</si>
  <si>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</si>
  <si>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</si>
  <si>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</si>
  <si>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</si>
  <si>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</si>
  <si>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</si>
  <si>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</si>
  <si>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</si>
  <si>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</si>
  <si>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</si>
  <si>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</si>
  <si>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</si>
  <si>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</si>
  <si>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</si>
  <si>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</si>
  <si>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</si>
  <si>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</si>
  <si>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</si>
  <si>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</si>
  <si>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</si>
  <si>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</si>
  <si>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</si>
  <si>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</si>
  <si>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</si>
  <si>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</si>
  <si>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</si>
  <si>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</si>
  <si>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</si>
  <si>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</si>
  <si>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</si>
  <si>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</si>
  <si>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</si>
  <si>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</si>
  <si>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</si>
  <si>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</si>
  <si>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</si>
  <si>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</si>
  <si>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</si>
  <si>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</si>
  <si>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</si>
  <si>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</si>
  <si>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</si>
  <si>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</si>
  <si>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</si>
  <si>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</si>
  <si>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</si>
  <si>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</si>
  <si>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</si>
  <si>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</si>
  <si>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</si>
  <si>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</si>
  <si>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</si>
  <si>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</si>
  <si>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</si>
  <si>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</si>
  <si>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</si>
  <si>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</si>
  <si>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</si>
  <si>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</si>
  <si>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</si>
  <si>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</si>
  <si>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</si>
  <si>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</si>
  <si>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</si>
  <si>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</si>
  <si>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</si>
  <si>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</si>
  <si>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</si>
  <si>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</si>
  <si>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</si>
  <si>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</si>
  <si>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</si>
  <si>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</si>
  <si>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</si>
  <si>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</si>
  <si>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</si>
  <si>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</si>
  <si>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</si>
  <si>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</si>
  <si>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</si>
  <si>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</si>
  <si>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</si>
  <si>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</si>
  <si>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</si>
  <si>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</si>
  <si>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</si>
  <si>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</si>
  <si>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</si>
  <si>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</si>
  <si>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</si>
  <si>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</si>
  <si>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</si>
  <si>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</si>
  <si>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</si>
  <si>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</si>
  <si>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</si>
  <si>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</si>
  <si>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</si>
  <si>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</si>
  <si>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</si>
  <si>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</si>
  <si>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</si>
  <si>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</si>
  <si>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</si>
  <si>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</si>
  <si>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</si>
  <si>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</si>
  <si>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</si>
  <si>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</si>
  <si>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</si>
  <si>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</si>
  <si>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</si>
  <si>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</si>
  <si>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</si>
  <si>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</si>
  <si>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</si>
  <si>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</si>
  <si>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</si>
  <si>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</si>
  <si>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</si>
  <si>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</si>
  <si>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</si>
  <si>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</si>
  <si>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</si>
  <si>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</si>
  <si>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</si>
  <si>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</si>
  <si>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</si>
  <si>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</si>
  <si>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</si>
  <si>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</si>
  <si>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</si>
  <si>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</si>
  <si>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</si>
  <si>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</si>
  <si>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</si>
  <si>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</si>
  <si>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</si>
  <si>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</si>
  <si>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</si>
  <si>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</si>
  <si>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</si>
  <si>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</si>
  <si>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</si>
  <si>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</si>
  <si>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</si>
  <si>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</si>
  <si>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</si>
  <si>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</si>
  <si>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</si>
  <si>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</si>
  <si>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</si>
  <si>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</si>
  <si>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</si>
  <si>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</si>
  <si>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</si>
  <si>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</si>
  <si>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</si>
  <si>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</si>
  <si>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</si>
  <si>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</si>
  <si>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</si>
  <si>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</si>
  <si>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</si>
  <si>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</si>
  <si>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</si>
  <si>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</si>
  <si>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</si>
  <si>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</si>
  <si>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</si>
  <si>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</si>
  <si>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</si>
  <si>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</si>
  <si>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</si>
  <si>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</si>
  <si>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</si>
  <si>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</si>
  <si>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</si>
  <si>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</si>
  <si>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</si>
  <si>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</si>
  <si>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</si>
  <si>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</si>
  <si>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</si>
  <si>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</si>
  <si>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</si>
  <si>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</si>
  <si>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</si>
  <si>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</si>
  <si>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</si>
  <si>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</si>
  <si>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</si>
  <si>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</si>
  <si>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</si>
  <si>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</si>
  <si>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</si>
  <si>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</si>
  <si>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</si>
  <si>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</si>
  <si>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</si>
  <si>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</si>
  <si>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</si>
  <si>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</si>
  <si>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</si>
  <si>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</si>
  <si>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</si>
  <si>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</si>
  <si>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</si>
  <si>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</si>
  <si>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</si>
  <si>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</si>
  <si>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</si>
  <si>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</si>
  <si>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</si>
  <si>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</si>
  <si>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</si>
  <si>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</si>
  <si>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</si>
  <si>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</si>
  <si>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</si>
  <si>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</si>
  <si>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</si>
  <si>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</si>
  <si>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</si>
  <si>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</si>
  <si>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</si>
  <si>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</si>
  <si>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</si>
  <si>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</si>
  <si>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</si>
  <si>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</si>
  <si>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</si>
  <si>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</si>
  <si>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</si>
  <si>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</si>
  <si>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</si>
  <si>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</si>
  <si>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</si>
  <si>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</si>
  <si>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</si>
  <si>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</si>
  <si>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</si>
  <si>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</si>
  <si>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</si>
  <si>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</si>
  <si>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</si>
  <si>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</si>
  <si>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</si>
  <si>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</si>
  <si>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</si>
  <si>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</si>
  <si>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</si>
  <si>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</si>
  <si>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</si>
  <si>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</si>
  <si>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</si>
  <si>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</si>
  <si>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</si>
  <si>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</si>
  <si>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</si>
  <si>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</si>
  <si>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</si>
  <si>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</si>
  <si>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</si>
  <si>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</si>
  <si>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</si>
  <si>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</si>
  <si>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</si>
  <si>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</si>
  <si>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</si>
  <si>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</si>
  <si>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</si>
  <si>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</si>
  <si>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</si>
  <si>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</si>
  <si>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</si>
  <si>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</si>
  <si>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</si>
  <si>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</si>
  <si>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</si>
  <si>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</si>
  <si>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</si>
  <si>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</si>
  <si>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</si>
  <si>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</si>
  <si>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</si>
  <si>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</si>
  <si>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</si>
  <si>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</si>
  <si>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</si>
  <si>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</si>
  <si>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</si>
  <si>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</si>
  <si>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</si>
  <si>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</si>
  <si>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</si>
  <si>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</si>
  <si>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</si>
  <si>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</si>
  <si>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</si>
  <si>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</si>
  <si>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</si>
  <si>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</si>
  <si>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</si>
  <si>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</si>
  <si>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</si>
  <si>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</si>
  <si>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</si>
  <si>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</si>
  <si>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</si>
  <si>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</si>
  <si>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</si>
  <si>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</si>
  <si>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</si>
  <si>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</si>
  <si>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</si>
  <si>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</si>
  <si>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</si>
  <si>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</si>
  <si>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</si>
  <si>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</si>
  <si>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</si>
  <si>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</si>
  <si>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</si>
  <si>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</si>
  <si>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</si>
  <si>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</si>
  <si>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</si>
  <si>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</si>
  <si>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</si>
  <si>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</si>
  <si>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</si>
  <si>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</si>
  <si>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</si>
  <si>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</si>
  <si>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</si>
  <si>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</si>
  <si>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</si>
  <si>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</si>
  <si>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</si>
  <si>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</si>
  <si>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</si>
  <si>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</si>
  <si>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</si>
  <si>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</si>
  <si>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</si>
  <si>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</si>
  <si>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</si>
  <si>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</si>
  <si>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</si>
  <si>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</si>
  <si>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</si>
  <si>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</si>
  <si>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</si>
  <si>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</si>
  <si>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</si>
  <si>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</si>
  <si>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</si>
  <si>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</si>
  <si>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</si>
  <si>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</si>
  <si>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</si>
  <si>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</si>
  <si>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</si>
  <si>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</si>
  <si>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</si>
  <si>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</si>
  <si>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</si>
  <si>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</si>
  <si>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</si>
  <si>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</si>
  <si>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</si>
  <si>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</si>
  <si>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</si>
  <si>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</si>
  <si>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</si>
  <si>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</si>
  <si>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</si>
  <si>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</si>
  <si>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</si>
  <si>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</si>
  <si>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</si>
  <si>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</si>
  <si>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</si>
  <si>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</si>
  <si>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</si>
  <si>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</si>
  <si>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</si>
  <si>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</si>
  <si>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</si>
  <si>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</si>
  <si>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</si>
  <si>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</si>
  <si>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</si>
  <si>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</si>
  <si>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</si>
  <si>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</si>
  <si>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</si>
  <si>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</si>
  <si>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</si>
  <si>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</si>
  <si>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</si>
  <si>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</si>
  <si>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</si>
  <si>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</si>
  <si>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</si>
  <si>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</si>
  <si>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</si>
  <si>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</si>
  <si>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</si>
  <si>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</si>
  <si>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</si>
  <si>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</si>
  <si>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</si>
  <si>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</si>
  <si>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</si>
  <si>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</si>
  <si>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</si>
  <si>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</si>
  <si>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</si>
  <si>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</si>
  <si>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</si>
  <si>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</si>
  <si>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</si>
  <si>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</si>
  <si>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</si>
  <si>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</si>
  <si>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</si>
  <si>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</si>
  <si>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</si>
  <si>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</si>
  <si>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</si>
  <si>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</si>
  <si>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</si>
  <si>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</si>
  <si>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</si>
  <si>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</si>
  <si>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</si>
  <si>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</si>
  <si>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</si>
  <si>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</si>
  <si>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</si>
  <si>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</si>
  <si>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</si>
  <si>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</si>
  <si>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</si>
  <si>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</si>
  <si>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</si>
  <si>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</si>
  <si>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</si>
  <si>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</si>
  <si>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</si>
  <si>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</si>
  <si>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</si>
  <si>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</si>
  <si>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</si>
  <si>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</si>
  <si>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</si>
  <si>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</si>
  <si>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</si>
  <si>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</si>
  <si>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</si>
  <si>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</si>
  <si>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</si>
  <si>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</si>
  <si>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</si>
  <si>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</si>
  <si>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</si>
  <si>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</si>
  <si>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</si>
  <si>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</si>
  <si>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</si>
  <si>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</si>
  <si>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</si>
  <si>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</si>
  <si>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</si>
  <si>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</si>
  <si>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</si>
  <si>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</si>
  <si>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</si>
  <si>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</si>
  <si>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</si>
  <si>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</si>
  <si>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</si>
  <si>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</si>
  <si>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</si>
  <si>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</si>
  <si>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</si>
  <si>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</si>
  <si>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</si>
  <si>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</si>
  <si>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</si>
  <si>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</si>
  <si>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</si>
  <si>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</si>
  <si>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</si>
  <si>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</si>
  <si>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</si>
  <si>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</si>
  <si>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</si>
  <si>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</si>
  <si>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</si>
  <si>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</si>
  <si>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</si>
  <si>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</si>
  <si>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</si>
  <si>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</si>
  <si>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</si>
  <si>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</si>
  <si>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</si>
  <si>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</si>
  <si>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</si>
  <si>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</si>
  <si>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</si>
  <si>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</si>
  <si>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</si>
  <si>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</si>
  <si>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</si>
  <si>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</si>
  <si>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</si>
  <si>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</si>
  <si>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</si>
  <si>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</si>
  <si>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</si>
  <si>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</si>
  <si>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</si>
  <si>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</si>
  <si>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</si>
  <si>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</si>
  <si>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</si>
  <si>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</si>
  <si>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</si>
  <si>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</si>
  <si>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</si>
  <si>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</si>
  <si>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</si>
  <si>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</si>
  <si>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</si>
  <si>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</si>
  <si>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</si>
  <si>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</si>
  <si>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</si>
  <si>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</si>
  <si>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</si>
  <si>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</si>
  <si>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</si>
  <si>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</si>
  <si>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</si>
  <si>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</si>
  <si>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</si>
  <si>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</si>
  <si>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</si>
  <si>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</si>
  <si>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</si>
  <si>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</si>
  <si>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</si>
  <si>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</si>
  <si>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</si>
  <si>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</si>
  <si>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</si>
  <si>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</si>
  <si>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</si>
  <si>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</si>
  <si>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</si>
  <si>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</si>
  <si>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</si>
  <si>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</si>
  <si>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</si>
  <si>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</si>
  <si>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</si>
  <si>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</si>
  <si>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</si>
  <si>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</si>
  <si>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</si>
  <si>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</si>
  <si>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</si>
  <si>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</si>
  <si>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</si>
  <si>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</si>
  <si>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</si>
  <si>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</si>
  <si>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</si>
  <si>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</si>
  <si>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</si>
  <si>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</si>
  <si>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</si>
  <si>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</si>
  <si>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</si>
  <si>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</si>
  <si>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</si>
  <si>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</si>
  <si>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</si>
  <si>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</si>
  <si>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</si>
  <si>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</si>
  <si>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</si>
  <si>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</si>
  <si>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</si>
  <si>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</si>
  <si>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</si>
  <si>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</si>
  <si>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</si>
  <si>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</si>
  <si>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</si>
  <si>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</si>
  <si>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</si>
  <si>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</si>
  <si>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</si>
  <si>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</si>
  <si>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</si>
  <si>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</si>
  <si>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</si>
  <si>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</si>
  <si>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</si>
  <si>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</si>
  <si>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</si>
  <si>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</si>
  <si>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</si>
  <si>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</si>
  <si>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</si>
  <si>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</si>
  <si>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</si>
  <si>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</si>
  <si>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</si>
  <si>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</si>
  <si>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</si>
  <si>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</si>
  <si>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</si>
  <si>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</si>
  <si>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</si>
  <si>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</si>
  <si>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</si>
  <si>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</si>
  <si>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</si>
  <si>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</si>
  <si>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</si>
  <si>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</si>
  <si>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</si>
  <si>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</si>
  <si>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</si>
  <si>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</si>
  <si>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</si>
  <si>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</si>
  <si>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</si>
  <si>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</si>
  <si>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</si>
  <si>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</si>
  <si>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</si>
  <si>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</si>
  <si>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</si>
  <si>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</si>
  <si>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</si>
  <si>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</si>
  <si>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</si>
  <si>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</si>
  <si>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</si>
  <si>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</si>
  <si>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</si>
  <si>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</si>
  <si>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</si>
  <si>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</si>
  <si>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</si>
  <si>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</si>
  <si>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</si>
  <si>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</si>
  <si>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</si>
  <si>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</si>
  <si>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</si>
  <si>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</si>
  <si>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</si>
  <si>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</si>
  <si>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</si>
  <si>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</si>
  <si>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</si>
  <si>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</si>
  <si>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</si>
  <si>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</si>
  <si>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</si>
  <si>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</si>
  <si>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</si>
  <si>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</si>
  <si>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</si>
  <si>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</si>
  <si>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</si>
  <si>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</si>
  <si>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</si>
  <si>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</si>
  <si>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</si>
  <si>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</si>
  <si>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</si>
  <si>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</si>
  <si>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</si>
  <si>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</si>
  <si>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</si>
  <si>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</si>
  <si>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</si>
  <si>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</si>
  <si>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</si>
  <si>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</si>
  <si>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</si>
  <si>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</si>
  <si>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</si>
  <si>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</si>
  <si>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</si>
  <si>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</si>
  <si>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</si>
  <si>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</si>
  <si>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</si>
  <si>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</si>
  <si>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</si>
  <si>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</si>
  <si>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</si>
  <si>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</si>
  <si>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</si>
  <si>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</si>
  <si>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</si>
  <si>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</si>
  <si>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</si>
  <si>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</si>
  <si>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</si>
  <si>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</si>
  <si>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</si>
  <si>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</si>
  <si>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</si>
  <si>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</si>
  <si>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</si>
  <si>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</si>
  <si>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</si>
  <si>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</si>
  <si>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</si>
  <si>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</si>
  <si>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</si>
  <si>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</si>
  <si>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</si>
  <si>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</si>
  <si>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</si>
  <si>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</si>
  <si>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</si>
  <si>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</si>
  <si>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</si>
  <si>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</si>
  <si>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</si>
  <si>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</si>
  <si>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</si>
  <si>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</si>
  <si>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</si>
  <si>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</si>
  <si>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</si>
  <si>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</si>
  <si>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</si>
  <si>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</si>
  <si>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</si>
  <si>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</si>
  <si>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</si>
  <si>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</si>
  <si>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</si>
  <si>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</si>
  <si>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</si>
  <si>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</si>
  <si>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</si>
  <si>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</si>
  <si>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</si>
  <si>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</si>
  <si>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</si>
  <si>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</si>
  <si>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</si>
  <si>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</si>
  <si>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</si>
  <si>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</si>
  <si>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</si>
  <si>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</si>
  <si>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</si>
  <si>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</si>
  <si>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</si>
  <si>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</si>
  <si>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</si>
  <si>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</si>
  <si>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</si>
  <si>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</si>
  <si>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</si>
  <si>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</si>
  <si>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</si>
  <si>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</si>
  <si>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</si>
  <si>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</si>
  <si>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</si>
  <si>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</si>
  <si>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</si>
  <si>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</si>
  <si>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</si>
  <si>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</si>
  <si>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</si>
  <si>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</si>
  <si>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</si>
  <si>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</si>
  <si>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</si>
  <si>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</si>
  <si>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</si>
  <si>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</si>
  <si>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</si>
  <si>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</si>
  <si>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</si>
  <si>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</si>
  <si>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</si>
  <si>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</si>
  <si>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</si>
  <si>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</si>
  <si>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</si>
  <si>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</si>
  <si>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</si>
  <si>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</si>
  <si>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</si>
  <si>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</si>
  <si>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</si>
  <si>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</si>
  <si>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</si>
  <si>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</si>
  <si>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</si>
  <si>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</si>
  <si>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</si>
  <si>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</si>
  <si>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</si>
  <si>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</si>
  <si>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</si>
  <si>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</si>
  <si>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</si>
  <si>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</si>
  <si>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</si>
  <si>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</si>
  <si>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</si>
  <si>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</si>
  <si>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</si>
  <si>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</si>
  <si>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</si>
  <si>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</si>
  <si>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</si>
  <si>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</si>
  <si>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</si>
  <si>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</si>
  <si>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</si>
  <si>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</si>
  <si>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</si>
  <si>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</si>
  <si>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</si>
  <si>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</si>
  <si>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</si>
  <si>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</si>
  <si>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</si>
  <si>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</si>
  <si>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</si>
  <si>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</si>
  <si>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</si>
  <si>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</si>
  <si>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</si>
  <si>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</si>
  <si>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</si>
  <si>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</si>
  <si>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</si>
  <si>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</si>
  <si>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</si>
  <si>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</si>
  <si>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</si>
  <si>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</si>
  <si>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</si>
  <si>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</si>
  <si>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</si>
  <si>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</si>
  <si>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</si>
  <si>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</si>
  <si>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</si>
  <si>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</si>
  <si>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</si>
  <si>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</si>
  <si>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</si>
  <si>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</si>
  <si>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</si>
  <si>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</si>
  <si>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</si>
  <si>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</si>
  <si>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</si>
  <si>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</si>
  <si>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</si>
  <si>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</si>
  <si>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</si>
  <si>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</si>
  <si>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</si>
  <si>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</si>
  <si>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</si>
  <si>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</si>
  <si>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</si>
  <si>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</si>
  <si>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</si>
  <si>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</si>
  <si>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</si>
  <si>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</si>
  <si>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</si>
  <si>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</si>
  <si>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</si>
  <si>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</si>
  <si>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</si>
  <si>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</si>
  <si>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</si>
  <si>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</si>
  <si>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</si>
  <si>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</si>
  <si>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</si>
  <si>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</si>
  <si>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</si>
  <si>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</si>
  <si>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</si>
  <si>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</si>
  <si>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</si>
  <si>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</si>
  <si>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</si>
  <si>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</si>
  <si>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</si>
  <si>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</si>
  <si>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</si>
  <si>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</si>
  <si>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</si>
  <si>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</si>
  <si>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</si>
  <si>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</si>
  <si>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</si>
  <si>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</si>
  <si>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</si>
  <si>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</si>
  <si>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</si>
  <si>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</si>
  <si>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</si>
  <si>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</si>
  <si>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</si>
  <si>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</si>
  <si>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</si>
  <si>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</si>
  <si>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</si>
  <si>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</si>
  <si>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</si>
  <si>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</si>
  <si>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</si>
  <si>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</si>
  <si>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</si>
  <si>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</si>
  <si>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</si>
  <si>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</si>
  <si>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</si>
  <si>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</si>
  <si>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</si>
  <si>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</si>
  <si>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</si>
  <si>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</si>
  <si>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</si>
  <si>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</si>
  <si>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</si>
  <si>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</si>
  <si>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</si>
  <si>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</si>
  <si>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</si>
  <si>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</si>
  <si>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</si>
  <si>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</si>
  <si>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</si>
  <si>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</si>
  <si>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</si>
  <si>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</si>
  <si>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</si>
  <si>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</si>
  <si>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</si>
  <si>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</si>
  <si>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</si>
  <si>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</si>
  <si>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</si>
  <si>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</si>
  <si>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</si>
  <si>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</si>
  <si>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</si>
  <si>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</si>
  <si>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</si>
  <si>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</si>
  <si>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</si>
  <si>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</si>
  <si>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</si>
  <si>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</si>
  <si>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</si>
  <si>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</si>
  <si>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</si>
  <si>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</si>
  <si>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</si>
  <si>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</si>
  <si>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</si>
  <si>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</si>
  <si>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</si>
  <si>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</si>
  <si>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</si>
  <si>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</si>
  <si>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</si>
  <si>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</si>
  <si>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</si>
  <si>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</si>
  <si>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</si>
  <si>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</si>
  <si>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</si>
  <si>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</si>
  <si>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</si>
  <si>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</si>
  <si>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</si>
  <si>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</si>
  <si>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</si>
  <si>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</si>
  <si>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</si>
  <si>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</si>
  <si>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</si>
  <si>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</si>
  <si>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</si>
  <si>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</si>
  <si>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</si>
  <si>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</si>
  <si>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</si>
  <si>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</si>
  <si>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</si>
  <si>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</si>
  <si>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</si>
  <si>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</si>
  <si>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</si>
  <si>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</si>
  <si>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</si>
  <si>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</si>
  <si>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</si>
  <si>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</si>
  <si>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</si>
  <si>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</si>
  <si>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</si>
  <si>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</si>
  <si>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</si>
  <si>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</si>
  <si>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</si>
  <si>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</si>
  <si>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</si>
  <si>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</si>
  <si>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</si>
  <si>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</si>
  <si>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</si>
  <si>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</si>
  <si>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</si>
  <si>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</si>
  <si>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</si>
  <si>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</si>
  <si>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</si>
  <si>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</si>
  <si>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</si>
  <si>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</si>
  <si>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</si>
  <si>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</si>
  <si>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</si>
  <si>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</si>
  <si>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</si>
  <si>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</si>
  <si>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</si>
  <si>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</si>
  <si>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</si>
  <si>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</si>
  <si>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</si>
  <si>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</si>
  <si>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</si>
  <si>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</si>
  <si>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</si>
  <si>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</si>
  <si>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</si>
  <si>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</si>
  <si>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</si>
  <si>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</si>
  <si>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</si>
  <si>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</si>
  <si>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</si>
  <si>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</si>
  <si>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</si>
  <si>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</si>
  <si>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</si>
  <si>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</si>
  <si>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</si>
  <si>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</si>
  <si>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</si>
  <si>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</si>
  <si>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</si>
  <si>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</si>
  <si>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</si>
  <si>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</si>
  <si>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</si>
  <si>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</si>
  <si>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</si>
  <si>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</si>
  <si>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</si>
  <si>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</si>
  <si>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</si>
  <si>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</si>
  <si>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</si>
  <si>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</si>
  <si>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</si>
  <si>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</si>
  <si>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</si>
  <si>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</si>
  <si>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</si>
  <si>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</si>
  <si>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</si>
  <si>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</si>
  <si>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</si>
  <si>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</si>
  <si>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</si>
  <si>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</si>
  <si>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</si>
  <si>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</si>
  <si>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</si>
  <si>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</si>
  <si>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</si>
  <si>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</si>
  <si>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</si>
  <si>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</si>
  <si>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</si>
  <si>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</si>
  <si>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</si>
  <si>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</si>
  <si>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</si>
  <si>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</si>
  <si>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</si>
  <si>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</si>
  <si>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</si>
  <si>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</si>
  <si>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</si>
  <si>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</si>
  <si>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</si>
  <si>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</si>
  <si>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</si>
  <si>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</si>
  <si>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</si>
  <si>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</si>
  <si>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</si>
  <si>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</si>
  <si>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</si>
  <si>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</si>
  <si>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</si>
  <si>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</si>
  <si>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</si>
  <si>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</si>
  <si>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</si>
  <si>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</si>
  <si>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</si>
  <si>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</si>
  <si>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</si>
  <si>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</si>
  <si>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</si>
  <si>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</si>
  <si>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</si>
  <si>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</si>
  <si>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</si>
  <si>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</si>
  <si>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</si>
  <si>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</si>
  <si>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</si>
  <si>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</si>
  <si>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</si>
  <si>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</si>
  <si>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</si>
  <si>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</si>
  <si>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</si>
  <si>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</si>
  <si>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</si>
  <si>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</si>
  <si>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</si>
  <si>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</si>
  <si>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</si>
  <si>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</si>
  <si>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</si>
  <si>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</si>
  <si>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</si>
  <si>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</si>
  <si>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</si>
  <si>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</si>
  <si>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</si>
  <si>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</si>
  <si>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</si>
  <si>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</si>
  <si>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</si>
  <si>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</si>
  <si>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</si>
  <si>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</si>
  <si>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</si>
  <si>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</si>
  <si>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</si>
  <si>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</si>
  <si>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</si>
  <si>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</si>
  <si>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</si>
  <si>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</si>
  <si>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</si>
  <si>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</si>
  <si>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</si>
  <si>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</si>
  <si>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</si>
  <si>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</si>
  <si>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</si>
  <si>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</si>
  <si>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</si>
  <si>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</si>
  <si>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</si>
  <si>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</si>
  <si>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</si>
  <si>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</si>
  <si>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</si>
  <si>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</si>
  <si>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</si>
  <si>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</si>
  <si>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</si>
  <si>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</si>
  <si>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</si>
  <si>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</si>
  <si>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</si>
  <si>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</si>
  <si>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</si>
  <si>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</si>
  <si>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</si>
  <si>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</si>
  <si>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</si>
  <si>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</si>
  <si>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</si>
  <si>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</si>
  <si>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</si>
  <si>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</si>
  <si>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</si>
  <si>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</si>
  <si>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</si>
  <si>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</si>
  <si>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</si>
  <si>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</si>
  <si>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</si>
  <si>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</si>
  <si>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</si>
  <si>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</si>
  <si>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</si>
  <si>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</si>
  <si>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</si>
  <si>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</si>
  <si>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</si>
  <si>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</si>
  <si>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</si>
  <si>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</si>
  <si>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</si>
  <si>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</si>
  <si>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</si>
  <si>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</si>
  <si>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</si>
  <si>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</si>
  <si>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</si>
  <si>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</si>
  <si>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</si>
  <si>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</si>
  <si>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</si>
  <si>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</si>
  <si>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</si>
  <si>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</si>
  <si>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</si>
  <si>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</si>
  <si>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</si>
  <si>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</si>
  <si>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</si>
  <si>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</si>
  <si>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</si>
  <si>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</si>
  <si>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</si>
  <si>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</si>
  <si>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</si>
  <si>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</si>
  <si>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</si>
  <si>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</si>
  <si>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</si>
  <si>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</si>
  <si>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</si>
  <si>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</si>
  <si>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</si>
  <si>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</si>
  <si>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</si>
  <si>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</si>
  <si>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</si>
  <si>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</si>
  <si>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</si>
  <si>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</si>
  <si>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</si>
  <si>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</si>
  <si>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</si>
  <si>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</si>
  <si>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</si>
  <si>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</si>
  <si>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</si>
  <si>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</si>
  <si>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</si>
  <si>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</si>
  <si>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</si>
  <si>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</si>
  <si>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</si>
  <si>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</si>
  <si>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</si>
  <si>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</si>
  <si>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</si>
  <si>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</si>
  <si>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</si>
  <si>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</si>
  <si>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</si>
  <si>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</si>
  <si>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</si>
  <si>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</si>
  <si>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</si>
  <si>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</si>
  <si>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</si>
  <si>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</si>
  <si>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</si>
  <si>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</si>
  <si>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</si>
  <si>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</si>
  <si>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</si>
  <si>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</si>
  <si>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</si>
  <si>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</si>
  <si>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</si>
  <si>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</si>
  <si>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</si>
  <si>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</si>
  <si>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</si>
  <si>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</si>
  <si>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</si>
  <si>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</si>
  <si>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</si>
  <si>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</si>
  <si>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</si>
  <si>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</si>
  <si>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</si>
  <si>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</si>
  <si>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</si>
  <si>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</si>
  <si>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</si>
  <si>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</si>
  <si>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</si>
  <si>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</si>
  <si>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</si>
  <si>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</si>
  <si>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</si>
  <si>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</si>
  <si>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</si>
  <si>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</si>
  <si>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</si>
  <si>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</si>
  <si>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</si>
  <si>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</si>
  <si>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</si>
  <si>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</si>
  <si>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</si>
  <si>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</si>
  <si>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</si>
  <si>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</si>
  <si>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</si>
  <si>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</si>
  <si>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</si>
  <si>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</si>
  <si>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</si>
  <si>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</si>
  <si>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</si>
  <si>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</si>
  <si>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</si>
  <si>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</si>
  <si>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</si>
  <si>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</si>
  <si>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</si>
  <si>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</si>
  <si>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</si>
  <si>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</si>
  <si>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</si>
  <si>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</si>
  <si>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</si>
  <si>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</si>
  <si>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</si>
  <si>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</si>
  <si>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</si>
  <si>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</si>
  <si>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</si>
  <si>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</si>
  <si>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</si>
  <si>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</si>
  <si>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</si>
  <si>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</si>
  <si>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</si>
  <si>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</si>
  <si>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</si>
  <si>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</si>
  <si>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</si>
  <si>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</si>
  <si>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</si>
  <si>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</si>
  <si>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</si>
  <si>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</si>
  <si>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</si>
  <si>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</si>
  <si>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</si>
  <si>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</si>
  <si>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</si>
  <si>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</si>
  <si>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</si>
  <si>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</si>
  <si>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</si>
  <si>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</si>
  <si>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</si>
  <si>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</si>
  <si>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</si>
  <si>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</si>
  <si>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</si>
  <si>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</si>
  <si>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</si>
  <si>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</si>
  <si>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</si>
  <si>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</si>
  <si>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</si>
  <si>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</si>
  <si>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</si>
  <si>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</si>
  <si>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</si>
  <si>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</si>
  <si>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</si>
  <si>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</si>
  <si>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</si>
  <si>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</si>
  <si>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</si>
  <si>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</si>
  <si>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</si>
  <si>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</si>
  <si>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</si>
  <si>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</si>
  <si>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</si>
  <si>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</si>
  <si>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</si>
  <si>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</si>
  <si>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</si>
  <si>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</si>
  <si>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</si>
  <si>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</si>
  <si>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</si>
  <si>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</si>
  <si>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</si>
  <si>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</si>
  <si>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</si>
  <si>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</si>
  <si>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</si>
  <si>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</si>
  <si>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</si>
  <si>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</si>
  <si>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</si>
  <si>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</si>
  <si>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</si>
  <si>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</si>
  <si>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</si>
  <si>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</si>
  <si>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</si>
  <si>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</si>
  <si>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</si>
  <si>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</si>
  <si>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</si>
  <si>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</si>
  <si>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</si>
  <si>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</si>
  <si>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</si>
  <si>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</si>
  <si>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</si>
  <si>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</si>
  <si>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</si>
  <si>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</si>
  <si>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</si>
  <si>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</si>
  <si>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</si>
  <si>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</si>
  <si>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</si>
  <si>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</si>
  <si>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</si>
  <si>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</si>
  <si>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</si>
  <si>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</si>
  <si>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</si>
  <si>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</si>
  <si>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</si>
  <si>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</si>
  <si>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</si>
  <si>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</si>
  <si>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</si>
  <si>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</si>
  <si>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</si>
  <si>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</si>
  <si>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</si>
  <si>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</si>
  <si>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</si>
  <si>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</si>
  <si>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</si>
  <si>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</si>
  <si>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</si>
  <si>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</si>
  <si>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</si>
  <si>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</si>
  <si>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</si>
  <si>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</si>
  <si>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</si>
  <si>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</si>
  <si>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</si>
  <si>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</si>
  <si>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</si>
  <si>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</si>
  <si>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</si>
  <si>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</si>
  <si>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</si>
  <si>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</si>
  <si>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</si>
  <si>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</si>
  <si>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</si>
  <si>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</si>
  <si>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</si>
  <si>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</si>
  <si>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</si>
  <si>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</si>
  <si>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</si>
  <si>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</si>
  <si>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</si>
  <si>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</si>
  <si>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</si>
  <si>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</si>
  <si>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</si>
  <si>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</si>
  <si>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</si>
  <si>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</si>
  <si>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</si>
  <si>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</si>
  <si>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</si>
  <si>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</si>
  <si>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</si>
  <si>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</si>
  <si>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</si>
  <si>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</si>
  <si>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</si>
  <si>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</si>
  <si>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</si>
  <si>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</si>
  <si>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</si>
  <si>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</si>
  <si>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</si>
  <si>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</si>
  <si>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</si>
  <si>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</si>
  <si>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</si>
  <si>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</si>
  <si>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</si>
  <si>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</si>
  <si>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</si>
  <si>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</si>
  <si>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</si>
  <si>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</si>
  <si>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</si>
  <si>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</si>
  <si>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</si>
  <si>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</si>
  <si>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</si>
  <si>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</si>
  <si>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</si>
  <si>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</si>
  <si>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</si>
  <si>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</si>
  <si>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</si>
  <si>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</si>
  <si>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</si>
  <si>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</si>
  <si>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</si>
  <si>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</si>
  <si>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</si>
  <si>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</si>
  <si>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</si>
  <si>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</si>
  <si>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</si>
  <si>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</si>
  <si>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</si>
  <si>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</si>
  <si>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</si>
  <si>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</si>
  <si>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</si>
  <si>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</si>
  <si>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</si>
  <si>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</si>
  <si>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</si>
  <si>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</si>
  <si>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</si>
  <si>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</si>
  <si>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</si>
  <si>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</si>
  <si>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</si>
  <si>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</si>
  <si>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</si>
  <si>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</si>
  <si>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</si>
  <si>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</si>
  <si>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</si>
  <si>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</si>
  <si>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</si>
  <si>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</si>
  <si>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</si>
  <si>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</si>
  <si>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</si>
  <si>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</si>
  <si>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</si>
  <si>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</si>
  <si>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</si>
  <si>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</si>
  <si>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</si>
  <si>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</si>
  <si>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</si>
  <si>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</si>
  <si>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</si>
  <si>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</si>
  <si>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</si>
  <si>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</si>
  <si>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</si>
  <si>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</si>
  <si>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</si>
  <si>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</si>
  <si>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</si>
  <si>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</si>
  <si>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</si>
  <si>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</si>
  <si>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</si>
  <si>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</si>
  <si>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</si>
  <si>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</si>
  <si>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</si>
  <si>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</si>
  <si>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</si>
  <si>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</si>
  <si>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</si>
  <si>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</si>
  <si>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</si>
  <si>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</si>
  <si>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</si>
  <si>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</si>
  <si>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</si>
  <si>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</si>
  <si>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</si>
  <si>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</si>
  <si>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</si>
  <si>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</si>
  <si>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</si>
  <si>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</si>
  <si>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</si>
  <si>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</si>
  <si>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</si>
  <si>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</si>
  <si>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</si>
  <si>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</si>
  <si>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</si>
  <si>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</si>
  <si>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</si>
  <si>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</si>
  <si>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</si>
  <si>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</si>
  <si>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</si>
  <si>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</si>
  <si>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</si>
  <si>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</si>
  <si>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</si>
  <si>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</si>
  <si>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</si>
  <si>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</si>
  <si>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</si>
  <si>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</si>
  <si>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</si>
  <si>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</si>
  <si>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</si>
  <si>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</si>
  <si>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</si>
  <si>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</si>
  <si>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</si>
  <si>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</si>
  <si>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</si>
  <si>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</si>
  <si>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</si>
  <si>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</si>
  <si>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</si>
  <si>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</si>
  <si>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</si>
  <si>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</si>
  <si>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</si>
  <si>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</si>
  <si>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</si>
  <si>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</si>
  <si>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</si>
  <si>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</si>
  <si>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</si>
  <si>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</si>
  <si>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</si>
  <si>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</si>
  <si>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</si>
  <si>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</si>
  <si>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</si>
  <si>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</si>
  <si>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</si>
  <si>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</si>
  <si>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</si>
  <si>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</si>
  <si>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</si>
  <si>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</si>
  <si>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</si>
  <si>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</si>
  <si>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</si>
  <si>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</si>
  <si>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</si>
  <si>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</si>
  <si>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</si>
  <si>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</si>
  <si>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</si>
  <si>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</si>
  <si>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</si>
  <si>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</si>
  <si>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</si>
  <si>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</si>
  <si>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</si>
  <si>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</si>
  <si>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</si>
  <si>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</si>
  <si>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</si>
  <si>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</si>
  <si>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</si>
  <si>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</si>
  <si>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</si>
  <si>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</si>
  <si>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</si>
  <si>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</si>
  <si>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</si>
  <si>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</si>
  <si>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</si>
  <si>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</si>
  <si>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</si>
  <si>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</si>
  <si>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</si>
  <si>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</si>
  <si>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</si>
  <si>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</si>
  <si>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</si>
  <si>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</si>
  <si>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</si>
  <si>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</si>
  <si>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</si>
  <si>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</si>
  <si>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</si>
  <si>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</si>
  <si>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</si>
  <si>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</si>
  <si>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</si>
  <si>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</si>
  <si>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</si>
  <si>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</si>
  <si>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</si>
  <si>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</si>
  <si>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</si>
  <si>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</si>
  <si>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</si>
  <si>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</si>
  <si>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</si>
  <si>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</si>
  <si>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</si>
  <si>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</si>
  <si>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</si>
  <si>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</si>
  <si>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</si>
  <si>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</si>
  <si>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</si>
  <si>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</si>
  <si>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</si>
  <si>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</si>
  <si>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</si>
  <si>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</si>
  <si>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</si>
  <si>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</si>
  <si>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</si>
  <si>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</si>
  <si>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</si>
  <si>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</si>
  <si>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</si>
  <si>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</si>
  <si>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</si>
  <si>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</si>
  <si>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</si>
  <si>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</si>
  <si>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</si>
  <si>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</si>
  <si>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</si>
  <si>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</si>
  <si>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</si>
  <si>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</si>
  <si>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</si>
  <si>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</si>
  <si>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</si>
  <si>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</si>
  <si>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</si>
  <si>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</si>
  <si>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</si>
  <si>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</si>
  <si>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</si>
  <si>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</si>
  <si>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</si>
  <si>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</si>
  <si>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</si>
  <si>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</si>
  <si>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</si>
  <si>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</si>
  <si>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</si>
  <si>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</si>
  <si>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</si>
  <si>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</si>
  <si>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</si>
  <si>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</si>
  <si>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</si>
  <si>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</si>
  <si>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</si>
  <si>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</si>
  <si>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</si>
  <si>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</si>
  <si>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</si>
  <si>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</si>
  <si>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</si>
  <si>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</si>
  <si>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</si>
  <si>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</si>
  <si>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</si>
  <si>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</si>
  <si>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</si>
  <si>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</si>
  <si>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</si>
  <si>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</si>
  <si>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</si>
  <si>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</si>
  <si>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</si>
  <si>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</si>
  <si>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</si>
  <si>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</si>
  <si>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</si>
  <si>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</si>
  <si>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</si>
  <si>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</si>
  <si>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</si>
  <si>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</si>
  <si>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</si>
  <si>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</si>
  <si>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</si>
  <si>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</si>
  <si>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</si>
  <si>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</si>
  <si>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</si>
  <si>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</si>
  <si>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</si>
  <si>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</si>
  <si>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</si>
  <si>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</si>
  <si>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</si>
  <si>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</si>
  <si>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</si>
  <si>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</si>
  <si>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</si>
  <si>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</si>
  <si>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</si>
  <si>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</si>
  <si>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</si>
  <si>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</si>
  <si>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</si>
  <si>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</si>
  <si>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</si>
  <si>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</si>
  <si>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</si>
  <si>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</si>
  <si>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</si>
  <si>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</si>
  <si>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</si>
  <si>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</si>
  <si>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</si>
  <si>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</si>
  <si>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</si>
  <si>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</si>
  <si>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</si>
  <si>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</si>
  <si>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</si>
  <si>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</si>
  <si>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</si>
  <si>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</si>
  <si>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</si>
  <si>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</si>
  <si>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</si>
  <si>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</si>
  <si>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</si>
  <si>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</si>
  <si>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</si>
  <si>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</si>
  <si>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</si>
  <si>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</si>
  <si>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</si>
  <si>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</si>
  <si>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</si>
  <si>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</si>
  <si>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</si>
  <si>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</si>
  <si>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</si>
  <si>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</si>
  <si>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</si>
  <si>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</si>
  <si>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</si>
  <si>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</si>
  <si>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</si>
  <si>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</si>
  <si>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</si>
  <si>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</si>
  <si>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</si>
  <si>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</si>
  <si>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</si>
  <si>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</si>
  <si>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</si>
  <si>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</si>
  <si>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</si>
  <si>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</si>
  <si>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</si>
  <si>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</si>
  <si>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</si>
  <si>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</si>
  <si>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</si>
  <si>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</si>
  <si>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</si>
  <si>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</si>
  <si>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</si>
  <si>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</si>
  <si>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</si>
  <si>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</si>
  <si>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</si>
  <si>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</si>
  <si>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</si>
  <si>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</si>
  <si>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</si>
  <si>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</si>
  <si>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</si>
  <si>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</si>
  <si>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</si>
  <si>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</si>
  <si>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</si>
  <si>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</si>
  <si>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</si>
  <si>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</si>
  <si>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</si>
  <si>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</si>
  <si>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</si>
  <si>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</si>
  <si>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</si>
  <si>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</si>
  <si>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</si>
  <si>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</si>
  <si>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</si>
  <si>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</si>
  <si>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</si>
  <si>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</si>
  <si>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</si>
  <si>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</si>
  <si>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</si>
  <si>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</si>
  <si>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</si>
  <si>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</si>
  <si>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</si>
  <si>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</si>
  <si>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</si>
  <si>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</si>
  <si>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</si>
  <si>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</si>
  <si>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</si>
  <si>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</si>
  <si>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</si>
  <si>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</si>
  <si>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</si>
  <si>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</si>
  <si>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</si>
  <si>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</si>
  <si>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</si>
  <si>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</si>
  <si>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</si>
  <si>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</si>
  <si>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</si>
  <si>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</si>
  <si>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</si>
  <si>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</si>
  <si>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</si>
  <si>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</si>
  <si>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</si>
  <si>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</si>
  <si>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</si>
  <si>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</si>
  <si>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</si>
  <si>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</si>
  <si>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</si>
  <si>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</si>
  <si>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</si>
  <si>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</si>
  <si>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</si>
  <si>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</si>
  <si>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</si>
  <si>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</si>
  <si>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</si>
  <si>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</si>
  <si>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</si>
  <si>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</si>
  <si>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</si>
  <si>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</si>
  <si>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</si>
  <si>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</si>
  <si>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</si>
  <si>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</si>
  <si>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</si>
  <si>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</si>
  <si>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</si>
  <si>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</si>
  <si>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</si>
  <si>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</si>
  <si>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</si>
  <si>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</si>
  <si>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</si>
  <si>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</si>
  <si>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</si>
  <si>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</si>
  <si>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</si>
  <si>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</si>
  <si>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</si>
  <si>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</si>
  <si>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</si>
  <si>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</si>
  <si>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</si>
  <si>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</si>
  <si>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</si>
  <si>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</si>
  <si>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</si>
  <si>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</si>
  <si>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</si>
  <si>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</si>
  <si>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</si>
  <si>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</si>
  <si>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</si>
  <si>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</si>
  <si>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</si>
  <si>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</si>
  <si>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</si>
  <si>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</si>
  <si>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</si>
  <si>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</si>
  <si>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</si>
  <si>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</si>
  <si>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</si>
  <si>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</si>
  <si>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</si>
  <si>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</si>
  <si>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</si>
  <si>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</si>
  <si>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</si>
  <si>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</si>
  <si>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</si>
  <si>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</si>
  <si>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</si>
  <si>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</si>
  <si>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</si>
  <si>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</si>
  <si>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</si>
  <si>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</si>
  <si>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</si>
  <si>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</si>
  <si>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</si>
  <si>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</si>
  <si>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</si>
  <si>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</si>
  <si>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</si>
  <si>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</si>
  <si>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</si>
  <si>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</si>
  <si>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</si>
  <si>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</si>
  <si>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</si>
  <si>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</si>
  <si>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</si>
  <si>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</si>
  <si>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</si>
  <si>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</si>
  <si>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</si>
  <si>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</si>
  <si>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</si>
  <si>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</si>
  <si>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</si>
  <si>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</si>
  <si>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</si>
  <si>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</si>
  <si>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</si>
  <si>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</si>
  <si>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</si>
  <si>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</si>
  <si>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</si>
  <si>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</si>
  <si>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</si>
  <si>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</si>
  <si>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</si>
  <si>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</si>
  <si>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</si>
  <si>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</si>
  <si>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</si>
  <si>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</si>
  <si>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</si>
  <si>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</si>
  <si>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</si>
  <si>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</si>
  <si>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</si>
  <si>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</si>
  <si>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</si>
  <si>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</si>
  <si>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</si>
  <si>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</si>
  <si>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</si>
  <si>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</si>
  <si>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</si>
  <si>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</si>
  <si>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</si>
  <si>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</si>
  <si>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</si>
  <si>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</si>
  <si>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</si>
  <si>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</si>
  <si>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</si>
  <si>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</si>
  <si>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</si>
  <si>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</si>
  <si>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</si>
  <si>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</si>
  <si>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</si>
  <si>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</si>
  <si>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</si>
  <si>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</si>
  <si>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</si>
  <si>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</si>
  <si>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</si>
  <si>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</si>
  <si>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</si>
  <si>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</si>
  <si>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</si>
  <si>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</si>
  <si>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</si>
  <si>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</si>
  <si>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</si>
  <si>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</si>
  <si>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</si>
  <si>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</si>
  <si>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</si>
  <si>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</si>
  <si>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</si>
  <si>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</si>
  <si>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</si>
  <si>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</si>
  <si>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</si>
  <si>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</si>
  <si>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</si>
  <si>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</si>
  <si>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</si>
  <si>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</si>
  <si>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</si>
  <si>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</si>
  <si>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</si>
  <si>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</si>
  <si>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</si>
  <si>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</si>
  <si>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</si>
  <si>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</si>
  <si>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</si>
  <si>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</si>
  <si>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</si>
  <si>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</si>
  <si>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</si>
  <si>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</si>
  <si>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</si>
  <si>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</si>
  <si>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</si>
  <si>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</si>
  <si>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</si>
  <si>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</si>
  <si>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</si>
  <si>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</si>
  <si>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</si>
  <si>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</si>
  <si>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</si>
  <si>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</si>
  <si>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</si>
  <si>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</si>
  <si>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</si>
  <si>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</si>
  <si>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</si>
  <si>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</si>
  <si>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</si>
  <si>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</si>
  <si>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</si>
  <si>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</si>
  <si>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</si>
  <si>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</si>
  <si>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</si>
  <si>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</si>
  <si>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</si>
  <si>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</si>
  <si>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</si>
  <si>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</si>
  <si>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</si>
  <si>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</si>
  <si>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</si>
  <si>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</si>
  <si>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</si>
  <si>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</si>
  <si>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</si>
  <si>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</si>
  <si>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</si>
  <si>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</si>
  <si>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</si>
  <si>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</si>
  <si>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</si>
  <si>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</si>
  <si>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</si>
  <si>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</si>
  <si>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</si>
  <si>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</si>
  <si>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</si>
  <si>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</si>
  <si>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</si>
  <si>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</si>
  <si>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</si>
  <si>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</si>
  <si>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</si>
  <si>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</si>
  <si>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</si>
  <si>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</si>
  <si>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</si>
  <si>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</si>
  <si>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</si>
  <si>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</si>
  <si>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</si>
  <si>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</si>
  <si>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</si>
  <si>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</si>
  <si>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</si>
  <si>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</si>
  <si>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</si>
  <si>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</si>
  <si>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</si>
  <si>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</si>
  <si>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</si>
  <si>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</si>
  <si>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</si>
  <si>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</si>
  <si>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</si>
  <si>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</si>
  <si>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</si>
  <si>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</si>
  <si>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</si>
  <si>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</si>
  <si>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</si>
  <si>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</si>
  <si>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</si>
  <si>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</si>
  <si>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</si>
  <si>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</si>
  <si>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</si>
  <si>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</si>
  <si>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</si>
  <si>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</si>
  <si>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</si>
  <si>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</si>
  <si>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</si>
  <si>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</si>
  <si>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</si>
  <si>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</si>
  <si>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</si>
  <si>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</si>
  <si>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</si>
  <si>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</si>
  <si>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</si>
  <si>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</si>
  <si>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</si>
  <si>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</si>
  <si>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</si>
  <si>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</si>
  <si>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</si>
  <si>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</si>
  <si>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</si>
  <si>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</si>
  <si>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</si>
  <si>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</si>
  <si>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</si>
  <si>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</si>
  <si>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</si>
  <si>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</si>
  <si>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</si>
  <si>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</si>
  <si>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</si>
  <si>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</si>
  <si>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</si>
  <si>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</si>
  <si>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</si>
  <si>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</si>
  <si>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</si>
  <si>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</si>
  <si>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</si>
  <si>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</si>
  <si>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</si>
  <si>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</si>
  <si>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</si>
  <si>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</si>
  <si>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</si>
  <si>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</si>
  <si>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</si>
  <si>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</si>
  <si>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</si>
  <si>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</si>
  <si>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</si>
  <si>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</si>
  <si>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</si>
  <si>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</si>
  <si>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</si>
  <si>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</si>
  <si>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</si>
  <si>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</si>
  <si>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</si>
  <si>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</si>
  <si>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</si>
  <si>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</si>
  <si>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</si>
  <si>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</si>
  <si>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</si>
  <si>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</si>
  <si>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</si>
  <si>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</si>
  <si>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</si>
  <si>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</si>
  <si>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</si>
  <si>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</si>
  <si>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</si>
  <si>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</si>
  <si>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</si>
  <si>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</si>
  <si>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</si>
  <si>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</si>
  <si>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</si>
  <si>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</si>
  <si>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</si>
  <si>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</si>
  <si>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</si>
  <si>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</si>
  <si>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</si>
  <si>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</si>
  <si>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</si>
  <si>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</si>
  <si>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</si>
  <si>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</si>
  <si>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</si>
  <si>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</si>
  <si>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</si>
  <si>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</si>
  <si>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</si>
  <si>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</si>
  <si>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</si>
  <si>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</si>
  <si>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</si>
  <si>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</si>
  <si>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</si>
  <si>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</si>
  <si>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</si>
  <si>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</si>
  <si>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</si>
  <si>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</si>
  <si>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</si>
  <si>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</si>
  <si>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</si>
  <si>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</si>
  <si>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</si>
  <si>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</si>
  <si>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</si>
  <si>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</si>
  <si>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</si>
  <si>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</si>
  <si>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</si>
  <si>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</si>
  <si>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</si>
  <si>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</si>
  <si>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</si>
  <si>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</si>
  <si>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</si>
  <si>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</si>
  <si>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</si>
  <si>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</si>
  <si>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</si>
  <si>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</si>
  <si>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</si>
  <si>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</si>
  <si>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</si>
  <si>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</si>
  <si>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</si>
  <si>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</si>
  <si>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</si>
  <si>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</si>
  <si>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</si>
  <si>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</si>
  <si>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</si>
  <si>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</si>
  <si>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</si>
  <si>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</si>
  <si>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</si>
  <si>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</si>
  <si>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</si>
  <si>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</si>
  <si>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</si>
  <si>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</si>
  <si>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</si>
  <si>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</si>
  <si>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</si>
  <si>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</si>
  <si>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</si>
  <si>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</si>
  <si>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</si>
  <si>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</si>
  <si>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</si>
  <si>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</si>
  <si>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</si>
  <si>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</si>
  <si>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</si>
  <si>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</si>
  <si>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</si>
  <si>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</si>
  <si>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</si>
  <si>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</si>
  <si>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</si>
  <si>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</si>
  <si>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</si>
  <si>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</si>
  <si>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</si>
  <si>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</si>
  <si>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</si>
  <si>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</si>
  <si>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</si>
  <si>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</si>
  <si>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</si>
  <si>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</si>
  <si>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</si>
  <si>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</si>
  <si>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</si>
  <si>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</si>
  <si>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</si>
  <si>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</si>
  <si>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</si>
  <si>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</si>
  <si>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</si>
  <si>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</si>
  <si>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</si>
  <si>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</si>
  <si>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</si>
  <si>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</si>
  <si>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</si>
  <si>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</si>
  <si>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</si>
  <si>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</si>
  <si>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</si>
  <si>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</si>
  <si>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</si>
  <si>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</si>
  <si>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</si>
  <si>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</si>
  <si>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</si>
  <si>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</si>
  <si>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</si>
  <si>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</si>
  <si>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</si>
  <si>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</si>
  <si>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</si>
  <si>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</si>
  <si>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</si>
  <si>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</si>
  <si>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</si>
  <si>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</si>
  <si>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</si>
  <si>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</si>
  <si>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</si>
  <si>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</si>
  <si>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</si>
  <si>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</si>
  <si>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</si>
  <si>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</si>
  <si>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</si>
  <si>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</si>
  <si>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</si>
  <si>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</si>
  <si>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</si>
  <si>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</si>
  <si>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</si>
  <si>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</si>
  <si>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</si>
  <si>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</si>
  <si>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</si>
  <si>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</si>
  <si>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</si>
  <si>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</si>
  <si>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</si>
  <si>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</si>
  <si>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</si>
  <si>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</si>
  <si>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</si>
  <si>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</si>
  <si>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</si>
  <si>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</si>
  <si>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</si>
  <si>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</si>
  <si>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</si>
  <si>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</si>
  <si>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</si>
  <si>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</si>
  <si>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</si>
  <si>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</si>
  <si>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</si>
  <si>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</si>
  <si>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</si>
  <si>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</si>
  <si>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</si>
  <si>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</si>
  <si>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</si>
  <si>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</si>
  <si>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</si>
  <si>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</si>
  <si>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</si>
  <si>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</si>
  <si>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</si>
  <si>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</si>
  <si>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</si>
  <si>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</si>
  <si>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</si>
  <si>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</si>
  <si>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</si>
  <si>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</si>
  <si>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</si>
  <si>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</si>
  <si>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</si>
  <si>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</si>
  <si>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</si>
  <si>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</si>
  <si>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</si>
  <si>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</si>
  <si>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</si>
  <si>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</si>
  <si>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</si>
  <si>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</si>
  <si>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</si>
  <si>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</si>
  <si>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</si>
  <si>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</si>
  <si>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</si>
  <si>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</si>
  <si>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</si>
  <si>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</si>
  <si>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</si>
  <si>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</si>
  <si>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</si>
  <si>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</si>
  <si>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</si>
  <si>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</si>
  <si>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</si>
  <si>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</si>
  <si>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</si>
  <si>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</si>
  <si>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</si>
  <si>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</si>
  <si>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</si>
  <si>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</si>
  <si>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</si>
  <si>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</si>
  <si>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</si>
  <si>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</si>
  <si>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</si>
  <si>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</si>
  <si>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</si>
  <si>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</si>
  <si>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</si>
  <si>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</si>
  <si>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</si>
  <si>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</si>
  <si>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</si>
  <si>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</si>
  <si>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</si>
  <si>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</si>
  <si>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</si>
  <si>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</si>
  <si>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</si>
  <si>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</si>
  <si>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</si>
  <si>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</si>
  <si>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</si>
  <si>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</si>
  <si>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</si>
  <si>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</si>
  <si>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</si>
  <si>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</si>
  <si>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</si>
  <si>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</si>
  <si>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</si>
  <si>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</si>
  <si>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</si>
  <si>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</si>
  <si>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</si>
  <si>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</si>
  <si>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</si>
  <si>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</si>
  <si>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</si>
  <si>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</si>
  <si>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</si>
  <si>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</si>
  <si>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</si>
  <si>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</si>
  <si>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</si>
  <si>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</si>
  <si>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</si>
  <si>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</si>
  <si>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</si>
  <si>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</si>
  <si>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</si>
  <si>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</si>
  <si>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</si>
  <si>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</si>
  <si>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</si>
  <si>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</si>
  <si>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</si>
  <si>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</si>
  <si>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</si>
  <si>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</si>
  <si>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</si>
  <si>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</si>
  <si>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</si>
  <si>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</si>
  <si>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</si>
  <si>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</si>
  <si>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</si>
  <si>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</si>
  <si>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</si>
  <si>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</si>
  <si>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</si>
  <si>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</si>
  <si>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</si>
  <si>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</si>
  <si>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</si>
  <si>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</si>
  <si>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</si>
  <si>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</si>
  <si>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</si>
  <si>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</si>
  <si>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</si>
  <si>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</si>
  <si>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</si>
  <si>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</si>
  <si>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</si>
  <si>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</si>
  <si>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</si>
  <si>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</si>
  <si>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</si>
  <si>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</si>
  <si>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</si>
  <si>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</si>
  <si>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</si>
  <si>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</si>
  <si>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</si>
  <si>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</si>
  <si>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</si>
  <si>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</si>
  <si>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</si>
  <si>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</si>
  <si>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</si>
  <si>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</si>
  <si>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</si>
  <si>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</si>
  <si>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</si>
  <si>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</si>
  <si>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</si>
  <si>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</si>
  <si>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</si>
  <si>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</si>
  <si>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</si>
  <si>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</si>
  <si>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</si>
  <si>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</si>
  <si>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</si>
  <si>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</si>
  <si>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</si>
  <si>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</si>
  <si>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</si>
  <si>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</si>
  <si>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</si>
  <si>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</si>
  <si>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</si>
  <si>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</si>
  <si>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</si>
  <si>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</si>
  <si>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</si>
  <si>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</si>
  <si>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</si>
  <si>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</si>
  <si>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</si>
  <si>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</si>
  <si>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</si>
  <si>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</si>
  <si>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</si>
  <si>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</si>
  <si>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</si>
  <si>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</si>
  <si>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</si>
  <si>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</si>
  <si>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</si>
  <si>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</si>
  <si>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</si>
  <si>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</si>
  <si>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</si>
  <si>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</si>
  <si>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</si>
  <si>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</si>
  <si>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</si>
  <si>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</si>
  <si>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</si>
  <si>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</si>
  <si>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</si>
  <si>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</si>
  <si>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</si>
  <si>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</si>
  <si>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</si>
  <si>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</si>
  <si>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</si>
  <si>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</si>
  <si>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</si>
  <si>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</si>
  <si>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</si>
  <si>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</si>
  <si>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</si>
  <si>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</si>
  <si>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</si>
  <si>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</si>
  <si>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</si>
  <si>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</si>
  <si>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</si>
  <si>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</si>
  <si>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</si>
  <si>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</si>
  <si>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</si>
  <si>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</si>
  <si>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</si>
  <si>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</si>
  <si>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</si>
  <si>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</si>
  <si>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</si>
  <si>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</si>
  <si>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</si>
  <si>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</si>
  <si>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</si>
  <si>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</si>
  <si>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</si>
  <si>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</si>
  <si>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</si>
  <si>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</si>
  <si>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</si>
  <si>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</si>
  <si>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</si>
  <si>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</si>
  <si>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</si>
  <si>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</si>
  <si>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</si>
  <si>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</si>
  <si>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</si>
  <si>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</si>
  <si>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</si>
  <si>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</si>
  <si>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</si>
  <si>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</si>
  <si>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</si>
  <si>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</si>
  <si>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</si>
  <si>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</si>
  <si>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</si>
  <si>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</si>
  <si>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</si>
  <si>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</si>
  <si>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</si>
  <si>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</si>
  <si>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</si>
  <si>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</si>
  <si>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</si>
  <si>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</si>
  <si>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</si>
  <si>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</si>
  <si>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</si>
  <si>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</si>
  <si>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</si>
  <si>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</si>
  <si>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</si>
  <si>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</si>
  <si>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</si>
  <si>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</si>
  <si>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</si>
  <si>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</si>
  <si>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</si>
  <si>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</si>
  <si>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</si>
  <si>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</si>
  <si>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</si>
  <si>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</si>
  <si>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</si>
  <si>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</si>
  <si>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</si>
  <si>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</si>
  <si>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</si>
  <si>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</si>
  <si>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</si>
  <si>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</si>
  <si>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</si>
  <si>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</si>
  <si>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</si>
  <si>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</si>
  <si>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</si>
  <si>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</si>
  <si>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</si>
  <si>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</si>
  <si>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</si>
  <si>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</si>
  <si>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</si>
  <si>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</si>
  <si>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</si>
  <si>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</si>
  <si>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</si>
  <si>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</si>
  <si>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</si>
  <si>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</si>
  <si>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</si>
  <si>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</si>
  <si>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</si>
  <si>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</si>
  <si>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</si>
  <si>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</si>
  <si>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</si>
  <si>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</si>
  <si>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</si>
  <si>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</si>
  <si>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</si>
  <si>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</si>
  <si>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</si>
  <si>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</si>
  <si>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</si>
  <si>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</si>
  <si>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</si>
  <si>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</si>
  <si>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</si>
  <si>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</si>
  <si>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</si>
  <si>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</si>
  <si>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</si>
  <si>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</si>
  <si>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</si>
  <si>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</si>
  <si>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</si>
  <si>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</si>
  <si>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</si>
  <si>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</si>
  <si>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</si>
  <si>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</si>
  <si>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</si>
  <si>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</si>
  <si>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</si>
  <si>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</si>
  <si>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</si>
  <si>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</si>
  <si>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</si>
  <si>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</si>
  <si>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</si>
  <si>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</si>
  <si>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</si>
  <si>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</si>
  <si>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</si>
  <si>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</si>
  <si>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</si>
  <si>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</si>
  <si>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</si>
  <si>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</si>
  <si>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</si>
  <si>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</si>
  <si>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</si>
  <si>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</si>
  <si>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</si>
  <si>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</si>
  <si>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</si>
  <si>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</si>
  <si>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</si>
  <si>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</si>
  <si>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</si>
  <si>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</si>
  <si>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</si>
  <si>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</si>
  <si>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</si>
  <si>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</si>
  <si>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</si>
  <si>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</si>
  <si>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</si>
  <si>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</si>
  <si>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</si>
  <si>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</si>
  <si>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</si>
  <si>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</si>
  <si>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</si>
  <si>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</si>
  <si>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</si>
  <si>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</si>
  <si>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</si>
  <si>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</si>
  <si>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</si>
  <si>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</si>
  <si>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</si>
  <si>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</si>
  <si>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</si>
  <si>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</si>
  <si>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</si>
  <si>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</si>
  <si>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</si>
  <si>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</si>
  <si>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</si>
  <si>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</si>
  <si>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</si>
  <si>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</si>
  <si>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</si>
  <si>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</si>
  <si>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</si>
  <si>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</si>
  <si>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</si>
  <si>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</si>
  <si>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</si>
  <si>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</si>
  <si>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</si>
  <si>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</si>
  <si>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</si>
  <si>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</si>
  <si>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</si>
  <si>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</si>
  <si>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</si>
  <si>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</si>
  <si>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</si>
  <si>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</si>
  <si>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</si>
  <si>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</si>
  <si>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</si>
  <si>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</si>
  <si>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</si>
  <si>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</si>
  <si>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</si>
  <si>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</si>
  <si>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</si>
  <si>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</si>
  <si>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</si>
  <si>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</si>
  <si>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</si>
  <si>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</si>
  <si>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</si>
  <si>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</si>
  <si>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</si>
  <si>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</si>
  <si>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</si>
  <si>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</si>
  <si>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</si>
  <si>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</si>
  <si>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</si>
  <si>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</si>
  <si>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</si>
  <si>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</si>
  <si>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</si>
  <si>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</si>
  <si>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</si>
  <si>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</si>
  <si>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</si>
  <si>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</si>
  <si>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</si>
  <si>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</si>
  <si>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</si>
  <si>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</si>
  <si>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</si>
  <si>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</si>
  <si>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</si>
  <si>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</si>
  <si>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</si>
  <si>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</si>
  <si>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</si>
  <si>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</si>
  <si>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</si>
  <si>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</si>
  <si>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</si>
  <si>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</si>
  <si>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</si>
  <si>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</si>
  <si>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</si>
  <si>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</si>
  <si>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</si>
  <si>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</si>
  <si>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</si>
  <si>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</si>
  <si>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</si>
  <si>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</si>
  <si>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</si>
  <si>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</si>
  <si>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</si>
  <si>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</si>
  <si>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</si>
  <si>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</si>
  <si>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</si>
  <si>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</si>
  <si>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</si>
  <si>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</si>
  <si>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</si>
  <si>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</si>
  <si>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</si>
  <si>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</si>
  <si>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</si>
  <si>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</si>
  <si>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</si>
  <si>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</si>
  <si>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</si>
  <si>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</si>
  <si>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</si>
  <si>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</si>
  <si>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</si>
  <si>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</si>
  <si>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</si>
  <si>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</si>
  <si>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</si>
  <si>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</si>
  <si>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</si>
  <si>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</si>
  <si>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</si>
  <si>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</si>
  <si>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</si>
  <si>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</si>
  <si>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</si>
  <si>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</si>
  <si>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</si>
  <si>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</si>
  <si>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</si>
  <si>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</si>
  <si>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</si>
  <si>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</si>
  <si>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</si>
  <si>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</si>
  <si>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</si>
  <si>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</si>
  <si>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</si>
  <si>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</si>
  <si>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</si>
  <si>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</si>
  <si>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</si>
  <si>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</si>
  <si>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</si>
  <si>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</si>
  <si>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</si>
  <si>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</si>
  <si>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</si>
  <si>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</si>
  <si>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</si>
  <si>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</si>
  <si>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</si>
  <si>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</si>
  <si>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</si>
  <si>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</si>
  <si>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</si>
  <si>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</si>
  <si>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</si>
  <si>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</si>
  <si>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</si>
  <si>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</si>
  <si>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</si>
  <si>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</si>
  <si>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</si>
  <si>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</si>
  <si>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</si>
  <si>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</si>
  <si>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</si>
  <si>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</si>
  <si>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</si>
  <si>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</si>
  <si>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</si>
  <si>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</si>
  <si>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</si>
  <si>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</si>
  <si>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</si>
  <si>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</si>
  <si>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</si>
  <si>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</si>
  <si>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</si>
  <si>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</si>
  <si>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</si>
  <si>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</si>
  <si>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</si>
  <si>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</si>
  <si>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</si>
  <si>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</si>
  <si>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</si>
  <si>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</si>
  <si>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</si>
  <si>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</si>
  <si>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</si>
  <si>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</si>
  <si>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</si>
  <si>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</si>
  <si>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</si>
  <si>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</si>
  <si>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</si>
  <si>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</si>
  <si>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</si>
  <si>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</si>
  <si>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</si>
  <si>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</si>
  <si>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</si>
  <si>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</si>
  <si>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</si>
  <si>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</si>
  <si>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</si>
  <si>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</si>
  <si>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</si>
  <si>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</si>
  <si>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</si>
  <si>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</si>
  <si>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</si>
  <si>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</si>
  <si>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</si>
  <si>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</si>
  <si>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</si>
  <si>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</si>
  <si>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</si>
  <si>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</si>
  <si>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</si>
  <si>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</si>
  <si>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</si>
  <si>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</si>
  <si>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</si>
  <si>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</si>
  <si>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</si>
  <si>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</si>
  <si>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</si>
  <si>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</si>
  <si>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</si>
  <si>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</si>
  <si>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</si>
  <si>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</si>
  <si>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</si>
  <si>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</si>
  <si>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</si>
  <si>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</si>
  <si>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</si>
  <si>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</si>
  <si>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</si>
  <si>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</si>
  <si>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</si>
  <si>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</si>
  <si>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</si>
  <si>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</si>
  <si>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</si>
  <si>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</si>
  <si>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</si>
  <si>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</si>
  <si>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</si>
  <si>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</si>
  <si>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</si>
  <si>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</si>
  <si>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</si>
  <si>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</si>
  <si>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</si>
  <si>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</si>
  <si>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</si>
  <si>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</si>
  <si>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</si>
  <si>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</si>
  <si>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</si>
  <si>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</si>
  <si>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</si>
  <si>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</si>
  <si>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</si>
  <si>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</si>
  <si>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</si>
  <si>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</si>
  <si>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</si>
  <si>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</si>
  <si>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</si>
  <si>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</si>
  <si>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</si>
  <si>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</si>
  <si>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</si>
  <si>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</si>
  <si>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</si>
  <si>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</si>
  <si>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</si>
  <si>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</si>
  <si>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</si>
  <si>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</si>
  <si>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</si>
  <si>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</si>
  <si>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</si>
  <si>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</si>
  <si>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</si>
  <si>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</si>
  <si>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</si>
  <si>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</si>
  <si>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</si>
  <si>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</si>
  <si>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</si>
  <si>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</si>
  <si>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</si>
  <si>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</si>
  <si>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</si>
  <si>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</si>
  <si>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</si>
  <si>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</si>
  <si>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</si>
  <si>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</si>
  <si>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</si>
  <si>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</si>
  <si>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</si>
  <si>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</si>
  <si>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</si>
  <si>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</si>
  <si>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</si>
  <si>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</si>
  <si>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</si>
  <si>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</si>
  <si>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</si>
  <si>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</si>
  <si>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</si>
  <si>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</si>
  <si>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</si>
  <si>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</si>
  <si>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</si>
  <si>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</si>
  <si>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</si>
  <si>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</si>
  <si>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</si>
  <si>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</si>
  <si>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</si>
  <si>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</si>
  <si>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</si>
  <si>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</si>
  <si>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</si>
  <si>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</si>
  <si>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</si>
  <si>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</si>
  <si>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</si>
  <si>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</si>
  <si>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</si>
  <si>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</si>
  <si>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</si>
  <si>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</si>
  <si>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</si>
  <si>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</si>
  <si>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</si>
  <si>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</si>
  <si>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</si>
  <si>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</si>
  <si>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</si>
  <si>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</si>
  <si>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</si>
  <si>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</si>
  <si>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</si>
  <si>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</si>
  <si>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</si>
  <si>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</si>
  <si>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</si>
  <si>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</si>
  <si>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</si>
  <si>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</si>
  <si>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</si>
  <si>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</si>
  <si>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</si>
  <si>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</si>
  <si>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</si>
  <si>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</si>
  <si>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</si>
  <si>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</si>
  <si>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</si>
  <si>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</si>
  <si>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</si>
  <si>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</si>
  <si>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</si>
  <si>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</si>
  <si>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</si>
  <si>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</si>
  <si>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</si>
  <si>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</si>
  <si>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</si>
  <si>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</si>
  <si>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</si>
  <si>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</si>
  <si>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</si>
  <si>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</si>
  <si>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</si>
  <si>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</si>
  <si>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</si>
  <si>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</si>
  <si>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</si>
  <si>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</si>
  <si>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</si>
  <si>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</si>
  <si>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</si>
  <si>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</si>
  <si>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</si>
  <si>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</si>
  <si>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</si>
  <si>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</si>
  <si>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</si>
  <si>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</si>
  <si>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</si>
  <si>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</si>
  <si>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</si>
  <si>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</si>
  <si>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</si>
  <si>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</si>
  <si>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</si>
  <si>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</si>
  <si>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</si>
  <si>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</si>
  <si>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</si>
  <si>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</si>
  <si>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</si>
  <si>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</si>
  <si>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</si>
  <si>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</si>
  <si>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</si>
  <si>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</si>
  <si>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</si>
  <si>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</si>
  <si>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</si>
  <si>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</si>
  <si>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</si>
  <si>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</si>
  <si>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</si>
  <si>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</si>
  <si>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</si>
  <si>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</si>
  <si>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</si>
  <si>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</si>
  <si>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</si>
  <si>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</si>
  <si>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</si>
  <si>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</si>
  <si>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</si>
  <si>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</si>
  <si>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</si>
  <si>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</si>
  <si>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</si>
  <si>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</si>
  <si>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</si>
  <si>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</si>
  <si>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</si>
  <si>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</si>
  <si>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</si>
  <si>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</si>
  <si>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</si>
  <si>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</si>
  <si>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</si>
  <si>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</si>
  <si>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</si>
  <si>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</si>
  <si>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</si>
  <si>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</si>
  <si>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</si>
  <si>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</si>
  <si>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</si>
  <si>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</si>
  <si>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</si>
  <si>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</si>
  <si>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</si>
  <si>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</si>
  <si>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</si>
  <si>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</si>
  <si>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</si>
  <si>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</si>
  <si>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</si>
  <si>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</si>
  <si>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</si>
  <si>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</si>
  <si>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</si>
  <si>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</si>
  <si>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</si>
  <si>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</si>
  <si>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</si>
  <si>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</si>
  <si>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</si>
  <si>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</si>
  <si>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</si>
  <si>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</si>
  <si>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</si>
  <si>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</si>
  <si>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</si>
  <si>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</si>
  <si>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</si>
  <si>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</si>
  <si>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</si>
  <si>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</si>
  <si>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</si>
  <si>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</si>
  <si>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</si>
  <si>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</si>
  <si>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</si>
  <si>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</si>
  <si>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</si>
  <si>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</si>
  <si>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</si>
  <si>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</si>
  <si>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</si>
  <si>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</si>
  <si>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</si>
  <si>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</si>
  <si>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</si>
  <si>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</si>
  <si>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</si>
  <si>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</si>
  <si>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</si>
  <si>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</si>
  <si>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</si>
  <si>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</si>
  <si>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</si>
  <si>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</si>
  <si>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</si>
  <si>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</si>
  <si>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</si>
  <si>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</si>
  <si>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</si>
  <si>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</si>
  <si>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</si>
  <si>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</si>
  <si>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</si>
  <si>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</si>
  <si>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</si>
  <si>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</si>
  <si>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</si>
  <si>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</si>
  <si>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</si>
  <si>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</si>
  <si>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</si>
  <si>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</si>
  <si>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</si>
  <si>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</si>
  <si>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</si>
  <si>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</si>
  <si>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</si>
  <si>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</si>
  <si>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</si>
  <si>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</si>
  <si>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</si>
  <si>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</si>
  <si>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</si>
  <si>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</si>
  <si>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</si>
  <si>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</si>
  <si>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</si>
  <si>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</si>
  <si>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</si>
  <si>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</si>
  <si>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</si>
  <si>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</si>
  <si>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</si>
  <si>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</si>
  <si>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</si>
  <si>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</si>
  <si>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</si>
  <si>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</si>
  <si>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</si>
  <si>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</si>
  <si>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</si>
  <si>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</si>
  <si>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</si>
  <si>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</si>
  <si>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</si>
  <si>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</si>
  <si>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</si>
  <si>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</si>
  <si>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</si>
  <si>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</si>
  <si>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</si>
  <si>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</si>
  <si>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</si>
  <si>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</si>
  <si>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</si>
  <si>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</si>
  <si>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</si>
  <si>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</si>
  <si>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</si>
  <si>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</si>
  <si>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</si>
  <si>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</si>
  <si>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</si>
  <si>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</si>
  <si>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</si>
  <si>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</si>
  <si>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</si>
  <si>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</si>
  <si>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</si>
  <si>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</si>
  <si>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</si>
  <si>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</si>
  <si>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</si>
  <si>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</si>
  <si>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</si>
  <si>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</si>
  <si>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</si>
  <si>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</si>
  <si>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</si>
  <si>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</si>
  <si>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</si>
  <si>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</si>
  <si>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</si>
  <si>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</si>
  <si>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Round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</si>
  <si>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</si>
  <si>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</si>
  <si>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</si>
  <si>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</si>
  <si>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</si>
  <si>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</si>
  <si>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</si>
  <si>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</si>
  <si>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</si>
  <si>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</si>
  <si>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</si>
  <si>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</si>
  <si>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</si>
  <si>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</si>
  <si>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</si>
  <si>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</si>
  <si>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</si>
  <si>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</si>
  <si>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</si>
  <si>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</si>
  <si>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</si>
  <si>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</si>
  <si>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</si>
  <si>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</si>
  <si>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</si>
  <si>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</si>
  <si>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</si>
  <si>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</si>
  <si>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</si>
  <si>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</si>
  <si>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</si>
  <si>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</si>
  <si>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</si>
  <si>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</si>
  <si>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</si>
  <si>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</si>
  <si>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</si>
  <si>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</si>
  <si>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</si>
  <si>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</si>
  <si>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</si>
  <si>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</si>
  <si>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</si>
  <si>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</si>
  <si>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</si>
  <si>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</si>
  <si>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</si>
  <si>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</si>
  <si>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</si>
  <si>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</si>
  <si>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</si>
  <si>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</si>
  <si>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</si>
  <si>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</si>
  <si>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</si>
  <si>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</si>
  <si>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</si>
  <si>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</si>
  <si>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</si>
  <si>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</si>
  <si>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</si>
  <si>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</si>
  <si>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</si>
  <si>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</si>
  <si>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</si>
  <si>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</si>
  <si>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</si>
  <si>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</si>
  <si>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</si>
  <si>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</si>
  <si>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</si>
  <si>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</si>
  <si>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</si>
  <si>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Pledged</t>
  </si>
  <si>
    <t>Backers</t>
  </si>
  <si>
    <t>Name</t>
  </si>
  <si>
    <t>Blurb</t>
  </si>
  <si>
    <t>Mean Goal</t>
  </si>
  <si>
    <t>Median Goal</t>
  </si>
  <si>
    <t>Mean Pledged</t>
  </si>
  <si>
    <t>Median Pledged</t>
  </si>
  <si>
    <t>Succesful</t>
  </si>
  <si>
    <t>Failed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</si>
  <si>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</si>
  <si>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</si>
  <si>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</si>
  <si>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</si>
  <si>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</si>
  <si>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</si>
  <si>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</si>
  <si>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</si>
  <si>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Statistics of failed and Succssful US Kickstarter Campains Goals and Pledged Dollars</t>
  </si>
  <si>
    <t>Years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</si>
  <si>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</si>
  <si>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</si>
  <si>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</si>
  <si>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</si>
  <si>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</si>
  <si>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</si>
  <si>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</si>
  <si>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Percantage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</si>
  <si>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</si>
  <si>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</si>
  <si>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</si>
  <si>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</si>
  <si>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</si>
  <si>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</si>
  <si>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</si>
  <si>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</si>
  <si>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</si>
  <si>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</si>
  <si>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40000 to 44999</t>
  </si>
  <si>
    <t>50000 or More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</si>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</sst>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/>
    <xf numFmtId="44" fontId="0" fillId="0" borderId="0" xfId="1" applyFont="1" applyAlignment="1">
      <alignment wrapText="1"/>
    </xf>
    <xf numFmtId="165" fontId="0" fillId="0" borderId="0" xfId="1" applyNumberFormat="1" applyFont="1"/>
    <xf numFmtId="165" fontId="0" fillId="0" borderId="0" xfId="0" applyNumberFormat="1"/>
    <xf numFmtId="44" fontId="3" fillId="0" borderId="0" xfId="1" applyFont="1"/>
    <xf numFmtId="0" fontId="3" fillId="0" borderId="0" xfId="0" applyFont="1"/>
    <xf numFmtId="9" fontId="0" fillId="0" borderId="0" xfId="2" applyFont="1"/>
    <xf numFmtId="0" fontId="0" fillId="0" borderId="0" xfId="0" applyAlignment="1">
      <alignment horizontal="center" wrapText="1"/>
    </xf>
    <xf numFmtId="0" fontId="3" fillId="0" borderId="0" xfId="0" applyFont="1" applyAlignment="1">
      <alignment horizontal="center" vertical="top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54-4D5A-ACCA-A18E5F967C0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54-4D5A-ACCA-A18E5F967C0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54-4D5A-ACCA-A18E5F967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198912"/>
        <c:axId val="1312198496"/>
      </c:lineChart>
      <c:catAx>
        <c:axId val="131219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198496"/>
        <c:crosses val="autoZero"/>
        <c:auto val="1"/>
        <c:lblAlgn val="ctr"/>
        <c:lblOffset val="100"/>
        <c:noMultiLvlLbl val="0"/>
      </c:catAx>
      <c:valAx>
        <c:axId val="131219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19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736992704889809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E1-49D5-8773-71A6BF06A24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E1-49D5-8773-71A6BF06A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3660879"/>
        <c:axId val="476928831"/>
      </c:lineChart>
      <c:catAx>
        <c:axId val="47366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928831"/>
        <c:crosses val="autoZero"/>
        <c:auto val="1"/>
        <c:lblAlgn val="ctr"/>
        <c:lblOffset val="100"/>
        <c:noMultiLvlLbl val="0"/>
      </c:catAx>
      <c:valAx>
        <c:axId val="476928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66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8-4EEB-8093-733F1DAB35D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08-4EEB-8093-733F1DAB35D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08-4EEB-8093-733F1DAB35D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08-4EEB-8093-733F1DAB3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3962640"/>
        <c:axId val="1293961392"/>
      </c:barChart>
      <c:catAx>
        <c:axId val="1293962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961392"/>
        <c:crosses val="autoZero"/>
        <c:auto val="1"/>
        <c:lblAlgn val="ctr"/>
        <c:lblOffset val="100"/>
        <c:noMultiLvlLbl val="0"/>
      </c:catAx>
      <c:valAx>
        <c:axId val="129396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962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C8-4896-901D-9CDFA65D5C1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C8-4896-901D-9CDFA65D5C1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C8-4896-901D-9CDFA65D5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3823392"/>
        <c:axId val="1293820064"/>
      </c:barChart>
      <c:catAx>
        <c:axId val="1293823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820064"/>
        <c:crosses val="autoZero"/>
        <c:auto val="1"/>
        <c:lblAlgn val="ctr"/>
        <c:lblOffset val="100"/>
        <c:noMultiLvlLbl val="0"/>
      </c:catAx>
      <c:valAx>
        <c:axId val="129382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82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Performance Anaylsis</a:t>
            </a:r>
          </a:p>
        </c:rich>
      </c:tx>
      <c:layout>
        <c:manualLayout>
          <c:xMode val="edge"/>
          <c:yMode val="edge"/>
          <c:x val="0.31157517561960385"/>
          <c:y val="9.35372556929926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71-4507-BB6B-58AFD8312F1F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71-4507-BB6B-58AFD8312F1F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71-4507-BB6B-58AFD8312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2303664"/>
        <c:axId val="1292304080"/>
      </c:lineChart>
      <c:catAx>
        <c:axId val="129230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04080"/>
        <c:crosses val="autoZero"/>
        <c:auto val="1"/>
        <c:lblAlgn val="ctr"/>
        <c:lblOffset val="100"/>
        <c:noMultiLvlLbl val="0"/>
      </c:catAx>
      <c:valAx>
        <c:axId val="129230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30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17</xdr:col>
      <xdr:colOff>400050</xdr:colOff>
      <xdr:row>19</xdr:row>
      <xdr:rowOff>80963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991409-9095-4E46-429F-93148A3F4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</xdr:row>
      <xdr:rowOff>0</xdr:rowOff>
    </xdr:from>
    <xdr:to>
      <xdr:col>20</xdr:col>
      <xdr:colOff>349249</xdr:colOff>
      <xdr:row>18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FE5F33F-BD03-F25F-0C09-81CD9E504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0</xdr:rowOff>
    </xdr:from>
    <xdr:to>
      <xdr:col>17</xdr:col>
      <xdr:colOff>57150</xdr:colOff>
      <xdr:row>22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8F766E-9299-EEFC-794A-DF0DF4145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16</xdr:col>
      <xdr:colOff>546100</xdr:colOff>
      <xdr:row>26</xdr:row>
      <xdr:rowOff>139699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E45ED2-4FC8-40B1-C0D2-4BBA3CBC6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17</xdr:col>
      <xdr:colOff>6350</xdr:colOff>
      <xdr:row>21</xdr:row>
      <xdr:rowOff>155575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164384-33DF-3EEE-8FD1-EF8EB1205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 Palumbo" refreshedDate="44720.885371296295" createdVersion="8" refreshedVersion="8" minRefreshableVersion="3" recordCount="4114" xr:uid="{3A1BFC9D-D161-4365-8DC2-5983051F964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EUPHORIA! A New Play by John Corigliano"/>
        <s v="THE RIDGE: TEN FOR THIRTY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The Coffis Brothers 2nd Album!"/>
        <s v="Northern Exposure A Jasper Rock Climbing Guidebook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HERESTOFIGHTIN Debut full length album &quot;Becoming Native&quot;"/>
        <s v="Good Grief: Making CARTOON COLLEGE - a documentary about comics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&quot;The Santaland Diaries&quot; by David Sedaris in Los Angeles 2014"/>
        <s v="New Album: BRICK AND MORTAR. New Book: HITLESS WONDER.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The Fringes Project: Photobook of a Dying Language"/>
        <s v="2016 TAPR DCC Video on HamRadioNow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Lynn Haven - The First Album, &quot;Fair Weather Friends&quot;"/>
        <s v="Theatre Forever's The Nature Crown"/>
        <s v="Cortez"/>
        <s v="The Art of the Lift"/>
        <s v="The Last Cosmonaut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Smoke, Loaf &amp; Saucer"/>
        <s v="Get Adler! Premium Edition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Dundee: A Hip-Hopera"/>
        <s v="Judi Dench is Cool in Person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Play A 'Role' In &quot;Kickstarting A Battle Stage Plays Tour&quot;"/>
        <s v="The Malformation of Health Care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The Shamrock Drafthouse Theater"/>
        <s v="&quot;Reflections Of Brownie&quot; a new tribute to Clifford Brown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Modern Chamber Music"/>
        <s v="10 Years and Counting...a new album by Valor Brass!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Carolyn German Songbook &quot;Go From Here&quot; Sheet Music &amp; Concert"/>
        <s v="&quot;Unexpectedly Expecting&quot; - A One-Woman Show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The Lost Boy (a play)"/>
        <s v="Before The Lights Go Up"/>
        <s v="&quot;Iconic Sea Birds&quot; a photobook project"/>
        <s v="Summer FourPlay"/>
        <s v="&quot;DAD&quot; - A USC Short Film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A Bright Room Called Day by Tony Kushner"/>
        <s v="Pickerington Community Theatre's Set Capabilities Expansion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David Facer, Paradox Magic"/>
        <s v="Kylie for President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Do You Want to Ride on my Rocket Ship? - An Album Pre-Order"/>
        <s v="Let The 7Horse Run!"/>
        <s v="VIVO Solar Bag"/>
        <s v="The Maid, in the Common Room, with the FiancÃ©: A Comedy"/>
        <s v="Destiny is Judd Nelson: a new play at FringeNYC"/>
        <s v="Book Club: A Comedy"/>
        <s v="Help Buttz Return From the Ashes"/>
        <s v="Le Temps Nous Est ComtÃ©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Suddenly Split &amp; Swiping Over"/>
        <s v="The Violet Tone and the City of Angels!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oday I Live"/>
        <s v="Familiar Strangers â€” A Staged Reading"/>
        <s v="The Masada Story Project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Magpie- A Melbourne Written Dramatic Musical"/>
        <s v="Trish's Truffles &amp; Sweet Treats.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El Camion Roja"/>
        <s v="Hardsoul Poets New Album!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PCSF PlayOffs 2016"/>
        <s v="Cosmicomics"/>
        <s v="k5-jkt.by kiger (Canceled)"/>
        <s v="l'esprit d'escalier-a senior film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The Eulogy of Toby Peach - Edinburgh Festival 2015"/>
        <s v="New Music Video/Artist Development"/>
        <s v="Help fund Black Enough!"/>
        <s v="The Bombing of the Grand Hotel. A compelling new play"/>
        <s v="Help Shakespeare Troupe accept invite to perform in UK!"/>
        <s v="&quot;The Secret&quot; Goes to NYC International Fringe Festival"/>
        <s v="Take 147 - Nothin' to Lose CD Project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BELIEF on the Isle of Skye"/>
        <s v="SAGANet STEM Mentoring Lab Accreditation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Casa Calabaza, Premio Nacional de Teatro Penitenciario."/>
        <s v="Help fund an album of LDS songs arranged for jazz piano trio"/>
        <s v="Songs for a New World"/>
        <s v="The portrait of the forgotten: Syrian refugees in Jordan"/>
        <s v="Mastering and Vinyl Production for The Astronomer LP"/>
        <s v="Tarantella"/>
        <s v="ITAVA Players &quot;Little Shop of Horrors&quot;"/>
        <s v="Wyatt Lowe &amp; the Ottomatics Summer 2014 Tour!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iDEA On Demand Virtual Activities. Get Active! (Canceled)"/>
        <s v="Jollyheads Circus Debut Album &quot;The Kaleidoscope Dawn&quot;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Help Milburn Stone Fly High With TARZAN The Musical"/>
        <s v="&quot;Frontiers&quot; A new full-length LP by Ontario's Unsacred Seed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How You Kiss Me... at FringeNYC 2015"/>
        <s v="EgoPo's Hairy Ape Tours to the Provincetown Festival"/>
        <s v="Thank You For Waiting"/>
        <s v="Sharing the secrets of profitable specialty food marketing!"/>
        <s v="Jericho Creek"/>
        <s v="EMBER wear Ski and Snow Sport Heated Gloves and Mittens"/>
        <s v="The Last Five Years: The Muse Arts Production's Debut Show"/>
        <s v="Publish Waiting On Humanity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The Last Encore Musical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Â¡LlÃ©vame!"/>
        <s v="Outcry Theatre presents &quot;Dark Play or Stories for Boys&quot;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The Enemy Feathers NEW EP"/>
        <s v="Fund The Red Masque's New Album, &quot;Mythalogue&quot;"/>
        <s v="Teaterforestilling: Shakespeare patchwork"/>
        <s v="Immortal"/>
        <s v="Jelly Beans at Theatre503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THE UNDERSTUDY @ WORKING STAGE"/>
        <s v="Georgia - the full cast production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roject ThunderStruck - Testing a New Spacecraft Concept"/>
        <s v="Performance of Lawrence Axelrod's &quot;Songs of Yes&quot; in Chicago by new music group CUBE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Calli Dollinger and The Dusters Fall Tour Fund"/>
        <s v="Tornado Pursuit: 2014 Storm Chasing Web Series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ios - Near Space Launch To Capture The 2017 Solar Eclipse (Canceled)"/>
        <s v="Help The King of Mars Record Their First EP!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Sikh Police: Guru Granth Sahib Project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HEDDA"/>
        <s v="Luke O'Brien's Kickstarter"/>
        <s v="RUBEDO: Debut Full Length Album"/>
        <s v="ALLIE"/>
        <s v="&quot;Vision&quot; - New Album - Brent Brown"/>
        <s v="MEATloko, ekte BBQ fra spesialbygd vedfyrt rÃ¸ykovn i foodbus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Casual Encounters: The Quest For a PA"/>
        <s v="UCAS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rue Faith : A Guitar Makers Promise to God by Tim Hawley"/>
        <s v="The CASAMENA Radio Hour Volume 1 CDx2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Our Modern Lives"/>
        <s v="The One Two 7s Are Recording an Album!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Manned Mock Mars Mission"/>
        <s v="Cassandra Violet &quot;Beyond the Fray&quot; Music Video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Madame X"/>
        <s v="Out Of The Dark"/>
        <s v="Letâ€™s Keep the San Jose Mexican Heritage Festival Alive!"/>
        <s v="Mamahood: turn and face the strange"/>
        <s v="Send SACKERSON to SD Fringe"/>
        <s v="Jake Lazarow's Eagle Project"/>
        <s v="The White Bik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An Evening with Sarah Pettyfer"/>
        <s v="Websmith Studio : Think, Build, Break, Play."/>
        <s v="Sorry I Tripped in Your Yard"/>
        <s v="Superheroes That Make Differences"/>
        <s v="The Freakniks Debut Album: Infinite Love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The Miller's Wife, a new opera"/>
        <s v="Woodhouse EP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art Jewel: Advice from a Modern Tibetan Master (Canceled)"/>
        <s v="In a Jazzy Motown"/>
        <s v="Help us get our music into the hands of our fans!"/>
        <s v="Nude: A play by Paul Hewitt"/>
        <s v="The Crossing Shore"/>
        <s v="Cannabis Connection (Canceled)"/>
        <s v="Support Circus Factory's new training space in Cork"/>
        <s v="&quot;CIRQUE CAPRICIEUX, the greatest one woman show on earth&quot;"/>
        <s v="Jonah and the Crab"/>
        <s v="Rainbowtown"/>
        <s v="Snowglobe Theatre presents: &quot;Much Ado about Nothing&quot;"/>
        <s v="We Beat Leukaemia: my family's journey with childhood cancer"/>
        <s v="American Standard Needs to Release Their Debut EP"/>
        <s v="velosynth"/>
        <s v="ICONS"/>
        <s v="Pies not Lies"/>
        <s v="Food On You presents Baby's First Parental Advisory"/>
        <s v="Get Joy Shannon's Album &quot;Out of My Dreams and Into My Arms&quot;"/>
        <s v="Garden Eden, theatre, meeting, culture, music, art"/>
        <s v="&quot;My Life As Julia Roberts, Snapshots Of A LIfe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Luigi's Ladies"/>
        <s v="99% Declaration Mini-Doc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Pig by Alex Oates (London Run)"/>
        <s v="Mr. Marmalade"/>
        <s v="Official Debut EP for Stereo Jo"/>
        <s v="10,000 Hours"/>
        <s v="In Her Voice: short film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MARTIN, LOVE, SEX &amp; RHYTHM The Musical Performance"/>
        <s v="Blue Thyme Nights"/>
        <s v="We Were Kings"/>
        <s v="Not Your Garden Variety Theater"/>
        <s v="Get FREAK to the Edinburgh Fringe"/>
        <s v="Agape Performing Arts Company, a Ministry of OLG"/>
        <s v="AtteroTerra's Sophomore Album - Pray for Apocalypse"/>
        <s v="a colder water than here - VAULT 2017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World artist Kat Maguire's debut CD entitled &quot;Gypsy&quot;"/>
        <s v="Thunder Under Control"/>
        <s v="Over Here Theatre/Scotchbonnet present: Love, Sex and Apps"/>
        <s v="Mise En Abyme Cloud Computers - PC inside a Website"/>
        <s v="COME OUT SWINGIN'!"/>
        <s v="Purple Fishing - Trump Supporters/Critics Find Common Ground"/>
        <s v="The Eventful Life of Al Hawkes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A Saxidentals Music Video!!!"/>
        <s v="Glad Hearts New Album: Twenty Two - On Vinyl!"/>
        <s v="Daemon's scale up - Brieuc Le Meur _ Berlin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Caught off Guard"/>
        <s v="Devastated No Matter What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HIS NAME IS ARTHUR HOLMBERG"/>
        <s v="Get Trip The Light Theatre's show to its 2nd London Stage!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Yummy Hugs-The Original Co-op, Pop-up Food Truck"/>
        <s v="Help Build PaperChase Version 3 !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Pop Garden Radio Presents: Season 2 CD"/>
        <s v="Israel LÃ³pez @ Ojai Playwrights Conference"/>
        <s v="Better Than Ever Productions presents Geezer Game"/>
        <s v="Ukulele Songs from the Zombie Apocalypse"/>
        <s v="Quirky Bird Theatre's Young Actors on Tour"/>
        <s v="The Girl Who Touched the Stars"/>
        <s v="Oracle b*sides and Hawkeye Plainview present SUPER-WELLESIAN"/>
        <s v="PUNK ROCK"/>
        <s v="CQ EAP Performing Arts 'THE LOFT'"/>
        <s v="SHADFLY - NEW PLAY AT THE ARTS PROJECT"/>
        <s v="Nature Boy Explorer EP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Little Red Brick House"/>
        <s v="Mirror, mirror on the wall"/>
        <s v="Help me release my first 3 song EP!!"/>
        <s v="As You Like It? by Purple Ostrich Productions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Arbor Oasis's First Album!"/>
        <s v="Kickstart my music career with 300 CDs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Wavegarden in Marbella (MÃ¡laga)"/>
        <s v="The Last Five Years Distinction Project"/>
        <s v="The Philadelphia Opera Collective presents Susannah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'Pope Head' - The World Tour of Australia"/>
        <s v="Bear. is recording their first ep!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Redemption - Debut Multi-cultural Worship Album"/>
        <s v="Avenues EP 2013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Urban Roots SkatePark (Canceled)"/>
        <s v="Live DVD Concert by Twice As Good"/>
        <s v="Wess Meets West - Press Our New Album on CD!"/>
        <s v="Love Water Tour"/>
        <s v="In the Raw: the ink &amp; the Echo's debut album"/>
        <s v="All the Best, Jack"/>
        <s v="Let's Launch Disco Turtle Productions"/>
        <s v="Lemming Theatrical's Smell of the Kill"/>
        <s v="Until I Gush Forth / Limited Edition Zine by Esthaem"/>
        <s v="Geoff Zimmerman's Urban-Folk/ Indie-Rock Album"/>
        <s v="Darling Waste Trailer Bail Out!"/>
        <s v="The Black and White Theatre Company Inc."/>
        <s v="Building an interactive web-based health community."/>
        <s v="Sun Dryd Studios"/>
        <s v="Help Launch Cities and Saints Debut Album!"/>
        <s v="&quot;Final Day,&quot; A Dramatic Musical Play (Broadway,Theater, NYC)"/>
        <s v="STEELcyclopedia - The Titans of Hard Rock"/>
        <s v="Annabel Lost"/>
        <s v="Lemonymous 10th Anniversary Album Re-Release"/>
        <s v="An Italian Adventure"/>
        <s v="SiMpLy FreSH fOoD TrUck"/>
        <s v="The Munitionettes"/>
        <s v="HELP FUND SELF IMPLIED RESTRICTIONS DEBUT RELEASE"/>
        <s v="New  E.P. mastering and recording"/>
        <s v="Moments by eBurner"/>
        <s v="500 Views of Japan"/>
        <s v="First Draft Theatre"/>
        <s v="Promised Land"/>
        <s v="Company Company: Debut EP"/>
        <s v="Overtime Theater Spruce Up"/>
        <s v="The Pillowman Aberdeen"/>
        <s v="Sim Betting Football"/>
        <s v="TRUE WEST: Think, Dog! Productions"/>
        <s v="Risotto fragole e champagne"/>
        <s v="It's Okay To Wait"/>
        <s v="Closure - A Paul Haasch Music Video"/>
        <s v="Press Michael Zucker's 2012 album Technocracy on VINYL!"/>
        <s v="Journey to Japan"/>
        <s v="Skelton-Luns CD/7&quot;             No Big Deal."/>
        <s v="Oceana High School MAKER club requesting a 3D Printer"/>
        <s v="A Simple Complex's 2013 CD Release Party DVD"/>
        <s v="Shakespeare's Pericles, Prince of Tyre"/>
        <s v="The Canterbury Shakespeare Festival - first season"/>
        <s v="&quot;Chuck J. Brubecker&quot;"/>
        <s v="The Great Gatsby at All-of-us Express Children's Theatre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Venus as Men"/>
        <s v="Portrait of Cuban Resilience: Faces and Voices of a Blockade"/>
        <s v="A New Case In Town | HAND Liberation | HANDL (Canceled)"/>
        <s v="Project Stardust Part 2"/>
        <s v="Thoroughly Modern Millie (Canceled)"/>
        <s v="City of the Weak on Tour!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The Ballad of Downtown Jake"/>
        <s v="Pie In Space!"/>
        <s v="Fishcakes"/>
        <s v="&quot;Hurt N' Wrong&quot; New Album Fundraiser!"/>
        <s v="MIRAMAR"/>
        <s v="&quot;Intrusive Thoughts&quot;: first full LP by The Reckless Scamps"/>
        <s v="Peruvian King Food Truck"/>
        <s v="Don Walrus wants to press a record!!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&quot;Drakes Folly&quot;"/>
        <s v="Publishing Book ll of The Merlin Chronicles Trilogy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Million Dollar Rocket - New Project (Canceled)"/>
        <s v="&quot;The Naked Pixel&quot; Ali Pakele"/>
        <s v="Be The Change ~ The Children's Campaign"/>
        <s v="BigBands XL for Apple Watch: Big Long Bands for Large Wrists"/>
        <s v="'The Tempest' at the Minack Theatre Cornwall, July 2014"/>
        <s v="One Good Night by Aisling Caffrey"/>
        <s v="GoMote: a remote control for your smartphone"/>
        <s v="Pixel Shades by R A V E Z (Canceled)"/>
        <s v="Cubs: an Original Work"/>
        <s v="MALTESE CROSS: The First Album"/>
        <s v="&quot;If They Come Back&quot;"/>
        <s v="Training young artists! Act Yo' Age Theatre Co debut"/>
        <s v="Run Rwanda: A Photo Book showcasing contemporary Rwanda"/>
        <s v="SemiYours"/>
        <s v="QUANTUM KIDZ - 3D animated pilot - THE ULTIMATE GOAL"/>
        <s v="&quot;Something to See, Not to Say&quot; - Anemometer's First EP Album"/>
        <s v="White Mountain"/>
        <s v="With His Presence"/>
        <s v="Becoming - A Metaphysical Game About Mental Illness"/>
        <s v="Waving Goodbye"/>
        <s v="Healing"/>
        <s v="Goals not creeds"/>
        <s v="Until The End (PC, Mac, and Linux)"/>
        <s v="Stop the tempo - ThÃ©Ã¢tre Prospero- salle intime"/>
        <s v="These Old Streets Album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The Return of The Walthamstow Mysteries"/>
        <s v="A Tale as Rich as Soil: Preserving Valmont's History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How many marbles do YOU have?"/>
        <s v="Kickstart for a Startup Nebraska Food Business"/>
        <s v="Ain't No Thang..."/>
        <s v="LOPE ENAMORADO"/>
        <s v="The Imbalanced Heart of a Symmetric Mind (film)"/>
        <s v="The Complete Homilies of Blessed Oscar Romero: Volume 2"/>
        <s v="Petrification"/>
        <s v="RAM- An independent writer's breakthrough tv production"/>
        <s v="Help Michael Trieb make CD's for his new EP!"/>
        <s v="Bustduck Theatre"/>
        <s v="LaPorte Institute for Dramatic and Creative Arts"/>
        <s v="American Pride"/>
        <s v="And More Shenanigans Theatre Company"/>
        <s v="William Shakespeare's The Tempest"/>
        <s v="Search every sneaker site and local store at once (Canceled)"/>
        <s v="Grind Violin: Analog DIYalog: Composers Vinyl Compilation"/>
        <s v="Buffer: Edinburgh Fringe 2014"/>
        <s v="Honest Aesop's Fables - Tall tales for short people"/>
        <s v="After The End"/>
        <s v="The Laramie Project in Utah County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America is at the Mall: A Post 9/11 Happily  Never After"/>
        <s v="Origin - Cobrette Bardole's Sophomore Album!"/>
        <s v="SUPER NICE EP 2012"/>
        <s v="TheM"/>
        <s v="Acting V Senior Showcase"/>
        <s v="The Free Man - the story of Hurr"/>
        <s v="Urbania: Create the future"/>
        <s v="What a Zoo!"/>
        <s v="New Jerry Tachoir Group Recording"/>
        <s v="Live at the Speakeasy with Ryan Anderson"/>
        <s v="Good Men Wanted at ANT Fest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Forsaken Angels-A New Play"/>
        <s v="A Stage for Stage Door Theater Company (Canceled)"/>
        <s v="DAY OF THE DOG by Blue Sparrow Theatre Compan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Iplace itâ„¢ : The Phone Holding RFID Blocking Card Holder"/>
        <s v="The Lost Generation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CHARM by Philip Dawkins"/>
        <s v="All along the Control Tower"/>
        <s v="Straighter Road Album Fundraiser"/>
        <s v="COLLABORATION: WARHOL &amp; BASQUIAT"/>
        <s v="The Obsessive Line Collection (Canceled)"/>
        <s v="Fellatia's-Fantastic-Fun-Time-Show"/>
        <s v="Ultramarine Girl: A Cup Full of Courage"/>
        <s v="Edward Albee's The Goat, or Who is Sylvia?"/>
        <s v="Performing and Visual Arts Center, Rochester, NY"/>
        <s v="SNAKE EYES"/>
        <s v="Bring jazz legend Peter BrÃ¶tzmann to Minneapolis"/>
        <s v="PETER PAN - a new play by Ebony Rattle"/>
        <s v="Shakespeare with Noodles:  Henry IV"/>
        <s v="A Facelift for the Facade--Spring Garden Mill, Newtown, PA"/>
        <s v="Becoming Rainbow: A Music, Art &amp; Virtual Reality Experience"/>
        <s v="Angelix"/>
        <s v="Code Monkeys"/>
        <s v="California Dreamin' Tour 2015"/>
        <s v="Confused Disciples - &quot;Sleepamation&quot;"/>
        <s v="Heroines"/>
        <s v="Tibio - Spreading warmth in everyones home"/>
        <s v="mini air- personal air conditioner"/>
        <s v="The Black Pearl Consuite at CoreCon VIII: On Ancient Seas"/>
        <s v="Scraps"/>
        <s v="NewKings Album &quot;Rise Up&quot;"/>
        <s v="Blue Stockings @ The Cockpit Theatre"/>
        <s v="STETSON'S NEW EP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he Rabbit on the Moon"/>
        <s v="R.U.R. at New Muses Theatre Company"/>
        <s v="GBS Detroit Presents Hampshire"/>
        <s v="Ted Lukas &amp; the Misled new CD - &quot;FEED&quot;"/>
        <s v="Who Said Theatre Presents: The Calm"/>
        <s v="Advanced Simulation Products - PC Gaming Controllers"/>
        <s v="A Grimm Night for Hans Christian Anderson"/>
        <s v="Paper Tank Theater Music Madness Party"/>
        <s v="GBS Detroit Presents Shone Nuisance"/>
        <s v="HELMER'S LOO"/>
        <s v="Montclair Shakespeare Series: A Midsummer Night's Dream"/>
        <s v="Project Starborn"/>
        <s v="The Offbeats Summer Tour 2012"/>
        <s v="Generations (Senior Project)"/>
        <s v="Pueblo Underground Theater (Canceled)"/>
        <s v="Sweeney Todd: The Panto at the Edinburgh Fringe!"/>
        <s v="Widow's Wedding Dress"/>
        <s v="MEDiAN - The Colony (sci-fi exploration adventure game)"/>
        <s v="Submarine: Diving Away From Adulthood"/>
        <s v="Felting tutorials - worldwide wool craft - translation"/>
        <s v="The Love Lounge"/>
        <s v="Good 'Ol Trumpet"/>
        <s v="Project Reconnect: WHERE WE ARE NOW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hock Treatment - The Sequel to Rocky Horror!"/>
        <s v="Spec Haus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Huevos Rancheros Video Game &quot;The Sabroso Showdown &quot;"/>
        <s v="Unveiled Debut Album"/>
        <s v="Family"/>
        <s v="the bridge"/>
        <s v="Collision Course"/>
        <s v="Lewis Robertson Band EP!"/>
        <s v="Anywhere but Here"/>
        <s v="Nomadica All purpose backpack with battery"/>
        <s v="Rules and Regulations"/>
        <s v="CAYCE"/>
        <s v="&quot;A Measure of Normalcy&quot;"/>
        <s v="An Ordinary Toad's Extraordinary Night!"/>
        <s v="Join AT THE WAYSIDE For The &quot;Ready...Set...Snow Tour!&quot;"/>
        <s v="In the Hours Before the Bars Open, a play by Nate HarpÃ©l"/>
        <s v="Yo Mama's Sauces &amp; Rubs"/>
        <s v="ENDURING SONG"/>
        <s v="Repair Orwell's tour van for a West Coast Tour!"/>
        <s v="POWERHEAD - Wir wollen ins Studio!!!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Dante's Capstone Project: Who am I?"/>
        <s v="Henry V"/>
        <s v="Kids Zone start up"/>
        <s v="Philly Jazz Fest - &quot;Remembering Grover&quot;"/>
        <s v="MADE-UP: A Sitcom Theater Special"/>
        <s v="Monk"/>
        <s v="DIRTY LITTLE REBEL EP"/>
        <s v="Staged Reading of &quot;The Rise and Fall of Little Voice&quot;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WHAT'S A NICE JEWISH GIRL DOING IN A PLACE LIKE THIS?"/>
        <s v="Something Precious"/>
        <s v="Redemption - Short Film"/>
        <s v="Roman Dead (Canceled)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Black Swan Theories Debut CD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ed Shirt - WiFi Controlled"/>
        <s v="Lost in the Shadows"/>
        <s v="Tesla's Electric Mist"/>
        <s v="URGENT: Help Us Replace Our Ramp!"/>
        <s v="ThreeWay - A new play about dating and relationships."/>
        <s v="WairConditioning"/>
        <s v="The Bill Cosby Assault, a play"/>
        <s v="Virtual Restart - Stock Market For You and Your Loved Ones"/>
        <s v="CallMeGhost DEBUT ALBUM preorder!"/>
        <s v="Johnny's Food Truck a Puerto Rican and BBQ infusion"/>
        <s v="Help 95th St.Tacos get a food truck in Atlanta"/>
        <s v="Glenn Herman's EXPRESSIONS: The UnKnown"/>
        <s v="Gotham Knight Terrors: Comedic Batman Short"/>
        <s v="Star Wars: Insidious"/>
        <s v="Amateur production of The Blue Room by David Hare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Romeo and Juliet: A Mesh-n-Groove Production"/>
        <s v="Infectious, love at the end of the 21st century!"/>
        <s v="Book Tour &quot;Words of Fire! Women Loving Women in Latin Amer&quot;"/>
        <s v="Six Days in September: A Civil War Novel"/>
        <s v="Terry Pratchett's Wyrd Sisters at Paeroa Little Theatre"/>
        <s v="ACOrN: A Crunch Or None --&gt; Edinburgh Fringe!"/>
        <s v="Elevation Twelfth Night"/>
        <s v="KindaQuirky (Canceled)"/>
        <s v="See It My Way"/>
        <s v="Winter Tour"/>
        <s v="Better WiFi for today's Internet of Everything WiFi devices"/>
        <s v="Catsville High the Movie (Anti-Bullying) Teaser Trailer"/>
        <s v="The Pendulum Swings"/>
        <s v="CoreCon Asylum"/>
        <s v="Ninja Narwhal Coffee Company 13oz. Campfire Coffee Mug"/>
        <s v="Jason (Georgia on My Mind)"/>
        <s v="TUSENTACK THEATRE"/>
        <s v="Shakespeare in Sarajevo"/>
        <s v="MyBestInterest.org"/>
        <s v="The Imaginary A Musical"/>
        <s v="Disaster Defender:Save lives in a game and in the Real World"/>
        <s v="Runers"/>
        <s v="FHE High School Presents: Snow Queen and Once On This Island"/>
        <s v="Hung Yung Terrarist Needs to Order More Cassettes 4 Jacknife"/>
        <s v="Innsmouth at 9000 ft. A Short Horror Film Project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Video Game Store That Can Beat Out Any Other"/>
        <s v="Backdrops for Maplewood Barn Theatre Summer 2017 Production"/>
        <s v="CREATURES OF HABIT!"/>
        <s v="Constellations by Nick Payne at the Nottingham New Theatre"/>
        <s v="Xtnd: Use your cell phone, tablet, or camera hands free"/>
        <s v="The Unknown Door"/>
        <s v="A-iEasyâ„¢ Smartphone Stand Holder | The End of Busy Hands."/>
        <s v="Esoteric Project Management"/>
        <s v="&quot;STUCK&quot; - Finishing Funds for a Sci-Fi Thriller Short Film"/>
        <s v="A Story Once Told"/>
        <s v="The Rest of Us Mini-Series"/>
        <s v="The Interviewer (Charity Movie)"/>
        <s v="FUEL FAKE NATIVES"/>
        <s v="Heroes Faith II (Superior Soldier)"/>
        <s v="Silenus March: A Novel"/>
        <s v="Theatre for Life, Youth Theatre Company, Southampton UK"/>
        <s v="The Martin and Lewis Tribute Show"/>
        <s v="Special in a Bad Way"/>
        <s v="Broken Alley â€”Â Year 3"/>
        <s v="DreamAfrica"/>
        <s v="AM 1610 :: The Station &gt;&gt; Live Studio Project &gt; Phase 1"/>
        <s v="Help us make &quot;The Odd Couple&quot; a show to remember."/>
        <s v="'Patagonia' - by Robert George"/>
        <s v="Aspiring storyteller: connecting the dots"/>
        <s v="Mine by Polly Teale A Paper Parachutes Production"/>
        <s v="Hamilton: A Different Perspective"/>
        <s v="Dust Bunnies &amp; the Carpet Rat publishing push"/>
        <s v="Life of Change"/>
        <s v="The Ultimate Learning Center"/>
        <s v="Global Community Theater One."/>
        <s v="Wild Equus"/>
        <s v="MEDEA | A New Vision"/>
        <s v="Russ Spiegel's Uncommon Knowledge: The Deep Brooklyn Suite"/>
        <s v="Tell the World - My journey from Islam to Christianity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U Theatre Wing (Pygmalion Sound and Lighting Fees)"/>
        <s v="And That's How The Story Goes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Save the Roxy Theatre in Bremerton WA"/>
        <s v="Local Food Truck is Off the Hoof!"/>
        <s v="Woodsy Owl Animation: Cartoons That Give A Hoot!"/>
        <s v="Dubai: A Synthetic City - Photobook &amp; Journal"/>
        <s v="Purpose Built Liverpool Comedy Club, Restaurant &amp; Bar"/>
        <s v="First Solo Album - Siempre Filiberto"/>
        <s v="Africa Brass Master Class for youth"/>
        <s v="Phone Tags: lost and found stickers (Canceled)"/>
        <s v="Letters to Daniel"/>
        <s v="Moving On"/>
        <s v="fo/mo/deep heads back into the studio to record their 3rd CD"/>
        <s v="Food Truck Funding"/>
        <s v="For overseas shogi fans! Shogi novel translation project"/>
        <s v="The Taming of the Shrew"/>
        <s v="Support new theatre piece IT DOESN'T MATTER"/>
        <s v="Femme Fatality 'Stranger' T-shirt and/or Tote bag"/>
        <s v="Galaxy Express - The Play"/>
        <s v="REBATEnsemble Presents: ICONS - The Martin Show"/>
        <s v="Romeo and Juliet...Choose Your Own Ending"/>
        <s v="CapitÃ¡n Kalani y el sindicato robÃ³tico"/>
        <s v="Lily and Memphs"/>
        <s v="Losing Wings EP Release &amp; Our First Tour"/>
        <s v="Vertical Garden Prototype"/>
        <s v="cool air belt"/>
        <s v="The Scotty Karate Vinyl Round-Up (Scotch Bonnet)"/>
        <s v="The monster Inside"/>
        <s v="TiTraGO! your personal driver"/>
        <s v="Take the Vagina Monologues to Main Street in Lexington, NC!"/>
        <s v="Release the Skyline Album"/>
        <s v="Help Lions&amp;Creators print their album!"/>
        <s v="iShopGreen.ca - the green product marketplace (Canceled)"/>
        <s v="Mobile Excellence Awards (Canceled)"/>
        <s v="spoken word pop-up:"/>
        <s v="Mots Ã‰crits"/>
        <s v="STAGE READING for TETCNY"/>
        <s v="Defiant Entertainment presents: The Park Bench"/>
        <s v="God Am"/>
        <s v="sloggoth"/>
        <s v="Wood Butcher's new music video- I Don't Wanna Party"/>
        <s v="BBB Kickstarter Two"/>
        <s v="Kaylee's Senior Project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Good Evening, I'm Robert Service"/>
        <s v="Fringe Fest: Take Comfort in Falling Forever"/>
        <s v="Legend of Decay"/>
        <s v="The Bent King board game cafÃ© and wine lounge"/>
        <s v="Civil war battlefields and forts"/>
        <s v="KneeJack"/>
        <s v="BAMA Theatre Headset Campaign (Canceled)"/>
        <s v="Debut Studio EP // Sam Hibbard"/>
        <s v="Lets get 48/14 pressed!!!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Business &amp; Entertainment In 3D World! (Canceled)"/>
        <s v="OneLifeMen - Jeu d' Aventure smartphone en Voxel Art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ShapeCase - Colorful Apple Watch Bumpers"/>
        <s v="BugVibesâ„¢-Better Flowers, Plants, Trees with less Pesticides"/>
        <s v="Den-Mate: New EP and Tour"/>
        <s v="I support Molding Heartz"/>
        <s v="Out of the Box: A Mime Story"/>
        <s v="Children's book app: &quot;The story of Setanta&quot;"/>
        <s v="&quot;Paper Chase&quot; Students can make family friendly short films.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RUSSIAN PLAY &quot;HOW TO BE BRAVE&quot;"/>
        <s v="Shakespeare!! To fund or not to fund, that is the Question?"/>
        <s v="Age of Spirit: The Battle in Heaven"/>
        <s v="Coco Bowls (Canceled)"/>
        <s v="Miclop - Tu cabina profesional portÃ¡til (Canceled)"/>
        <s v="Broadcasts to Promote Human Freedom in South Florida"/>
        <s v="MAGGIE Film"/>
        <s v="The Million Dollar Shot"/>
        <s v="Go Start A Biz"/>
        <s v="Trillion: Feature Film"/>
        <s v="Financement et aide Ã  la crÃ©ation"/>
        <s v="Filthy - Short Film"/>
        <s v="Escape from Reality's 1st Season &quot;Defying Gravity&quot;"/>
        <s v="WILDE TALES"/>
        <s v="An Evening of Radio"/>
        <s v="ThÃ©rÃ¨se Raquin at The Courtyard Theatre"/>
        <s v="Planet Snow Kids - an online global family of snow lovers."/>
        <s v="The Morgue"/>
        <s v="3 Men and a Book"/>
        <s v="Message of Peace, Love &amp; Unity (Canceled)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Cielito Lindo (Pretty Little One)"/>
        <s v="Run Away"/>
        <s v="150 Years of Awesome Canada: Trading Card Coffee Table Book (Canceled)"/>
        <s v="Build a Search Engine and more - Web Engineering Course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ZombieTime!"/>
        <s v="#MYLifeMatters Radio Show &amp; Podcast (Canceled)"/>
        <s v="Russell &amp; Sons Watches"/>
        <s v="Ghost Pirate Cruise on the Hudson Sept. 3rd"/>
        <s v="Valkyrie Theatre Company"/>
        <s v="Lunch For Tots"/>
        <s v="Afternoon of Shakuhachi and Koto Music - CD Project"/>
        <s v="HORIZON: LIFE ENHANCED GLASSWARE"/>
        <s v="Honeybee: The Animated Series Trailer"/>
        <s v="LATENT TALENT: Leaping from de Poverty Line (Canceled)"/>
        <s v="Scenes and Things from New Orleans"/>
        <s v="Sap Laughter : Merch Fundraiser!"/>
        <s v="Sleep Lovers - By Daniel Modeste"/>
        <s v="The 'Theater of Community' Tour"/>
        <s v="Drowning -Short animated Film"/>
        <s v="Stage Play Production - &quot;I Love You to Death&quot;"/>
        <s v="Think Green, Think Tea Trike! - A mobile cafe &amp; online shop."/>
        <s v="The Dancing Elephant, Traditional Dosa and Indian Cuisine"/>
        <s v="MAMA BA-B: The Stage Play"/>
        <s v="MENTAL Play short-tour 2015!"/>
        <s v="English translation of &quot;The Escape to Myanmar&quot;"/>
        <s v="Technical Design for Liberty Lake Community Theatre"/>
        <s v="Braille Academy"/>
        <s v="Fabulous Foyer - where? At the Court Theatre in Christchurch"/>
        <s v="The Big Band Theory Music Festival"/>
        <s v="Sustain: A Film About Survival"/>
        <s v="A Book about Hidden Disease Causing Products we use Everyday"/>
        <s v="Balm in Gilead at Columbia"/>
        <s v="Secure Pet GPS Tracker - Every Moment Matters"/>
        <s v="Jazz For Everyone!"/>
        <s v="A fine blend of jazz, electronica, rock and spoken word"/>
        <s v="ruKus - the Net-a-thon: Fueling independence in music and art!"/>
        <s v="DR. Mecurio's Mythical Marvels &amp; Beastiry"/>
        <s v="Virtual Reality - A play about autism, family and The Sims.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Finding Pets - Bringing Lost Pets Home (Canceled)"/>
        <s v="Watermark the truth beneath the surface - Translate"/>
        <s v="The Good Samaritan"/>
        <s v="Planes and Planets needs to get their EP finished!!"/>
        <s v="Roll The Dice Theatre Company"/>
        <s v="Quest Remnants of Chaos"/>
        <s v="Life Music-Healing through Song (Canceled)"/>
        <s v="Theatre West97 - not-for-profit run Youth Theatre Program"/>
        <s v="Jury of Peers: A Novel of Online Justice"/>
        <s v="Theaters in the Loop - Hearing Loop Installation Project"/>
        <s v="Course: Learn Cryptography"/>
        <s v="Antonym Theatre - &quot;STAIRCASES&quot;"/>
        <s v="The London Jazz Machine  - Jazz greats musical project"/>
        <s v="Scorned: A LeKrista Scott, Vampire Hunted Novel"/>
        <s v="Yorick and Company"/>
        <s v="Flush - David Dipper - Break Point Theatre"/>
        <s v="2016 Calendar:  Wonders of Nature"/>
        <s v="Southern Utah University: V-Day 2015"/>
        <s v="Backyard Zombies"/>
        <s v="SEVEN, a Documentary Play: North Carolina Premiere!"/>
        <s v="&quot;Never Let Me Go&quot; CD Recording Project"/>
        <s v="U City Jazz Festival, St. Louis, MO"/>
        <s v="LW - the cool luminescent band with a watch"/>
        <s v="I Wanted To See Boobs"/>
        <s v="The Dark Brotherhood  (from the makers of COPS: Skyrim)"/>
        <s v="Burqa&amp;Rifle: A Drama: Two Women, Two Cultues, Two Histories"/>
        <s v="Pedals and Effects Arena Corner"/>
        <s v="Sentient - The Web Series (Canceled)"/>
        <s v="The Woodlands Jazz Fest"/>
        <s v="Was ist das"/>
        <s v="BIGFOOT BBQ - Flavors As Big As Sasquatch Himself"/>
        <s v="Decree 770: Europa"/>
        <s v="Write Now 5"/>
        <s v="Covenant Kept - A Christian novel"/>
        <s v="Stuck On An Eyeland"/>
        <s v="Kids Radio Klassics and Kids Radio Theatre"/>
        <s v="ALIVE! Gospel Chorus debuts Feb 11th, 2017: &quot;Love is ALIVE!&quot;"/>
        <s v="The Diddlys &quot;Steam powered Superheroes&quot;"/>
        <s v="The JOkeress Going Live"/>
        <s v="Rochester Needs a Dessert Food Truck (Canceled)"/>
        <s v="Sometimes you don't need love (Canceled)"/>
        <s v="An Interview With Gaddafi - The Stage Play"/>
        <s v="Relaunching in May"/>
        <s v="&quot;Seven Zero Eight STL&quot; Burlesque, Restaurant, Pub and More!"/>
        <s v="3D Animation Story of an Ancient Hero: Fly Forward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Woman2Woman"/>
        <s v="Whisper Me Happy Ever After (WMHEA)"/>
        <s v="HUB Theatre Group presents John Logan's RED"/>
        <s v="'SCARAMOUCHE JONES'' by Justin Butcher"/>
        <s v="Dewey Does 110 Animation"/>
        <s v="DIY Garage"/>
        <s v="Cesar Chavez's First Music Album (Canceled)"/>
        <s v="Teach Your Parents iPad (Canceled)"/>
        <s v="First jazz album for Multidirectional, Now printing time!"/>
        <s v="Elektra Bekent - Afstudeervoorstelling"/>
        <s v="Time Please Fringe"/>
        <s v="SICKNESS 2014 Build Killian's Bike"/>
        <s v="Fate Fighters - The Ultimate Decision Maker"/>
        <s v="The Wedding"/>
        <s v="A Brief History of Musical Theatre..."/>
        <s v="Fools Rush In: A Cabaret Benefiting BC/EFA Kickstarter"/>
        <s v="Subtropisch zwemparadijs Tropicana"/>
        <s v="Tales Of Tameria - Dawning Light"/>
        <s v="Destination Small Town &quot;Visitor Center&quot; To The Midwest"/>
        <s v="IRring - The Remote Control That fits on Your Finger"/>
        <s v="MAMA'Z BA-B: The StagePlay"/>
        <s v="Slayers of The Dead AR- build your ultimate Zombie Fort"/>
        <s v="MathPlus Cards (FKA Random Math)"/>
        <s v="Read/Rehearse/Workshop Plays at Austin Playwrights Studio"/>
        <s v="Angels in Houston"/>
        <s v="RAIN | a theatrical production of life-changing proportions"/>
        <s v="Help fund Richard Sosa's &quot;FolkameriqueÃ±o&quot; CD"/>
        <s v="Trumpy and Viola take to the Big Apple"/>
        <s v="A Countrified Wedding: A Guide to an English Country Wedding"/>
        <s v="The Mission - Please Check Back Soon (Canceled)"/>
        <s v="Seliges Theater presents &quot;The God of Carnage&quot;"/>
        <s v="sellorshopusa.com"/>
        <s v="Hattie Bee's Second Album"/>
        <s v="The Singing Teacher"/>
        <s v="Burgers and Babes Food Truck (Canceled)"/>
        <s v="An album of 10 &quot;jazz art songs&quot; by Matthew John Mortimer"/>
        <s v="Help CRB obtain 501(c)(3) status! (Canceled)"/>
        <s v="Beef Sticks, the Ultimate Protein Snack"/>
        <s v="Pizza Delique"/>
        <s v="Handee Job for PS4 Gets on Shark Tank"/>
        <s v="Sherri's Playhouse Present's A Heavenly Hand!"/>
        <s v="Austen a New Musical Play"/>
        <s v="Shakulute (Shakuhachi mouthpiece for Alto Flute) (Canceled)"/>
        <s v="be back soon (Canceled)"/>
        <s v="#CalExit...War of 2020 (Canceled)"/>
        <s v="VoxelMaze"/>
        <s v="AZAMAR"/>
        <s v="Step-By-Step Guide On How To Stay Secure &amp; Anonymous Online"/>
        <s v="Jimmy There and Back - Documentary Animation"/>
        <s v="Lifelike Figures Vinyl Pressing!"/>
        <s v="Terezin's The Fireflies"/>
        <s v="A Tree is a Tree, no matter what you see.  CHILDREN'S BOOK"/>
        <s v="What a Gay Play - back, bigger and longer"/>
        <s v="The Bridge That Brought Us Over: The History of Gospel Music"/>
        <s v="#noblurredlines"/>
        <s v="Leo's RainSong Artist program"/>
        <s v="'Time at the Bar!' - Written and directed by Kieran Mellish"/>
        <s v="Battle-Buddy â€“ Bringing gamers together"/>
        <s v="NZ Auction site.  No listing or success fees. Only $2 p/m"/>
        <s v="Gourmet Steak Hot Dogs By The Savage Wienerâ„¢"/>
        <s v="disCover: Napoli"/>
        <s v="Invisible Reins - Let your children roam free (Canceled)"/>
        <s v="Snag-A-Slip"/>
        <s v="Calvert HS Planetarium Restoration (Canceled)"/>
        <s v="Buy beauty &amp; hair products 24/7 from a vending machine."/>
        <s v="Master Le Cosplay's: Avengers 2 Hulk Buster V2.0 Build"/>
        <s v="BARNFEST 2015"/>
        <s v="Riders Registry &quot;Medical data of active people on a Dog Tag&quot;"/>
        <s v="The Bible translated into Emoticons"/>
        <s v="Brothers in Arms Building Better Lives Workshop For Men"/>
        <s v="The Rights (and Wrongs) of Mary Wollstonecraft"/>
        <s v="Downloads From My Mind - Science Fiction Short Stories"/>
        <s v="Bunyip Magic - Epic kids Adventures of the Mythical Bunyip!"/>
        <s v="Prehistoric Landing"/>
        <s v="The Paint Can Holder by U.S. Green Products"/>
        <s v="Arts in Conflict"/>
        <s v="&quot;In My Own EYE &quot; a cabaret not to be missed"/>
        <s v="Tell'em I'm Gonna Make It"/>
        <s v="It's not easy being green: Costa Rican froglife"/>
        <s v="Carbon mini bikes / race / MTB / FAT ~ Carbon tow placement"/>
        <s v="A FORK IN THE ROAD food truck"/>
        <s v="Vuzion: An Actual Overlaid Heads Up Display Wearable"/>
        <s v="Lavvoro - A new LinkedIn and Facebook for the job market"/>
        <s v="Progressive King James Version New Testament"/>
        <s v="Its A Rib Thing"/>
        <s v="Jazz CD:  Out of The Blue"/>
        <s v="The Sketchy Pelican (Canceled)"/>
        <s v="Guardian Theatre, Arts in Education Theatre"/>
        <s v="Charmaine (Daughter of Charlotte)"/>
        <s v="Anaheim California here we come but we need your help."/>
        <s v="Jambie"/>
        <s v="The Jennings Family Reunion"/>
        <s v="Aeldengald Saga Book I"/>
        <s v="The National Forests Passport Project (Canceled)"/>
        <s v="Freshie's Donuts Food Trailer"/>
        <s v="Reflecting Light Photo"/>
        <s v="LE NUVOLE DEL CIELO-CLOUDS OF THE SKY"/>
        <s v="READY OR NOT HERE I COME"/>
        <s v="Tales of guns, gold and a beagle in the Old West"/>
        <s v="Mark Twain is Hell for the Company - Original Play"/>
        <s v="Weather Men"/>
        <s v="Those That Fly"/>
        <s v="Some Enchanted Evening UK TOUR"/>
        <s v="NTACTheatre - North Texas Actor's Collaborative Theatre"/>
        <s v="Vote for Next Season's Shows!"/>
        <s v="ReminiSens Restaurant &amp; Theatre in Versailles"/>
        <s v="AirString"/>
        <s v="Freedom Train"/>
        <s v="Secret of Shahrazad (World Premier)"/>
        <s v="Fantastic Mr Fox - Novus Theatre"/>
        <s v="REBORN IN LOVE"/>
        <s v="Fine Art Landscape 2015 Calendar"/>
        <s v="Scenes from New Orleans"/>
        <s v="Dichotomy (Canceled)"/>
        <s v="STEM MARS Lander experience: https://youtu.be/n6avxUAKee0"/>
        <s v="Privileged Zone - Premium Social Network (Canceled)"/>
        <s v="My Christmas Star"/>
        <s v="MISTER BROWN"/>
        <s v="BioToo - Emergency Temporary Tattoos"/>
        <s v="Empty Ramekins Catering Group"/>
        <s v="After The Blue"/>
        <s v="Help Fund Jason's Debut Jazz CD &quot;Exodus&quot;"/>
        <s v="Cupcake Chaos"/>
        <s v="Take Tartuffe to Edinburgh Fringe Festival!"/>
        <s v="Wondrous Adventures: A Kid's Game"/>
        <s v="Litter-Buddy"/>
        <s v="Army vs Aliens - Currently in Alpha"/>
        <s v="Expedition into the Empty Quarter - The Book (Canceled)"/>
        <s v="Jen bakes shortbread needs a commercial kitchen!"/>
        <s v="Psalms"/>
        <s v="Cafe Nomad back on the road! Coffee van's poorly."/>
        <s v="Medieval Village"/>
        <s v="The Last Mice"/>
        <s v="TaxSaver USA Affordable Tax App Development and Launch"/>
        <s v="Super Hi-Speed Road Strikers"/>
        <s v="The Last Armada (Canceled)"/>
        <s v="Diggers Fall tactical multiplayer pc shooter"/>
        <s v="CAUCASUS - on the untrodden roads (Canceled)"/>
        <s v="Unity, A Content Creators Toolkit"/>
        <s v="MAGA Private Label Spicy Sauce"/>
        <s v="The Pelican, by August Strindberg"/>
        <s v="Julius Caesar"/>
        <s v="The Girl With(out) The Camera"/>
        <s v="Translation of an interactive eLearning-website for surgery"/>
        <s v="The Legend Of The Crimson Knight"/>
        <s v="Beyond the Pale"/>
        <s v="Indian Language Dictionary"/>
        <s v="The Floridian Food Truck"/>
        <s v="Dugout Dogs, Americas love of hot dogs and baseball!"/>
        <s v="Funding for a new theater facility in Walker Minnesota"/>
        <s v="The Prodigal Son"/>
        <s v="StreetskatePRO's  Knee, Shin, &amp; Ankle pad compression sleeve"/>
        <s v="Jamaican food truck in Munich in the making! (Canceled)"/>
        <s v="The Town We Live In"/>
        <s v="These Easy Days (Canceled)"/>
        <s v="A play by Gabriel Kemlo about lost ideals, and new starts"/>
        <s v="The Love Shack"/>
        <s v="Dusk Theatre Company presents... Macbeth Rebothered"/>
        <s v="Mac N Cheez Food Truck"/>
        <s v="Warren's / Adilyn's Rollin' Bistro"/>
        <s v="Ginger Binge's first album"/>
        <s v="General Treatise on Chess. Tactics. by R. Grau, translation"/>
        <s v="Make The Historic Dungeness Schoolhouse Stage ADA Accessible"/>
        <s v="Fat daddy mac food truck"/>
        <s v="Hurricane Katrina 10th Anniversary: Brothers from the Bottom"/>
        <s v="Allergy Friendly Restaurant Finder and Review Site"/>
        <s v="Prez Games: Do You Have What it Takes to Win the Presidency?"/>
        <s v="Holly's Hot Stuff"/>
        <s v="Foundations: 12 Songs in 2012"/>
        <s v="Star Wars Fan Film (Canceled)"/>
        <s v="MENTAL Play"/>
        <s v="Headaches - a play exploring the topic of mental health"/>
        <s v="Memoir of a Forgotten Past"/>
        <s v="The UnDiscovered Image"/>
        <s v="&quot;The Day That Shakespeare Died&quot; - The book and the play."/>
        <s v="time-care.com - Helping People Remember The Simple Things"/>
        <s v="Keyup.in - The gaming community that gives back."/>
        <s v="The Content of Character Book Series, Volume I, 1750 - 1940"/>
        <s v="Kelli's Kitchen"/>
        <s v="Songs of Africa Ensemble Goodwill Africa Tour"/>
        <s v="Justin Cron's Sax Debut Album"/>
        <s v="iPhanny"/>
        <s v="Social behavior in technical communities"/>
        <s v="Unconscious Subconscious"/>
        <s v="Tonight I'll be April"/>
        <s v="Chess puzzles in your pocket: a new eBook"/>
        <s v="(TBC) I'M JUST HERE TO BUY SOY SAUCE by Jingan Young"/>
        <s v="The NELSON RIDDLE SONGBOOK - Nelson Riddle Tribute Orchestra"/>
        <s v="Kid's Connect (Connecting kids with sickness' together)"/>
        <s v="lumiglove"/>
        <s v="Sideways Mohawk vs This Guy ( Comic eBook &amp; Cartoon Movie )"/>
        <s v="Truth, Dare, Promise to be Faithful Stage Play"/>
        <s v="In Love There's War"/>
        <s v="Grammar Land Performances"/>
        <s v="The Grouch Who Couldn't Steal Christmas"/>
        <s v="Get Affordable Website with Premium Hosting and Domain"/>
        <s v="Lovers and Other Strangers at The Cockpit"/>
        <s v="Change the World through Color"/>
        <s v="ZoZo Skeleton Hand Planchette - Works with ANY Ouija Board"/>
        <s v="Mathias Pizzeria - A Mobile Wood Fired Pizza Oven (Canceled)"/>
        <s v="The Black Woman's Attitude Stage Play"/>
        <s v="Alexis' Aggravation: Murder in the Southwest. A Crime Novel"/>
        <s v="Crystal City Haunted Undergound"/>
        <s v="Employ College 2K"/>
        <s v="T-Fighter: Code Name M - Mobile Edition"/>
        <s v="CheckMate Careers"/>
        <s v="Finit - Hashtag Chatting (Canceled)"/>
        <s v="Get Your Life Back"/>
        <s v="Abstract Image Photography Coffee Table Book (Canceled)"/>
        <s v="PriceItUpPlease (Canceled)"/>
        <s v="Jolly's Hot Dogs An All-Beef Coney Dog"/>
        <s v="Digitizing 8 Rare Siddha Yoga Books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Lift Up Missions a Global Christian Online Platform"/>
        <s v="MY4FACES THE ANIMATED MOVIE"/>
        <s v="Cupcake Truck Unite"/>
        <s v="Moon Rocket Projo - Finally know the TRUTH about E.T."/>
        <s v="World Defense : Tower Defense"/>
        <s v="Claws &amp; Fins"/>
        <s v="Build Phatboyz Food Truck (Canceled)"/>
        <s v="Glippets: The Aliens next door -  Animation from Comic Strip"/>
        <s v="Joy Full Noise!"/>
        <s v="Metrospective - photography project"/>
        <s v="Lana - Short film"/>
        <s v="While the Stars Fall"/>
        <s v="Cykelauktion.com (Canceled)"/>
        <s v="'WORLD FRIENDS' - Changing the way children learn and play !"/>
        <s v="MADE online media platform for artists and creatives"/>
        <s v="Game Swapper (Canceled)"/>
        <s v="Small Animal Deterrent Latch (S.A.D.L.)"/>
        <s v="TERESA ANN LAMIRAND'S DEBUT ALBUM &quot;MY LIFE UNFOLDING&quot;&quot;"/>
        <s v="Space Shooter RPG+"/>
        <s v="Evie's Eats and Natural Treats Food Truck"/>
        <s v="El Carte 303"/>
        <s v="&quot;Un parco di Risate&quot; - open air theatre to save TKC"/>
        <s v="Making The Choice"/>
        <s v="North Cascades Bigfoot Photo Expedition"/>
        <s v="FOOD|Art"/>
        <s v="The Old Howard Theatre Company"/>
        <s v="REGIONRAT, the movie"/>
        <s v="Barney's, deliciously New York - Vintage 1972 Chevy P10"/>
        <s v="The Cold Spot Mobile Trailer"/>
        <s v="The Book Club Rebellion"/>
        <s v="TWO for the PRICE OF ONE THEATRE"/>
        <s v="Reality  Check (Canceled)"/>
        <s v="Shutters of Hope: The Real Faces of Infertility"/>
        <s v="Jack and the Beanstalk, The Family Pantomime December 2015"/>
        <s v="L.U.N.A. Theatre Company produces &quot;Steel Magnolias&quot;"/>
        <s v="The Art of You Too"/>
        <s v="&quot;UNCOVERED ME&quot;"/>
        <s v="I'm Sticking With You."/>
        <s v="This is NOT the Bible I was taught in Sunday School"/>
        <s v="Richard III - Presented by REBATEnsemble/Theatre Off Jackson"/>
        <s v="Discovering the Other Woman"/>
        <s v="Trumperama"/>
        <s v="Vestige"/>
        <s v="3D Art for &quot;Extreme Hugtime Simulation Challenge&quot;"/>
        <s v="I Died. Yesterday by Pamela Norton Docken"/>
        <s v="Dark Paradise"/>
        <s v="Rabbly"/>
        <s v="Carpe Diem Theater Troupe"/>
        <s v="Waistband: Solar Powered Vegan Quality of Life Truck"/>
        <s v="The FunBunch Cartoon!!!"/>
        <s v="The Quest To Save Hip Hop"/>
        <s v="1985 Video Game Museum/Arcade/Game Lounge/Event Center"/>
        <s v="Moroccan National Debate Team"/>
        <s v="Church Folk Can Be Dangerous People"/>
        <s v="A Growing Adventure"/>
        <s v="The Dreamer-An Original Jazz CD"/>
        <s v="In The Time of New York"/>
        <s v="The Pendulum Swings UK Theatre Tour/EdFringe"/>
        <s v="&quot;Cigarettes and Sunflowers&quot; first album by &quot;Memphis Lady&quot;"/>
        <s v="Shell &amp; Paddy"/>
        <s v="The Story of the 1914 Christmas Truce is coming to America"/>
        <s v="Towers Of The Apocalypse"/>
        <s v="Translation of the book &quot;He sees me with his Heart&quot;"/>
        <s v="New iPad/iPhone game development software needed"/>
        <s v="Help get &quot;Don't Look&quot; on Steam Greenlight!"/>
        <s v="Dad, we will get your AxleCrutch idea to the next level!"/>
        <s v="J &amp; D Rolling Smoke BBQ expansion"/>
        <s v="Strain Wars"/>
        <s v="Sacrifice"/>
        <s v="Wild Men at the Bristol Cathedral"/>
        <s v="The Year of Sunsets"/>
        <s v="Space Gangstars (Canceled)"/>
        <s v="Showroom"/>
        <s v="Paintball: Beyond The Paint"/>
        <s v="A very effective CD-Book for the Bilingual Pre-Kinder Class!"/>
        <s v="Chili dog"/>
        <s v="&quot;Antoine Roney Trio&quot; at Cuba's Havana Jazz Festival 2013"/>
        <s v="Live to Learn, Learn to Fight, Fight to Live - The Karen"/>
        <s v="Bringing more Art to the Community"/>
        <s v="Takeshi Asai French Trio - a lingua franca to break barriers"/>
        <s v="'Haunting Julia' by Alan Ayckbourn"/>
        <s v="Quantum Alterations: Sci-fi, Stop Motion &amp; Fantasy Fan Film"/>
        <s v="Pocket Monsters: A Musical Parody (Canceled)"/>
        <s v="Ez 2c 3D Viewers (Canceled)"/>
        <s v="GettingTeensSaved.org Play in Richmond, California 2016"/>
        <s v="The Vagina Monologues 2015"/>
        <s v="OTHELLO, by William Shakespeare ( FUNDRAISER)"/>
        <s v="Just Cereal - Mobile Cereal Bar"/>
        <s v="The Red Card Blue Card Game"/>
        <s v="Learn U.S. Geography: Dreaming my way across The U.S."/>
        <s v="18&quot;, 45.7cm Telescope. The universe is for everyone!"/>
        <s v="Cook"/>
        <s v="Super Natural Kooking"/>
        <s v="BorikÃ©n: The Show"/>
        <s v="Mrs. Brown and Her Lost Puppy."/>
        <s v="Help me build my Tiny House Cupcake Bakery - Phase 1"/>
        <s v="Die Another Day 1st CD (Christian Rock)"/>
        <s v="Business &amp; Event Directory in Kingston, Ontario"/>
        <s v="Messiah's Call &quot;He'll Do It Today&quot; 2014"/>
        <s v="Grover Theatre Company (GTC)"/>
        <s v="SUPER!: An Original Musical (KC Fringe 2015) (Canceled)"/>
        <s v="Lucy Wood's Calendar - English Countryside 2016"/>
        <s v="Produce BELLE DAME SANS MERCI a stage play"/>
        <s v="It's The GOD Complex"/>
        <s v="Producing a live album of our upcoming Europe tour"/>
        <s v="the Giant Turnip"/>
        <s v="Expansion of The Mortis Chronicles"/>
        <s v="Folk-Tales: What Stories Do Your Folks Tell?"/>
        <s v="&quot; Sweet O'l Mama &quot; Theater Production"/>
        <s v="Mail 4 Jail"/>
        <s v="The Grigori"/>
        <s v="The Great Dark (Canceled)"/>
        <s v="Notorious P.I.G. Food Truck will bring gangsta food to YOU!!"/>
        <s v="Et si Kiwwi vous trouvait un job ? (Canceled)"/>
        <s v="Sabroso On Wheels"/>
        <s v="Heads Up! / Vai com Tudo! - Music &amp; Sports Education for All"/>
        <s v="Bowlz Cafe, Hull"/>
        <s v="Galaxy Probe Kids"/>
        <s v="The Grym Brothers Series"/>
        <s v="Funding the new album by Chris Reed and the Anime Raiders"/>
        <s v="Triad a new album by James Murrell"/>
        <s v="KabarettstÃ¼ck &quot;Dicht in da Nochtschicht&quot;"/>
        <s v="Zachariah Sheldon: A musical to chill your blood"/>
        <s v="Just One Block: The Extraordinary Journey Around The Block"/>
        <s v="Pwincess"/>
        <s v="Girls, Ladies and Women - A Gospel Drama"/>
        <s v="We Don't Play Fight"/>
        <s v="Become the subject of my next composition!"/>
        <s v="GoSolo Hat for GoPro (Canceled)"/>
        <s v="psyÂ·choÂ·miÂ·metÂ·ic: The EsÂ·sence of Life (Canceled)"/>
        <s v="A Midsummer's Night's Dream"/>
        <s v="Baja Babes Shrimp Tacos wants to spread the taco love!"/>
        <s v="Theater &amp; Arts &amp; Day Care (Canceled)"/>
        <s v="PATH to Reading Brain Training"/>
        <s v="The Original Laughter Therapist"/>
        <s v="Jamboni Brothers Pizza Pilot"/>
        <s v="Funding a home for our Children's Theater"/>
        <s v="Unleashed Fitness"/>
        <s v="The HotSeat child safety carseat with temperature alarm"/>
        <s v="&quot;Hope Without Borders&quot; trilogy by I R Tyler, Chinese edition"/>
        <s v="Fresh fruit and veggies for the hood!"/>
        <s v="DeadRealm RPG Series for Android and iOS"/>
        <s v="Harriet Tubman Woman Of Faith"/>
        <s v="patent pending"/>
        <s v="Bring the iconic story of Leontyne Price to the stage."/>
        <s v="Nothing Up My Sleeves Tour: Summer 2016"/>
        <s v="Little Lamb Kidz - multi-faith characters in their 1st DVD"/>
        <s v="Dissertation (Canceled)"/>
        <s v="ThÃ©Ã¢tre Polichinelle Show &quot;Clown-Ballet&quot;"/>
        <s v="The Mean Green Purple Machine"/>
        <s v="oToBOTS.com - Freedom from high cost auto repairs (Canceled)"/>
        <s v="Makayla's Quest"/>
        <s v="Divine Connection Performing Arts Leadership Program"/>
        <s v="Darwin's Kiss"/>
        <s v="Celebrating American Jazz &amp; Soul Music"/>
        <s v="Phillip Michael Photography"/>
        <s v="Xeno - A Sci-Fi FPS"/>
        <s v="REDISCOVERING KIA THE PLAY"/>
        <s v="Deviations"/>
        <s v="The Great Elephant Repertory Company"/>
        <s v="&quot;Sami j's Food Truck&quot;"/>
        <s v="How to Create Your Own Magic World. Toy-making guide."/>
        <s v="Lone Pine Coffee Brewery"/>
        <s v="De Lewe: A Youth Movement(Traveling Show)"/>
        <s v="Agni Varsha - opera by Vanraj Bhatia - world premiere"/>
        <s v="Counting Stars"/>
        <s v="'Journey's End' Tour of Dorset commemorating WW1"/>
        <s v="Nothing Changes"/>
        <s v="Claim Your Glacier: What's your legacy? Denali, AK"/>
        <s v="Spiritual Enlightenment Center - Help raise our vibrations!"/>
        <s v="The Happy Family and Devoted Dreams new theater plays NYC"/>
        <s v="Scout's Honor"/>
        <s v="My Real Mother's Name is... (Canceled)"/>
        <s v="London Revolution - Open World RPG Minecraft Server"/>
        <s v="Xenu's Space Opera"/>
        <s v="&quot;I'll Take You Back&quot; Animated Music Video"/>
        <s v="Terry Pratchett's Wyrd Sisters"/>
        <s v="Alice In Wonderland (Polish) ALICJA W KRAINIE CZARÃ“W"/>
        <s v="ThÃ©Ã¢tre d'automates &quot;culture de vie&quot;"/>
        <s v="In His Presence"/>
        <s v="Angry words with Friends"/>
        <s v="Messages"/>
        <s v="Project Revive: Protecting the Creative Impulse"/>
        <s v="New Edinburgh play"/>
        <s v="In the Land of Gold"/>
        <s v="One Minute Gone: Manhattan Noir: a novel and backstory book"/>
        <s v="It's so cute! - Great food!"/>
        <s v="toggleme. - the next phenom in mobile gaming"/>
        <s v="the Savannah Disputation"/>
        <s v="CONVERSATIONS WITH AN AVERAGE JOE"/>
        <s v="A CRY FOR HELP"/>
        <s v="Hart Blvd. A feature film by Andrew Greve"/>
        <s v="Equality Theatre"/>
        <s v="Rob Base Presents Unequally Yoked The Stage Play"/>
        <s v="Rolodex: One Contact List to Rule Them All"/>
        <s v="The Flashing Lights"/>
        <s v="Ping"/>
        <s v="Mioti"/>
        <s v="Angwish &quot;I Wanna Be Your Monkey&quot; Music Video"/>
        <s v="From student to beekeeper"/>
        <s v="Women Beware Women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The Hounds of Reservoir - A Shakesperian Heist film"/>
        <s v="Waddle Slide - An App for iPhone and Android"/>
        <s v="Something To Wear For Hearing Sounds By Feeling Vibrations"/>
        <s v="Follow in footsteps an awesome book adventure"/>
        <s v="Cyber Universe Online"/>
        <s v="Trilogy of Crystals, book 1, translation"/>
        <s v="Man Down! Translation project"/>
        <s v="Caryl Churchill's 'Top Girls' - NSW HSC Text"/>
        <s v="My life, My travel, My past - time to share"/>
        <s v="Beginner's Guide to Fibromyalgia translation - fibromialgia"/>
        <s v="A day in the life of...(podcast) (Canceled)"/>
        <s v="Build Flying Saucer Artificial Intelligent from sea shell"/>
        <s v="Course: Create Complete Web Apps without Coding (Canceled)"/>
        <s v="My own musical"/>
        <s v="Film Speed"/>
        <s v="Help Save High School Theater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Tabla AEIOU One Handed Two Handed Keyboard Development Kit"/>
        <s v="GCU Follow Your Dreams Production"/>
        <s v="Otherkin The Animated Series"/>
        <s v="Droplets"/>
        <s v="Terror Interceptor Mobile Video Game"/>
        <s v="The Heart of a P.K."/>
        <s v="Attraction"/>
        <s v="Professional Venue for local artists!!"/>
        <s v="a feminine ending, brought to you by the East End Theatre Co"/>
        <s v="Rosette: Sci-Fi/Action Feature Film to Cast Hollywood Talent"/>
        <s v="Mirlin's Sushi"/>
        <s v="Time Live: A short film (Canceled)"/>
        <s v="Nana's Home Cooking on Wheels"/>
        <s v="Charge Furniture"/>
        <s v="Donald Trump Presidential Stress Cube"/>
        <s v="A Bite of a Snake Play"/>
        <s v="The Castle Project"/>
        <s v="Hip Justice Catmunity Center"/>
        <s v="Alcohol On Call (Canceled)"/>
        <s v="Meme Wars - Dank Age"/>
        <s v="DodgeBall Blitz"/>
        <s v="Boys In The Arts Scholarship Program (Canceled)"/>
        <s v="Ecosteader (Canceled)"/>
        <s v="Bad Teddy Studios"/>
        <s v="Animated Stand-up Routines Shenanigans"/>
        <s v="coming apart at the stitches... (Canceled)"/>
        <s v="The Escorts"/>
        <s v="TeleRide"/>
        <s v="&quot;Holy Realm Music Group&quot; Anointed Purpose, Heavenly Good"/>
        <s v="Indian in Chelsea - Web Animated series"/>
        <s v="everydayrelay"/>
        <s v="All in One Cloud Business Management - Extendix Panel"/>
        <s v="Projektwebseite (Canceled)"/>
        <s v="The first green Food Truck in Phnom Penh"/>
        <s v="1000 words (Canceled)"/>
        <s v="Invisible Scars"/>
        <s v="Romeo and Juliet by Cry of Curs"/>
        <s v="Age of Valor: Heritage - The Audio Drama"/>
        <s v="SAMANTHA  SHADOW (Canceled)"/>
        <s v="Mystical Woods    Micheal learns a lesson.     (Thank-you)"/>
        <s v="WANTS (We Are Not The Same)"/>
        <s v="Project: 20M813"/>
        <s v="Sunrises in the MidWest"/>
        <s v="GAMING TO LEARN"/>
        <s v="C is for Crooked"/>
        <s v="Ant Farm Theatre Project (Canceled)"/>
        <s v="Hot Dogs a new play by Suhayla El-Bushra"/>
        <s v="Marcus Rashad's &quot;The Domino Effect Stage Play&quot;"/>
        <s v="scriptCall - The Personal Presentation Platform"/>
        <s v="The Dead Loss"/>
        <s v="Super Date, The Dating Game Show for Superheroes"/>
        <s v="Rainbow Ball to the Iphone"/>
        <s v="Ben's Top 5 podcast (Canceled)"/>
        <s v="Duodeca"/>
        <s v="Hamlet by CattyWhamPuss (with non-traditional casting)"/>
        <s v="Artists' tickets to VARIATIONS ON FAMILY"/>
        <s v="Tyke Theatre Web Show"/>
        <s v="CENTROPYMUSIC"/>
        <s v="WINTER WALK WITH ME ~ Hasenfang Album"/>
        <s v="Langwiser - video lessons with native speaking teachers"/>
        <s v="Ducky Diapers"/>
        <s v="FBTR BBQ"/>
        <s v="Forever Man (short film) (Canceled)"/>
        <s v="Social Rewards - A new twist on social media (Canceled)"/>
        <s v="The Cat-Bath Contraption"/>
        <s v="Yada.Yada.Yada. An Unauthorized Seinfeld Event. 9 in 90"/>
        <s v="Right Tracey!"/>
        <s v="The Divine Comedy- A New English Translation"/>
        <s v="Patch Bo - Organic toons"/>
        <s v="DigitaliBook free library"/>
        <s v="The Panama Canal Bridge of the Americas"/>
        <s v="Podcast for fun! (Canceled)"/>
        <s v="Alex and More"/>
        <s v="Realidades del Hombre"/>
        <s v="Avarimor Series (Audio Plays)"/>
        <s v="Favowear - Shopping for your favorite clothes made simple"/>
        <s v="Thella's, food, tacos, burritos, health"/>
        <s v="Midway: The Turning Point"/>
        <s v="TapiÃ³ca - Brazilian Street Food Truck"/>
        <s v="Fat Rich Bastards Animated videos"/>
        <s v="Mexican food truck"/>
        <s v="Smokin' J's BBQ. food truck"/>
        <s v="Help Jumpy Punch Prosper!!"/>
        <s v="Thundercreek Studios"/>
        <s v="&quot;Buffalo Info.&quot; Directions-Events-Places Of Interest-History"/>
        <s v="Soulwalker"/>
        <s v="The Rhythm of Revolution - Charity Musical Production"/>
        <s v="Consumed"/>
        <s v="Black Matter: Reality is in the eyes of the beholder"/>
        <s v="'Potter.' Funding 2015"/>
        <s v="Highland Sabre - A Black Beast Books Project"/>
        <s v="Inspire Healthy Eating"/>
        <s v="An Original Theater Play Entitled &quot;The Art of Love&quot;"/>
        <s v="Professor O'Hannigan's Time Machine (Student Directed)"/>
        <s v="Island of Paws - A Dog and Cat RPG Game    0==]=====&gt;"/>
        <s v="The Second Renaissance"/>
        <s v="Camp Curtain Call: Star Wars (A Parody)"/>
        <s v="Poles Apart - A Play in 2 Acts"/>
        <s v="Hardcross"/>
        <s v="A YouTube Gaming Channel"/>
        <s v="The Sharper Image"/>
        <s v="Crazy Daisy Food Truck"/>
        <s v="Add your voice to Cellphonia 9/11 (Canceled)"/>
        <s v="Swap Anything (Canceled)"/>
        <s v="100, Acre Wood"/>
        <s v="THE RUNNING GAME"/>
        <s v="Gringo Loco Tacos Food Truck"/>
        <s v="Keto Advice (Canceled)"/>
        <s v="Oh! What a Lovely War - Salute the Centenary"/>
        <s v="&quot;Sounds By The River&quot; ( Original Musical)"/>
        <s v="Planet Earth Superheroes"/>
        <s v="Invincible Diamonds: A Survivor's Guide"/>
        <s v="Picturing Italy"/>
        <s v="OPEN THE OLD &quot;RIGON&quot; THEATER"/>
        <s v="Smart 2-in-1 I-PHONE HANDLE/WALLETtm"/>
        <s v="Black America from Prophets to Pimps"/>
        <s v="Wriyon - WRIte Your Own (Canceled)"/>
        <s v="Desperation Short Film"/>
        <s v="The Toy Box by Anthony H. Wallace"/>
        <s v="Blazed Donuts: An Orginial One Act"/>
        <s v="Shakespeare in the Hood - Romeo and Juliet"/>
        <s v="Capricorn Horn- Entertainment for the World's Finest Gents"/>
        <s v="Murphy's good eatin'"/>
        <s v="Shutupsystems.com Innapropriate Cartoon and Comics Dvd set"/>
        <s v="&quot;The Norwegians&quot; Midwestern Tour"/>
        <s v="Pleero, A Technology Team Building Website (Canceled)"/>
        <s v="Modern Literal Torah Translation (Canceled)"/>
        <s v="funding for bbq trailer"/>
        <s v="Crosswalk Theatre - Starting Capital"/>
        <s v="The Salem Haunted Magic Show"/>
        <s v="Bee Bay Microjobs (Canceled)"/>
        <s v="Little Nell's - a play"/>
        <s v="Create The Twisted Tree Theatre"/>
        <s v="The Wonderful World of Princes &amp; Princesses"/>
        <s v="Raph the Ninja Giraffe"/>
        <s v="Summers' Love, A Cute and Funny Cinderella Love Story"/>
        <s v="Demigods - Rise of the Children - Part 1 (Design)"/>
        <s v="ZomBlock's"/>
        <s v="Big Data (Canceled)"/>
        <s v="Kids Educational Social Media Site (Canceled)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IRL: Gamers Unite"/>
        <s v="Wraps in a snap. Fast lunch with a gourmet punch!"/>
        <s v="ROAD TO THE KINGDOM"/>
        <s v="Premium Burgers"/>
        <s v="Mouth Watering Mobile Restaurant"/>
        <s v="Tac o' Relli's Behold the first smoked to order taco truck"/>
        <s v="Strive"/>
        <s v="New Mario Bro's style game!"/>
        <s v="Hercules the Panto"/>
        <s v="Help Us Help Artists"/>
        <s v="POE!"/>
        <s v="A Staged Reading of &quot;CALL ME TANIA&quot;"/>
        <s v="Bungers surfing Museum"/>
        <s v="TOC TOC TROC"/>
        <s v="lyndale lewis and new vision prosper cd release"/>
        <s v="hap's- Whats the program?"/>
        <s v="Daddy"/>
        <s v="JoLee Productions"/>
        <s v="Perfume Collectibles - Vintage Bottles - History of Perfume"/>
        <s v="The Man Who Loved Dinosaurs. Based on a true story."/>
        <s v="Improv Patrol &quot;The Gift of Your Story is Our Script&quot;"/>
        <s v="HackersArchive.com"/>
        <s v="Get Neighborly"/>
        <s v="Aerial Photography :  Americas Most Impressive Structures"/>
        <s v="The Container Play"/>
        <s v="Shakespeare In The Park"/>
        <s v="The Ecstasy of Vengeance - Feature Length Film"/>
        <s v="Existence Space and Office (English translation)"/>
        <s v="hot dog cart"/>
        <s v="RummageCity.com - Rummage sailing made easy!"/>
        <s v="pitchtograndma (Canceled)"/>
        <s v="Nanaue eSports"/>
        <s v="&quot;Trouble at the Gate&quot; play"/>
        <s v="The Hostages"/>
        <s v="Street Prophet Los CD and new book"/>
        <s v="Food Cart Tour With Raz Simone and Macklemore"/>
        <s v="TAO Mr. Fantastic!!"/>
        <s v="MICRO-MISSION"/>
        <s v="Talented Minds â­ï¸"/>
        <s v="Nevada County Hearts"/>
        <s v="New album - Prophetic guitar soundscapes, Volume 2"/>
        <s v="Jeremy Kyle- The Opera"/>
        <s v="Preserving the DC Gospel Stars"/>
        <s v="D-Pro Athletic Headband with Carbon Fiber"/>
        <s v="Funding HyperLight Studios"/>
        <s v="What Dreams Were Made Of"/>
        <s v="A Great New Controversial Play - &quot;The Divide&quot;."/>
        <s v="Start a New Podcast (Canceled)"/>
        <s v="Oddity Photography - help get us off the ground!"/>
        <s v="Ø¢Ù…ÙŠÙ† (Amen)"/>
        <s v="PokÃ©Movie - A PokÃ©monâ„¢ school project"/>
        <s v="Flying Turds"/>
        <s v="SWEET LOVE - a Lovely Christian WEDDING SONG Happy Marriage"/>
        <s v="Tired of Corporation Negotiation? THINK MIDDLE MEDIATION!"/>
        <s v="Cowes and The Sea"/>
        <s v="If the Shoe Fits"/>
        <s v="Dream TRIP to Tornado Alley"/>
        <s v="The Boat That Couldn't Float"/>
        <s v="Database of Interlinear Greek Words"/>
        <s v="Help starting a family owned food truck"/>
        <s v="South Florida Tours"/>
        <s v="The Time Jumper (Canceled)"/>
        <s v="Lynnewood Hall Restoration (Canceled)"/>
        <s v="KJV2015 (Canceled)"/>
        <s v="Project: eXelcius - Next Generation Movie"/>
        <s v="Legend of the Stolen Guitar -- (Zimbabwe film)"/>
        <s v="Tahoe Children's Museum with Exploratorium Inside"/>
        <s v="UNDIVIDED (Working Title)"/>
        <s v="37 U.S. Navy Sailors Murdered, an American story"/>
        <s v="The Pass"/>
        <s v="FAREWELL TO FREEDOM a modern day western by Anita Waggoner"/>
        <s v="N/A (Canceled)"/>
        <s v="Help Save Parkway Cinemas!"/>
        <s v="iHorizon Pty Ltd (Enterprise Planning &amp; Forecasting)"/>
        <s v="El viaje de LucÃ­a"/>
        <s v="Vivi di Cuore - Heart Rate Watch"/>
        <s v="A Tribute to DC Talk:  Live Concert &amp; DVD (Canceled)"/>
        <s v="Maschinenbau in ein neues Zeitalter"/>
        <s v="POLIWORD - an internet project that could change the world"/>
        <s v="THE SESSIONS - The Beatles at Abbey Road Studios (Canceled)"/>
        <s v="Area 4 - The Film"/>
        <s v="Angel Talking truth to share with the world."/>
        <s v="Galaxix - Take on the Universe!"/>
        <s v="Rome of the Dead (Canceled)"/>
        <s v="Focus on changing your situation"/>
        <s v="Lonely Boy: 55 male models 200s sensual expression"/>
        <s v="Yahu Restaurants"/>
        <s v="Top~Notch - Helping Every Day People Change Their Future"/>
        <s v="NYPD Internal Affairs bureau (IAB)(pilot) tv drama"/>
        <s v="The Sins of Bad People  Urban Stage Play"/>
        <s v="The Brother's of B-Block"/>
        <s v="Life through the eye of war worldwide"/>
        <s v="Finnegans Wake von James Joyce - deutsche Ãœbersetzung"/>
        <s v="I'M For Peace Music Ministry By R.Gerald's IMFP SOCIETY"/>
        <s v="#ADOPTROHINGYA PROJECT (Canceled)"/>
        <s v="KEEPUP INC (Canceled)"/>
        <s v="THE FORGOTTEN LAND"/>
        <s v="&quot;We the People...&quot;"/>
        <s v="Unique online start up, Art and Technology together (Canceled)"/>
        <s v="Driver Alert System"/>
        <s v="Hot Jazz and Latin Luxury in Lima"/>
        <s v="loluli's"/>
        <s v="The Aurora Outpost Restaurant/NightClub"/>
        <s v="Project Bearnaise Trucks (Canceled)"/>
        <s v="Travel with baby"/>
        <s v="Help Us Help Artists (Canceled)"/>
        <s v="Blast From the Past"/>
        <s v="The Blind Dolphin Story"/>
        <s v="Vdub dogs (Canceled)"/>
        <s v="Securivente (Canceled)"/>
        <s v="Uprising Theater (Canceled)"/>
        <s v="WheelWolf - Swap and borrow cars with fellow car lovers."/>
        <s v="Urban Nightmares - A Scary Adventure in Southwest Oklahoma"/>
        <s v="Life is simple"/>
        <s v="Demon Women from outer space (Canceled)"/>
        <s v="EZDoctor Reports a &quot;CarFax&quot; type report on Doctors."/>
        <s v="Predator : Repentance (Canceled)"/>
        <s v="OLIVIA"/>
        <s v="Archetypes"/>
        <s v="The Adventures of Daryl and Straight Man"/>
        <s v="International/Domestic Student room platform"/>
        <s v="Lionstar International Tour 2015 (Canceled)"/>
        <s v="Glenn's  little book of  quotes"/>
        <s v="HoxWi - Simple and reliable online customer services (Canceled)"/>
        <s v="NEW 2016 Social Media Litesbook (Canceled)"/>
        <s v="How Could You Do This To Me (The Stage Play)"/>
        <s v="A Midsummer Night's Pub"/>
        <s v="1 World Educational Theme Parks"/>
        <s v="Spinnable Social Media"/>
        <s v="Help Cafe Talavera get a New Kitchen!"/>
        <s v="The Body Politic Radio (Canceled)"/>
        <s v="Hot Potato - The App"/>
        <s v="The Holy Bib-el"/>
        <s v="Seaside Eddy's - Wheels on the Ground! (Canceled)"/>
        <s v="Like all the others (Canceled)"/>
        <s v="Halal Restaurant and Internet Cafe"/>
        <s v="Mamma B's Pizza Get's Rolling (Canceled)"/>
        <s v="VENT it out (Canceled)"/>
        <s v="Joc Barrera The Chupacabra Hunter"/>
        <s v="to be removed (Canceled)"/>
        <s v="SelectCooks.com (Canceled)"/>
        <s v="Realjobmatch.com (Canceled)"/>
        <s v="A Dream of Naughty Nachos (Canceled)"/>
        <s v="Steaming Cow Pies... Your NEW favorite dessert at the fair"/>
        <s v="ARTS to HEARTS - The Holidate (An Original Stage Play)"/>
        <s v="&quot;Sweeney Todd&quot; - NÃ¸rrebro Musicalteater (Canceled)"/>
        <s v="Mephistopheles by R. Garth &amp; The S.O.L. (Canceled)"/>
        <s v="The Barbican Photography Trip 2015"/>
        <s v="The Chance of Freedom Short Film"/>
        <s v="Online therapist directory - Click For Therapy (Canceled)"/>
        <s v="Within The Threshold"/>
        <s v="&quot;A Brighter Day&quot;"/>
        <s v="EasyLearnings"/>
        <s v="SkyRooms.io Virtual Offices (Canceled)"/>
        <s v="PlanEt Ninjahwah"/>
        <s v="baked pugtato"/>
        <s v="Blaze'n Pontiac Grill"/>
        <s v="John Grover touches the world (Canceled)"/>
        <s v="ON THE DISSECTION OF THE PARTS OF THE HUMAN BODY (1545-1546) (Canceled)"/>
        <s v="Site so businesses can offer deals to community - Let's Go!"/>
        <s v="Palace Flophouse Theater"/>
        <s v="Arlington's 1st Dinner Theatre"/>
        <s v="Puberty: The Musical"/>
        <s v="City of Joy"/>
        <s v="Morning Glory"/>
        <s v="JUSTICE LEAGUE ORIGINS (Canceled)"/>
        <s v="The Gangbangers"/>
        <s v="phenix heart 3D animation"/>
        <s v="UniWherse.com - Bring students future (Canceled)"/>
        <s v="JETRO DA SILVA FUNK PROJECT"/>
        <s v="Barbara O'Donovan Designs"/>
        <s v="The Low-Calorie Food Truck"/>
        <s v="Silver Linning Gourmet Fudge"/>
        <s v="Phoenix Pearl Boba Tea Truck (Canceled)"/>
        <s v="Open House Theater"/>
        <s v="End Breast Cancer"/>
        <s v="Next 2 the Stage"/>
        <s v="ATEMPORAL"/>
        <s v="Hello Vermont (4 Seasons Children's Books)"/>
        <s v="Pyros Brick Oven Pizza in a Food Truck."/>
        <s v="A Time Pirate's Love"/>
        <s v="Open Door: The Call -- Young Reader's Fiction Book"/>
        <s v="NET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Fruity Cakes (Canceled)"/>
        <s v="Munch Wagon"/>
        <s v="ONGO CENTRE | An Incubator Creative Space to self-funds (Canceled)"/>
        <s v="Funding a Performing Arts Theatre for Children and Adults"/>
        <s v="Shining Star Players (Canceled)"/>
        <s v="Theatre 'Portable' Royal (Canceled)"/>
        <s v="CAGED - A New Musical (Canceled)"/>
        <s v="TPI Episode 2: Doomsday Dean"/>
        <s v="The Judo Preservation Project (Canceled)"/>
        <s v="UniteChrist (Canceled)"/>
        <s v="Hello!(Sawadee).&quot;.America&quot;   BOOK"/>
        <s v="Translate my Saga Fantasy : Icarus Ã  l'Ã©cole des dieux"/>
        <s v="SheLifts - the #1 Female Bodybuilding HUB (Canceled)"/>
        <s v="Blood Bond Movie Development"/>
        <s v="City Animals independent cartoon series"/>
        <s v="J1 (Canceled)"/>
        <s v="P.A.C.K (Performing Arts Camp for Kids)"/>
        <s v="Belt with Legs Invention (Canceled)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Web Streaming 2.0 (Canceled)"/>
        <s v="Lets Reinvent Our Election Process (Canceled)"/>
        <s v="Suburban Disorder Podcast (Canceled)"/>
        <s v="Support Independent Media (Canceled)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HardstyleUnited.com (Canceled)"/>
        <s v="Slice Trade- Phone Trade-In, Made Simple (Canceled)"/>
        <s v="TWIZTID CREATIONS"/>
        <s v="Pillow Puffs Concessions"/>
        <s v="Cardinal Bistro BYOB Start Up"/>
        <s v="Da Pickney Dem Jamaican Jerk (Canceled)"/>
        <s v="2 Go Fast Food (Canceled)"/>
        <s v="Culinary Arts Food Truck Style"/>
        <s v="L.J. Silvers' Ice Cream and Taco Van"/>
        <s v="From here...to there!"/>
        <s v="The Esoteric Camgirl"/>
        <s v="The Bath Theatre Bus (Canceled)"/>
        <s v="Alive Portrait Of Christ in Pembroke Township, IL (Canceled)"/>
        <s v="a (Canceled)"/>
        <s v="Foundry Theatre Brisbane"/>
        <s v="Une minute de silence"/>
        <s v="And There Was War! Major Theatre Production"/>
        <s v="Stage Production &quot;The Nail Shop&quot;"/>
        <s v="Eighteen Months- A Love Story Interrupted"/>
        <s v="We Need Your Help to Finish Our BBQ Food Truck"/>
        <s v="Link Card"/>
        <s v="let your dayz take you to the dogs."/>
        <s v="Magical Workshop, Magic/Hobby Store"/>
        <s v="Ministry theater"/>
        <s v="MamaCheng's International Shopping Concierge Services"/>
        <s v="Truth is..&quot;Real Love Ain't Suppose to Hurt&quot;"/>
        <s v="Libya : The Lost Days"/>
        <s v="Facets of a Geek life"/>
        <s v="Aussies versus Zombies"/>
        <s v="Food-truck 100 % carnivore : &quot;Le camion qui grille&quot;"/>
        <s v="Cuppa Gumbos"/>
        <s v="Southern Flair Pork-Ka-Bobs (Canceled)"/>
        <s v="Why Won't This Kid Go To Sleep?!? Goodnight, Kaiden!"/>
        <s v="SIN, The Stage Play-Spreading Awareness One City At A Time"/>
        <s v="Spring Awakening: The Hit Coming-of-Age Rock Musical"/>
        <s v="Still I Weep"/>
        <s v="Storyville: Return of the Vodou Queen"/>
        <s v="Secure Email and Document sharing"/>
        <s v="Marketing campaign for Show-Skill.net website"/>
        <s v="Somorrah"/>
        <s v="Consumed (Static Air) (Canceled)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kewed Up Food Truck"/>
        <s v="Hard Times Charles Video Book"/>
        <s v="Modern Jazz / Soul &quot;All Star&quot; CD Recording Project"/>
        <s v="Harley Hawg Dogs, Inc"/>
        <s v="Photographically documenting my cultural travels"/>
        <s v="I Am Forgotten"/>
        <s v="Modern Gangsters"/>
        <s v="Dreamland PERSONALISED Animated Shorts Film"/>
        <s v="Funnel Cakes come to the UK!"/>
        <s v="Hey! I&quot;m not invisable, I am Just Old (Canceled)"/>
        <s v="Avatar in Training: Mastering the Four Elements of Nature"/>
        <s v="Looking Up &amp; Holding On CD Project - Christian songwriter"/>
        <s v="Madhuri Kitchen | Power Bowls &amp; Juices (Canceled)"/>
        <s v="Umma Yemaya"/>
        <s v="St. Nick Jr"/>
        <s v="CATTLE - AN AWESOME SCI-FI SHORT (Canceled)"/>
        <s v="MIAMI JAZZ PROJECT: TEST OF TIME RECORDING"/>
        <s v="Gemeinde in Bremen"/>
        <s v="The Future Mind of Business Project (Canceled)"/>
        <s v="&quot;God's Pinatas&quot; A Drama for the stage, with comic relief."/>
        <s v="Dream Big, Work Hard Character Development Show Tour"/>
        <s v="The Woman in Me"/>
        <s v="When I become awesome, I will cater an event for you!!"/>
        <s v="MARLEY'S GHOST (AMBASSADORS OF STEAM) (Canceled)"/>
        <s v="In The Dark POST Production Fund Request (Canceled)"/>
        <s v="Con Todo mi Corazon: With all of my Heart."/>
        <s v="Feature Film: The Wolfes"/>
        <s v="THE FUTURE"/>
        <s v="Shipmates"/>
        <s v="S'time Soirees (Canceled)"/>
        <s v="NeedSomeLoven.com (Canceled)"/>
        <s v="Website for Firearms Education &amp; Sale of Accessories"/>
        <s v="[JOE]KES"/>
        <s v="Italian Jazz Days 2015, an annual NYS jazzseries since 2009."/>
        <s v="The first Earphones Cover in eco-leather and Made in Italy"/>
        <s v="Medieval Empire by Bear Games"/>
        <s v="Villapalooza - Little Village Music Festival (Canceled)"/>
        <s v="The Atheist/Agnostic Translation Guide to the AA's Big Book"/>
        <s v="QUIET ENJOYMENT, a novel of two gay friends, life and AIDS"/>
        <s v="Midwest Cowboy Ministries"/>
        <s v="&quot;HEAVEN'S CALLING&quot;"/>
        <s v="Cutting Edge Fitness Website (Canceled)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Expand the MillionairesLetter in the US Market!"/>
        <s v="The Divideâ€ A Great New Controversial Play."/>
        <s v="Big Daddy's Long Ass Road Trip To W.S.O.P. 2016! Podcasts!"/>
        <s v="WILLAMETTE EXTRA BOARD (Canceled)"/>
        <s v="Blank Bodies - Post Production (Canceled)"/>
        <s v="Memories of Italy &amp; Olive Oil"/>
        <s v="Chat Box 23 (Canceled)"/>
        <s v="3E Community, a company driven by YOU!"/>
        <s v="Modern Literal Torah Translation: Genesis"/>
        <s v="&quot;The Dreams Of Little Red Scooter&quot;  an artists hope to interact with other humans!! (Canceled)"/>
        <s v="Christian Lifestyle Multicultural Expo"/>
        <s v="Roekee.com (Canceled)"/>
        <s v="A Story Book For Kids: Technology and Everyday Life"/>
        <s v="Call It A Day Productions - THE LIFE"/>
        <s v="Speak to my Soul: A Montage of Voices"/>
        <s v="Where we used to live - eBook (PROJECT 80%)"/>
        <s v="The Smile High Podcast Club Season 3 (Canceled)"/>
        <s v="Randy Hoffman Photography"/>
        <s v="JMood Records &quot;New&quot; Roberto Magris Sextet New Recording Project 2010 "/>
        <s v="&quot;DADDY WHAT'S A DIVORCE?&quot; CHILDREN&quot;S BOOK"/>
        <s v="Funny Monsters (Mobile Game)"/>
        <s v="The preservation of still and moving imagery"/>
        <s v="MICRO-MISSION (Canceled)"/>
        <s v="The Perfect Plan"/>
        <s v="Le Legend of le Dragon Slayers"/>
        <s v="Park XXVII Album Release"/>
        <s v="All Things Horses Podcast (Canceled)"/>
        <s v="Ultimate Supremacy"/>
        <s v="Triumph Over Trials/ Hope Through the Hurt"/>
        <s v="Recording Studio Time"/>
        <s v="Texas to Florida"/>
        <s v="Social Media Website (Canceled)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Greg Chambers Saxophone CD"/>
        <s v="FRINGE 2015 by YER Productions"/>
        <s v="FairwayJockey.com Custom Golf Equipment"/>
        <s v="A dream of becoming an upcoming Author"/>
        <s v="Help Tony Copeland and get free cd's and mp3's"/>
        <s v="The (Secular) Barbershop Podcast (Canceled)"/>
        <s v="Michale Graves &quot;The Voice of Liberty&quot; WVNJ RADIO 1160 AM"/>
        <s v="&quot;Volando&quot; CD Release (Canceled)"/>
        <s v="Help Calmenco! finance new CD and Tour (Canceled)"/>
        <s v="Bio Hazard Suit for Everyman (Canceled)"/>
        <s v="Fluttify - New Canadian Tech Start Up (Canceled)"/>
        <s v="The Great Grand Zeppelin Chase"/>
        <s v="Random Thoughts from a Random Mind"/>
        <s v="Down the Mississippi"/>
        <s v="Tropiki-Meet the Tikis animated/cartoon series-Monkey Tiki"/>
        <s v="Beast of the Beats VIII Webster Hall, NY (Nov 6-9 2014)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The Seeker's School of Thought and Philosophy (Canceled)"/>
        <s v="ProjectPetal.com (Canceled)"/>
        <s v="COLOR ME"/>
        <s v="Final exam"/>
        <s v="My Child, My Blessing"/>
        <s v="Faces &amp; Places In Brevard County (Canceled)"/>
        <s v="Glass Designs (Canceled)"/>
        <s v="Silent Monster"/>
        <s v="Mariano (A Screenplay)"/>
        <s v="Hymn of Unity"/>
        <s v="Don't Shoot the Messenger Chick (Canceled)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Auction, Sell Swap without excessive fees, the next ebay."/>
        <s v="HIDDEN: The FCO Plays"/>
        <s v="laughter in the hood"/>
        <s v="Spin! at The Cumming Playhouse"/>
        <s v="Know Thy Law"/>
        <s v="Jazz Singer, Marti Mendenhall Live Concert Recording"/>
        <s v="I (Canceled)"/>
        <s v="Hate York Shirt 2.0"/>
        <s v="Lets see Kansas together!"/>
        <s v="A Side Of The World In Canvas"/>
        <s v="Summer Adaptation of Fallen Angels"/>
        <s v="The Game's Afoot - Spotlight"/>
        <s v="Epic Proportions"/>
        <s v="Somethin' Tasty"/>
        <s v="7 Sins"/>
        <s v="Voice Over Artist (Canceled)"/>
        <s v="Idle Gamers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Final Benghazi Report on audio â€“ New results may shock you!"/>
        <s v="Die Welt der Haie in Englisch (The World of Sharks)"/>
        <s v="LaFee Photography"/>
        <s v="Sam Cox Band First Christian Tour"/>
        <s v="A Brony and Pegasister dating website (Canceled)"/>
        <s v="IMI - It's My Identity (Canceled)"/>
        <s v="I want to make the best fried chicken!!"/>
        <s v="Gay Party Superposh 'Winter Wonderland'"/>
        <s v="The Sea Horse, presented by Different Stages"/>
        <s v="Italian Manual Kickstarter - Manuale Italiano non ufficiale"/>
        <s v="PAKPOWER, The CCP Pack"/>
        <s v="Southwest Louisville Online A Local Social Network"/>
        <s v="Coffee Table Book of Maine"/>
        <s v="This is Living by Liam Borrett"/>
        <s v="The Walls of Jericho ( A Voice for Warrior Families)"/>
        <s v="Moon Over Mangroves"/>
        <s v="HEAL event - Selfless Acts of Love - Musical Extravaganza"/>
        <s v="Blue in the Green (Canceled)"/>
        <s v="Meet The Claires - Valentine's Day Weekend Comedy Stage Play"/>
        <s v="The Butterfly Catcher"/>
        <s v="Machinima film project : Open 24/7"/>
        <s v="My own channel"/>
        <s v="PRODUCE the Stage Play SKYLAR'S SYNDROME by Gavin Kayner"/>
        <s v="The Right Side of Texas"/>
        <s v="PixlDir.com - Simple and fast image hosting. (Canceled)"/>
        <s v="EXPERIMENTAL JAZZ STUDIO RECORDING"/>
        <s v="Now You Know Podcast (Canceled)"/>
        <s v="Arena Z - Zombie Survival"/>
        <s v="The Londoner: Prints &amp; Canvas"/>
        <s v="FaÃ§ade: The Interactive Musical"/>
        <s v="Phantom of the Kun Opera"/>
        <s v="Jack the Lad"/>
        <s v="Starting a cartoon series"/>
        <s v="Wolf Squad Lego Stop Motion"/>
        <s v="A Poets Domain"/>
        <s v="Y2Y Tutors (Canceled)"/>
        <s v="Shady Slaughters Productions Haunted attraction"/>
        <s v="Not making potato salad here!"/>
        <s v="Migration Madness (Android)"/>
        <s v="America is at the Mall: A Play in Three Acts"/>
        <s v="An Online Music Venue Awaits (Canceled)"/>
        <s v="Theatre Memoire"/>
        <s v="Backpage Shawty"/>
        <s v="Lemme Grab it (Canceled)"/>
        <s v="Our Country's Good"/>
        <s v="Minecraft Server and Website Help (Name: Forge Realms)"/>
        <s v="DJ's Bane"/>
        <s v="Chip Dip II: Son of Chip Dip! - A Terrible, Terrible Game"/>
        <s v="Industry Success Project (Canceled)"/>
        <s v="The Views of Pittsburgh"/>
        <s v="Sound Photography"/>
        <s v="my bakery truck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000"/>
        <n v="139.5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600"/>
        <n v="72.290000000000006"/>
        <n v="98.36"/>
        <n v="41.38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70.569999999999993"/>
        <n v="50.9"/>
        <n v="129.16999999999999"/>
        <n v="88.57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450"/>
        <n v="34.18"/>
        <n v="72.97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97.41"/>
        <n v="77.349999999999994"/>
        <n v="48.7"/>
        <n v="40.94"/>
        <n v="68.84"/>
        <n v="104.6"/>
        <n v="37.270000000000003"/>
        <n v="49.21"/>
        <n v="66.87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47.41"/>
        <n v="60.95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1250"/>
        <n v="50"/>
        <n v="113.64"/>
        <n v="48.08"/>
        <n v="73.53"/>
        <n v="227.27"/>
        <n v="104.17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50.37"/>
        <n v="43.02"/>
        <n v="44.85"/>
        <n v="68.67"/>
        <n v="57.22"/>
        <n v="89.42"/>
        <n v="70.86"/>
        <n v="39.479999999999997"/>
        <n v="45.62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501.25"/>
        <n v="45.57"/>
        <n v="66.83"/>
        <n v="117.88"/>
        <n v="38.5"/>
        <n v="83.38"/>
        <n v="57.17"/>
        <n v="105.26"/>
        <n v="133.33000000000001"/>
        <n v="285.70999999999998"/>
        <n v="42.55"/>
        <n v="250"/>
        <n v="95.24"/>
        <n v="64.52"/>
        <n v="68.97"/>
        <n v="86.96"/>
        <n v="36.36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98.79"/>
        <n v="23.17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5.520000000000003"/>
        <n v="36.24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188.56"/>
        <n v="94.28"/>
        <n v="44.5"/>
        <n v="40.24"/>
        <n v="34.409999999999997"/>
        <n v="35.130000000000003"/>
        <n v="29.07"/>
        <n v="52.41"/>
        <n v="38.86"/>
        <n v="45.11"/>
        <n v="47.66"/>
        <n v="43.71"/>
        <n v="83.05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200.63"/>
        <n v="80.25"/>
        <n v="39.049999999999997"/>
        <n v="23.1"/>
        <n v="40.78"/>
        <n v="131.66999999999999"/>
        <n v="49.28"/>
        <n v="58.37"/>
        <n v="225"/>
        <n v="56.25"/>
        <n v="35.799999999999997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76.05"/>
        <n v="56.33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33.33"/>
        <n v="55.56"/>
        <n v="31.91"/>
        <n v="17.989999999999998"/>
        <n v="47.94"/>
        <n v="53.04"/>
        <n v="61.29"/>
        <n v="34.9"/>
        <n v="77.11"/>
        <n v="47.26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46.59"/>
        <n v="51.96"/>
        <n v="38.6"/>
        <n v="79.180000000000007"/>
        <n v="84.06"/>
        <n v="28.55"/>
        <n v="31.81"/>
        <n v="222.5"/>
        <n v="133.30000000000001"/>
        <n v="30.27"/>
        <n v="25.58"/>
        <n v="44.33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42.86"/>
        <n v="31.58"/>
        <n v="28.57"/>
        <n v="52.17"/>
        <n v="31.5"/>
        <n v="26.02"/>
        <n v="237"/>
        <n v="79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286.25"/>
        <n v="18.77"/>
        <n v="42.3"/>
        <n v="42.22"/>
        <n v="29.89"/>
        <n v="102.73"/>
        <n v="33.24"/>
        <n v="66.47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525"/>
        <n v="38.89"/>
        <n v="42"/>
        <n v="31.76"/>
        <n v="32.72"/>
        <n v="45.48"/>
        <n v="45.35"/>
        <n v="28.92"/>
        <n v="61.18"/>
        <n v="346.67"/>
        <n v="38.520000000000003"/>
        <n v="28"/>
        <n v="38.33"/>
        <n v="43.13"/>
        <n v="36.96"/>
        <n v="32.340000000000003"/>
        <n v="28.66"/>
        <n v="73.569999999999993"/>
        <n v="64.38"/>
        <n v="342"/>
        <n v="114"/>
        <n v="44.61"/>
        <n v="205"/>
        <n v="37.96"/>
        <n v="48.62"/>
        <n v="510"/>
        <n v="34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40.04"/>
        <n v="37.07"/>
        <n v="91"/>
        <n v="52.68"/>
        <n v="35.71"/>
        <n v="142.86000000000001"/>
        <n v="71.430000000000007"/>
        <n v="52.63"/>
        <n v="41.67"/>
        <n v="58.82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34.07"/>
        <n v="24.21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80.45"/>
        <n v="35.4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200"/>
        <n v="800"/>
        <n v="160"/>
        <n v="88.89"/>
        <n v="29.63"/>
        <n v="57.14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83.33"/>
        <n v="27.78"/>
        <n v="93.25"/>
        <n v="37.25"/>
        <n v="34.880000000000003"/>
        <n v="40.61"/>
        <n v="34.76"/>
        <n v="91.25"/>
        <n v="36.5"/>
        <n v="80.67"/>
        <n v="55.77"/>
        <n v="180.5"/>
        <n v="120.17"/>
        <n v="26.67"/>
        <n v="55.23"/>
        <n v="44.69"/>
        <n v="59.58"/>
        <n v="27.5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45.79"/>
        <n v="40.06"/>
        <n v="33.74"/>
        <n v="21.37"/>
        <n v="91.43"/>
        <n v="64"/>
        <n v="29.05"/>
        <n v="24.5"/>
        <n v="90.86"/>
        <n v="70.67"/>
        <n v="37.409999999999997"/>
        <n v="57.73"/>
        <n v="22.61"/>
        <n v="33.32"/>
        <n v="28.73"/>
        <n v="17.53"/>
        <n v="78.88"/>
        <n v="62.8"/>
        <n v="52.08"/>
        <n v="36.590000000000003"/>
        <n v="88.71"/>
        <n v="62"/>
        <n v="56.36"/>
        <n v="38.75"/>
        <n v="29.43"/>
        <n v="203.67"/>
        <n v="67.78"/>
        <n v="43.57"/>
        <n v="27.73"/>
        <n v="203.33"/>
        <n v="25.29"/>
        <n v="37.94"/>
        <n v="201.67"/>
        <n v="24.2"/>
        <n v="43.21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71.25"/>
        <n v="43.85"/>
        <n v="40.71"/>
        <n v="27.14"/>
        <n v="57"/>
        <n v="80.709999999999994"/>
        <n v="19.47"/>
        <n v="12.53"/>
        <n v="50.91"/>
        <n v="62.22"/>
        <n v="43"/>
        <n v="18"/>
        <n v="50.45"/>
        <n v="69.13"/>
        <n v="55.3"/>
        <n v="42.38"/>
        <n v="183.33"/>
        <n v="45.83"/>
        <n v="39.29"/>
        <n v="55"/>
        <n v="28.68"/>
        <n v="19.46"/>
        <n v="60.11"/>
        <n v="58.9"/>
        <n v="48.18"/>
        <n v="75.709999999999994"/>
        <n v="21.1"/>
        <n v="15"/>
        <n v="29.17"/>
        <n v="57.89"/>
        <n v="47.27"/>
        <n v="32.5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57.88"/>
        <n v="35.619999999999997"/>
        <n v="35.380000000000003"/>
        <n v="30.67"/>
        <n v="50.56"/>
        <n v="32.36"/>
        <n v="30.13"/>
        <n v="41"/>
        <n v="30"/>
        <n v="40.450000000000003"/>
        <n v="24.44"/>
        <n v="48.56"/>
        <n v="31.07"/>
        <n v="108.25"/>
        <n v="35.83"/>
        <n v="33.08"/>
        <n v="47.78"/>
        <n v="30.71"/>
        <n v="47.33"/>
        <n v="60.71"/>
        <n v="17.71"/>
        <n v="53.13"/>
        <n v="15.04"/>
        <n v="104.75"/>
        <n v="29.79"/>
        <n v="18.91"/>
        <n v="59"/>
        <n v="51.38"/>
        <n v="410"/>
        <n v="51.25"/>
        <n v="15.15"/>
        <n v="45.33"/>
        <n v="101.25"/>
        <n v="13"/>
        <n v="80.599999999999994"/>
        <n v="30.85"/>
        <n v="25.02"/>
        <n v="80"/>
        <n v="30.77"/>
        <n v="56.57"/>
        <n v="30.08"/>
        <n v="31.75"/>
        <n v="25.4"/>
        <n v="47.5"/>
        <n v="54.29"/>
        <n v="41.89"/>
        <n v="53.71"/>
        <n v="93.75"/>
        <n v="53.57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55.83"/>
        <n v="67"/>
        <n v="20.88"/>
        <n v="21.8"/>
        <n v="81.58"/>
        <n v="27.08"/>
        <n v="24.62"/>
        <n v="29.09"/>
        <n v="22.64"/>
        <n v="26.33"/>
        <n v="23.92"/>
        <n v="103.33"/>
        <n v="34.44"/>
        <n v="28.18"/>
        <n v="18.239999999999998"/>
        <n v="76.25"/>
        <n v="21.57"/>
        <n v="50.17"/>
        <n v="75.25"/>
        <n v="37.630000000000003"/>
        <n v="23.1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6"/>
        <n v="17.329999999999998"/>
        <n v="21.67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74.33"/>
        <n v="24.78"/>
        <n v="26.75"/>
        <n v="16.309999999999999"/>
        <n v="53"/>
        <n v="30.29"/>
        <n v="35.17"/>
        <n v="26.38"/>
        <n v="52.5"/>
        <n v="68.33"/>
        <n v="20.5"/>
        <n v="29.29"/>
        <n v="15.77"/>
        <n v="25.5"/>
        <n v="202"/>
        <n v="16.829999999999998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38.25"/>
        <n v="21.86"/>
        <n v="25.17"/>
        <n v="50.33"/>
        <n v="37.75"/>
        <n v="11.62"/>
        <n v="37.5"/>
        <n v="13.55"/>
        <n v="72.5"/>
        <n v="20.71"/>
        <n v="142"/>
        <n v="20.14"/>
        <n v="28.2"/>
        <n v="23.33"/>
        <n v="22.83"/>
        <n v="22.67"/>
        <n v="27"/>
        <n v="16.63"/>
        <n v="16.38"/>
        <n v="18.71"/>
        <n v="14.44"/>
        <n v="12.8"/>
        <n v="10.67"/>
        <n v="25.2"/>
        <n v="41.33"/>
        <n v="8.86"/>
        <n v="24.6"/>
        <n v="8.57"/>
        <n v="13.11"/>
        <n v="58"/>
        <n v="23"/>
        <n v="16.43"/>
        <n v="12.67"/>
        <n v="14.13"/>
        <n v="18.329999999999998"/>
        <n v="15.71"/>
        <n v="15.43"/>
        <n v="26.5"/>
        <n v="17.670000000000002"/>
        <n v="35.33"/>
        <n v="21.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23.75"/>
        <n v="9.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30.5"/>
        <n v="20.329999999999998"/>
        <n v="10.17"/>
        <n v="29.5"/>
        <n v="18.670000000000002"/>
        <n v="14"/>
        <n v="13.25"/>
        <n v="3.71"/>
        <n v="12.5"/>
        <n v="16"/>
        <n v="11.92"/>
        <n v="6.71"/>
        <n v="9.4"/>
        <n v="11.25"/>
        <n v="9"/>
        <n v="10.5"/>
        <n v="6.83"/>
        <n v="10.25"/>
        <n v="1.54"/>
        <n v="13.33"/>
        <n v="9.75"/>
        <n v="18.5"/>
        <n v="8.75"/>
        <n v="34.950000000000003"/>
        <n v="11.33"/>
        <n v="8"/>
        <n v="15.5"/>
        <n v="10.33"/>
        <n v="7.5"/>
        <n v="5.8"/>
        <n v="7.25"/>
        <n v="6.75"/>
        <n v="13.01"/>
        <n v="8.33"/>
        <n v="6.25"/>
        <n v="2.67"/>
        <n v="4.8"/>
        <n v="5.75"/>
        <n v="7.33"/>
        <n v="22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</sharedItems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 Palumbo" refreshedDate="44720.907943749997" createdVersion="8" refreshedVersion="8" minRefreshableVersion="3" recordCount="4114" xr:uid="{570C0680-55D0-479B-9498-4FCDA4C18D2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Ro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c Palumbo" refreshedDate="44729.702995370368" createdVersion="8" refreshedVersion="8" minRefreshableVersion="3" recordCount="4115" xr:uid="{99DD28BF-7D0A-4A8F-9B84-16D17E2F4317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Roun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x v="0"/>
    <x v="0"/>
    <x v="0"/>
  </r>
  <r>
    <n v="1012"/>
    <x v="1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x v="1"/>
    <x v="0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x v="2"/>
    <x v="0"/>
    <x v="0"/>
  </r>
  <r>
    <n v="2076"/>
    <x v="3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x v="3"/>
    <x v="0"/>
    <x v="0"/>
  </r>
  <r>
    <n v="1948"/>
    <x v="4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x v="4"/>
    <x v="0"/>
    <x v="0"/>
  </r>
  <r>
    <n v="2013"/>
    <x v="5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x v="5"/>
    <x v="0"/>
    <x v="0"/>
  </r>
  <r>
    <n v="1478"/>
    <x v="6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x v="6"/>
    <x v="1"/>
    <x v="2"/>
  </r>
  <r>
    <n v="1978"/>
    <x v="7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x v="7"/>
    <x v="0"/>
    <x v="0"/>
  </r>
  <r>
    <n v="1973"/>
    <x v="8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x v="8"/>
    <x v="0"/>
    <x v="0"/>
  </r>
  <r>
    <n v="2064"/>
    <x v="9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x v="9"/>
    <x v="0"/>
    <x v="0"/>
  </r>
  <r>
    <n v="1515"/>
    <x v="10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x v="10"/>
    <x v="2"/>
    <x v="3"/>
  </r>
  <r>
    <n v="2011"/>
    <x v="11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x v="11"/>
    <x v="0"/>
    <x v="0"/>
  </r>
  <r>
    <n v="2070"/>
    <x v="12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x v="12"/>
    <x v="0"/>
    <x v="0"/>
  </r>
  <r>
    <n v="1954"/>
    <x v="13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x v="13"/>
    <x v="0"/>
    <x v="0"/>
  </r>
  <r>
    <n v="1945"/>
    <x v="14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x v="14"/>
    <x v="0"/>
    <x v="0"/>
  </r>
  <r>
    <n v="2643"/>
    <x v="15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x v="15"/>
    <x v="0"/>
    <x v="4"/>
  </r>
  <r>
    <n v="1941"/>
    <x v="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x v="16"/>
    <x v="0"/>
    <x v="0"/>
  </r>
  <r>
    <n v="1944"/>
    <x v="17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x v="17"/>
    <x v="0"/>
    <x v="0"/>
  </r>
  <r>
    <n v="2611"/>
    <x v="18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x v="18"/>
    <x v="0"/>
    <x v="4"/>
  </r>
  <r>
    <n v="2034"/>
    <x v="19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x v="19"/>
    <x v="0"/>
    <x v="0"/>
  </r>
  <r>
    <n v="642"/>
    <x v="20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x v="20"/>
    <x v="0"/>
    <x v="1"/>
  </r>
  <r>
    <n v="2197"/>
    <x v="21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x v="21"/>
    <x v="3"/>
    <x v="5"/>
  </r>
  <r>
    <n v="2250"/>
    <x v="22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x v="22"/>
    <x v="3"/>
    <x v="5"/>
  </r>
  <r>
    <n v="1964"/>
    <x v="23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x v="23"/>
    <x v="0"/>
    <x v="0"/>
  </r>
  <r>
    <n v="1979"/>
    <x v="24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x v="24"/>
    <x v="0"/>
    <x v="0"/>
  </r>
  <r>
    <n v="2001"/>
    <x v="25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x v="25"/>
    <x v="0"/>
    <x v="0"/>
  </r>
  <r>
    <n v="1966"/>
    <x v="2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x v="26"/>
    <x v="0"/>
    <x v="0"/>
  </r>
  <r>
    <n v="1917"/>
    <x v="27"/>
    <s v="Let's build a legendary brand altogether"/>
    <n v="390000"/>
    <n v="205025"/>
    <x v="2"/>
    <x v="7"/>
    <s v="HKD"/>
    <n v="1486708133"/>
    <n v="1484116133"/>
    <b v="0"/>
    <n v="70"/>
    <b v="0"/>
    <x v="6"/>
    <n v="53"/>
    <x v="27"/>
    <x v="0"/>
    <x v="6"/>
  </r>
  <r>
    <n v="2187"/>
    <x v="28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x v="28"/>
    <x v="3"/>
    <x v="5"/>
  </r>
  <r>
    <n v="1977"/>
    <x v="29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x v="29"/>
    <x v="0"/>
    <x v="0"/>
  </r>
  <r>
    <n v="2225"/>
    <x v="30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x v="30"/>
    <x v="3"/>
    <x v="5"/>
  </r>
  <r>
    <n v="2019"/>
    <x v="3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x v="31"/>
    <x v="0"/>
    <x v="0"/>
  </r>
  <r>
    <n v="2327"/>
    <x v="32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x v="32"/>
    <x v="4"/>
    <x v="7"/>
  </r>
  <r>
    <n v="2270"/>
    <x v="33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x v="33"/>
    <x v="3"/>
    <x v="5"/>
  </r>
  <r>
    <n v="1980"/>
    <x v="34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x v="34"/>
    <x v="0"/>
    <x v="0"/>
  </r>
  <r>
    <n v="2052"/>
    <x v="35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x v="35"/>
    <x v="0"/>
    <x v="0"/>
  </r>
  <r>
    <n v="1956"/>
    <x v="3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x v="36"/>
    <x v="0"/>
    <x v="0"/>
  </r>
  <r>
    <n v="371"/>
    <x v="37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x v="37"/>
    <x v="5"/>
    <x v="8"/>
  </r>
  <r>
    <n v="1943"/>
    <x v="38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x v="38"/>
    <x v="0"/>
    <x v="0"/>
  </r>
  <r>
    <n v="2039"/>
    <x v="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x v="39"/>
    <x v="0"/>
    <x v="0"/>
  </r>
  <r>
    <n v="2983"/>
    <x v="40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x v="40"/>
    <x v="6"/>
    <x v="9"/>
  </r>
  <r>
    <n v="326"/>
    <x v="41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x v="41"/>
    <x v="5"/>
    <x v="8"/>
  </r>
  <r>
    <n v="2035"/>
    <x v="42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x v="42"/>
    <x v="0"/>
    <x v="0"/>
  </r>
  <r>
    <n v="2075"/>
    <x v="4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x v="43"/>
    <x v="0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x v="44"/>
    <x v="0"/>
    <x v="0"/>
  </r>
  <r>
    <n v="2023"/>
    <x v="45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x v="45"/>
    <x v="0"/>
    <x v="0"/>
  </r>
  <r>
    <n v="2025"/>
    <x v="46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x v="46"/>
    <x v="0"/>
    <x v="0"/>
  </r>
  <r>
    <n v="2713"/>
    <x v="47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x v="47"/>
    <x v="6"/>
    <x v="9"/>
  </r>
  <r>
    <n v="2073"/>
    <x v="48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x v="48"/>
    <x v="0"/>
    <x v="0"/>
  </r>
  <r>
    <n v="2009"/>
    <x v="49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x v="49"/>
    <x v="0"/>
    <x v="0"/>
  </r>
  <r>
    <n v="204"/>
    <x v="50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x v="50"/>
    <x v="5"/>
    <x v="10"/>
  </r>
  <r>
    <n v="1005"/>
    <x v="51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x v="51"/>
    <x v="0"/>
    <x v="1"/>
  </r>
  <r>
    <n v="269"/>
    <x v="52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x v="52"/>
    <x v="5"/>
    <x v="8"/>
  </r>
  <r>
    <n v="1968"/>
    <x v="53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x v="53"/>
    <x v="0"/>
    <x v="0"/>
  </r>
  <r>
    <n v="298"/>
    <x v="54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x v="54"/>
    <x v="5"/>
    <x v="8"/>
  </r>
  <r>
    <n v="1465"/>
    <x v="5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x v="55"/>
    <x v="1"/>
    <x v="2"/>
  </r>
  <r>
    <n v="2242"/>
    <x v="56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x v="56"/>
    <x v="3"/>
    <x v="5"/>
  </r>
  <r>
    <n v="2192"/>
    <x v="5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x v="57"/>
    <x v="3"/>
    <x v="5"/>
  </r>
  <r>
    <n v="2048"/>
    <x v="5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x v="58"/>
    <x v="0"/>
    <x v="0"/>
  </r>
  <r>
    <n v="2022"/>
    <x v="59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x v="59"/>
    <x v="0"/>
    <x v="0"/>
  </r>
  <r>
    <n v="2006"/>
    <x v="60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x v="60"/>
    <x v="0"/>
    <x v="0"/>
  </r>
  <r>
    <n v="389"/>
    <x v="61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x v="61"/>
    <x v="5"/>
    <x v="8"/>
  </r>
  <r>
    <n v="2027"/>
    <x v="62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x v="62"/>
    <x v="0"/>
    <x v="0"/>
  </r>
  <r>
    <n v="2004"/>
    <x v="63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x v="63"/>
    <x v="0"/>
    <x v="0"/>
  </r>
  <r>
    <n v="280"/>
    <x v="64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x v="64"/>
    <x v="5"/>
    <x v="8"/>
  </r>
  <r>
    <n v="1969"/>
    <x v="65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x v="65"/>
    <x v="0"/>
    <x v="0"/>
  </r>
  <r>
    <n v="689"/>
    <x v="66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x v="66"/>
    <x v="0"/>
    <x v="1"/>
  </r>
  <r>
    <n v="2062"/>
    <x v="67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x v="67"/>
    <x v="0"/>
    <x v="0"/>
  </r>
  <r>
    <n v="332"/>
    <x v="68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x v="68"/>
    <x v="5"/>
    <x v="8"/>
  </r>
  <r>
    <n v="3034"/>
    <x v="69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x v="69"/>
    <x v="6"/>
    <x v="9"/>
  </r>
  <r>
    <n v="1961"/>
    <x v="70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x v="70"/>
    <x v="0"/>
    <x v="0"/>
  </r>
  <r>
    <n v="2624"/>
    <x v="71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x v="71"/>
    <x v="0"/>
    <x v="4"/>
  </r>
  <r>
    <n v="2002"/>
    <x v="7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x v="72"/>
    <x v="0"/>
    <x v="0"/>
  </r>
  <r>
    <n v="2605"/>
    <x v="73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x v="73"/>
    <x v="0"/>
    <x v="4"/>
  </r>
  <r>
    <n v="699"/>
    <x v="74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x v="74"/>
    <x v="0"/>
    <x v="1"/>
  </r>
  <r>
    <n v="2609"/>
    <x v="75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x v="75"/>
    <x v="0"/>
    <x v="4"/>
  </r>
  <r>
    <n v="1951"/>
    <x v="76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x v="76"/>
    <x v="0"/>
    <x v="0"/>
  </r>
  <r>
    <n v="653"/>
    <x v="77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x v="77"/>
    <x v="0"/>
    <x v="1"/>
  </r>
  <r>
    <n v="2245"/>
    <x v="7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x v="78"/>
    <x v="3"/>
    <x v="5"/>
  </r>
  <r>
    <n v="2726"/>
    <x v="79"/>
    <s v="Krimston TWO: iPhone Dual SIM Case"/>
    <n v="100000"/>
    <n v="105745"/>
    <x v="0"/>
    <x v="0"/>
    <s v="USD"/>
    <n v="1461333311"/>
    <n v="1458741311"/>
    <b v="0"/>
    <n v="404"/>
    <b v="1"/>
    <x v="0"/>
    <n v="106"/>
    <x v="79"/>
    <x v="0"/>
    <x v="0"/>
  </r>
  <r>
    <n v="2336"/>
    <x v="80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x v="80"/>
    <x v="4"/>
    <x v="7"/>
  </r>
  <r>
    <n v="2047"/>
    <x v="81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x v="81"/>
    <x v="0"/>
    <x v="0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x v="82"/>
    <x v="6"/>
    <x v="11"/>
  </r>
  <r>
    <n v="1958"/>
    <x v="83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x v="83"/>
    <x v="0"/>
    <x v="0"/>
  </r>
  <r>
    <n v="3557"/>
    <x v="84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x v="84"/>
    <x v="6"/>
    <x v="11"/>
  </r>
  <r>
    <n v="259"/>
    <x v="85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x v="85"/>
    <x v="5"/>
    <x v="8"/>
  </r>
  <r>
    <n v="978"/>
    <x v="86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x v="86"/>
    <x v="0"/>
    <x v="1"/>
  </r>
  <r>
    <n v="1950"/>
    <x v="87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x v="87"/>
    <x v="0"/>
    <x v="0"/>
  </r>
  <r>
    <n v="2010"/>
    <x v="88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x v="88"/>
    <x v="0"/>
    <x v="0"/>
  </r>
  <r>
    <n v="2620"/>
    <x v="89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x v="89"/>
    <x v="0"/>
    <x v="4"/>
  </r>
  <r>
    <n v="2185"/>
    <x v="9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x v="90"/>
    <x v="3"/>
    <x v="5"/>
  </r>
  <r>
    <n v="2710"/>
    <x v="91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x v="91"/>
    <x v="6"/>
    <x v="9"/>
  </r>
  <r>
    <n v="2016"/>
    <x v="92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x v="92"/>
    <x v="0"/>
    <x v="0"/>
  </r>
  <r>
    <n v="1501"/>
    <x v="93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x v="93"/>
    <x v="2"/>
    <x v="3"/>
  </r>
  <r>
    <n v="248"/>
    <x v="94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x v="94"/>
    <x v="5"/>
    <x v="8"/>
  </r>
  <r>
    <n v="3123"/>
    <x v="9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x v="95"/>
    <x v="6"/>
    <x v="9"/>
  </r>
  <r>
    <n v="1336"/>
    <x v="9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x v="96"/>
    <x v="0"/>
    <x v="1"/>
  </r>
  <r>
    <n v="1960"/>
    <x v="97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x v="97"/>
    <x v="0"/>
    <x v="0"/>
  </r>
  <r>
    <n v="387"/>
    <x v="98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x v="98"/>
    <x v="5"/>
    <x v="8"/>
  </r>
  <r>
    <n v="1311"/>
    <x v="99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x v="99"/>
    <x v="0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x v="100"/>
    <x v="0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x v="101"/>
    <x v="7"/>
    <x v="12"/>
  </r>
  <r>
    <n v="2072"/>
    <x v="10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x v="102"/>
    <x v="0"/>
    <x v="0"/>
  </r>
  <r>
    <n v="328"/>
    <x v="103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x v="103"/>
    <x v="5"/>
    <x v="8"/>
  </r>
  <r>
    <n v="1025"/>
    <x v="104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x v="104"/>
    <x v="7"/>
    <x v="13"/>
  </r>
  <r>
    <n v="2056"/>
    <x v="105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x v="105"/>
    <x v="0"/>
    <x v="0"/>
  </r>
  <r>
    <n v="292"/>
    <x v="106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x v="106"/>
    <x v="5"/>
    <x v="8"/>
  </r>
  <r>
    <n v="2267"/>
    <x v="10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x v="107"/>
    <x v="3"/>
    <x v="5"/>
  </r>
  <r>
    <n v="2032"/>
    <x v="108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x v="108"/>
    <x v="0"/>
    <x v="0"/>
  </r>
  <r>
    <n v="1974"/>
    <x v="109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x v="109"/>
    <x v="0"/>
    <x v="0"/>
  </r>
  <r>
    <n v="644"/>
    <x v="110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x v="110"/>
    <x v="0"/>
    <x v="1"/>
  </r>
  <r>
    <n v="2030"/>
    <x v="111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x v="111"/>
    <x v="0"/>
    <x v="0"/>
  </r>
  <r>
    <n v="1967"/>
    <x v="112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x v="112"/>
    <x v="0"/>
    <x v="0"/>
  </r>
  <r>
    <n v="2737"/>
    <x v="113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x v="113"/>
    <x v="0"/>
    <x v="0"/>
  </r>
  <r>
    <n v="2339"/>
    <x v="114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x v="114"/>
    <x v="4"/>
    <x v="7"/>
  </r>
  <r>
    <n v="1306"/>
    <x v="115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x v="115"/>
    <x v="0"/>
    <x v="1"/>
  </r>
  <r>
    <n v="277"/>
    <x v="116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x v="116"/>
    <x v="5"/>
    <x v="8"/>
  </r>
  <r>
    <n v="1952"/>
    <x v="117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x v="117"/>
    <x v="0"/>
    <x v="0"/>
  </r>
  <r>
    <n v="2193"/>
    <x v="118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x v="118"/>
    <x v="3"/>
    <x v="5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x v="119"/>
    <x v="5"/>
    <x v="8"/>
  </r>
  <r>
    <n v="2018"/>
    <x v="120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x v="120"/>
    <x v="0"/>
    <x v="0"/>
  </r>
  <r>
    <n v="1681"/>
    <x v="12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x v="121"/>
    <x v="7"/>
    <x v="14"/>
  </r>
  <r>
    <n v="1533"/>
    <x v="122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x v="122"/>
    <x v="2"/>
    <x v="3"/>
  </r>
  <r>
    <n v="1748"/>
    <x v="123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x v="123"/>
    <x v="2"/>
    <x v="3"/>
  </r>
  <r>
    <n v="2069"/>
    <x v="124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x v="124"/>
    <x v="0"/>
    <x v="0"/>
  </r>
  <r>
    <n v="2237"/>
    <x v="125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x v="125"/>
    <x v="3"/>
    <x v="5"/>
  </r>
  <r>
    <n v="353"/>
    <x v="126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x v="126"/>
    <x v="5"/>
    <x v="8"/>
  </r>
  <r>
    <n v="1522"/>
    <x v="127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x v="127"/>
    <x v="2"/>
    <x v="3"/>
  </r>
  <r>
    <n v="2996"/>
    <x v="128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x v="128"/>
    <x v="6"/>
    <x v="9"/>
  </r>
  <r>
    <n v="2031"/>
    <x v="129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x v="129"/>
    <x v="0"/>
    <x v="0"/>
  </r>
  <r>
    <n v="2049"/>
    <x v="130"/>
    <s v="Keyless. Alarm secured. GPS tracking."/>
    <n v="50000"/>
    <n v="60095.35"/>
    <x v="0"/>
    <x v="1"/>
    <s v="GBP"/>
    <n v="1386025140"/>
    <n v="1382963963"/>
    <b v="0"/>
    <n v="742"/>
    <b v="1"/>
    <x v="0"/>
    <n v="120"/>
    <x v="130"/>
    <x v="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x v="131"/>
    <x v="7"/>
    <x v="15"/>
  </r>
  <r>
    <n v="1480"/>
    <x v="132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x v="132"/>
    <x v="1"/>
    <x v="2"/>
  </r>
  <r>
    <n v="2725"/>
    <x v="133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x v="133"/>
    <x v="0"/>
    <x v="0"/>
  </r>
  <r>
    <n v="2077"/>
    <x v="134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x v="134"/>
    <x v="0"/>
    <x v="0"/>
  </r>
  <r>
    <n v="258"/>
    <x v="135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x v="135"/>
    <x v="5"/>
    <x v="8"/>
  </r>
  <r>
    <n v="1017"/>
    <x v="136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x v="136"/>
    <x v="0"/>
    <x v="1"/>
  </r>
  <r>
    <n v="2271"/>
    <x v="137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x v="137"/>
    <x v="3"/>
    <x v="5"/>
  </r>
  <r>
    <n v="1970"/>
    <x v="138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x v="138"/>
    <x v="0"/>
    <x v="0"/>
  </r>
  <r>
    <n v="2071"/>
    <x v="139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x v="139"/>
    <x v="0"/>
    <x v="0"/>
  </r>
  <r>
    <n v="3166"/>
    <x v="140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x v="140"/>
    <x v="6"/>
    <x v="11"/>
  </r>
  <r>
    <n v="393"/>
    <x v="141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x v="141"/>
    <x v="5"/>
    <x v="8"/>
  </r>
  <r>
    <n v="342"/>
    <x v="142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x v="142"/>
    <x v="5"/>
    <x v="8"/>
  </r>
  <r>
    <n v="4"/>
    <x v="143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x v="143"/>
    <x v="5"/>
    <x v="16"/>
  </r>
  <r>
    <n v="735"/>
    <x v="144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x v="144"/>
    <x v="1"/>
    <x v="17"/>
  </r>
  <r>
    <n v="2733"/>
    <x v="145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x v="145"/>
    <x v="0"/>
    <x v="0"/>
  </r>
  <r>
    <n v="2194"/>
    <x v="146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x v="146"/>
    <x v="3"/>
    <x v="5"/>
  </r>
  <r>
    <n v="707"/>
    <x v="14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x v="147"/>
    <x v="0"/>
    <x v="1"/>
  </r>
  <r>
    <n v="2198"/>
    <x v="14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x v="148"/>
    <x v="3"/>
    <x v="5"/>
  </r>
  <r>
    <n v="1949"/>
    <x v="1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x v="149"/>
    <x v="0"/>
    <x v="0"/>
  </r>
  <r>
    <n v="3027"/>
    <x v="150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x v="150"/>
    <x v="6"/>
    <x v="9"/>
  </r>
  <r>
    <n v="325"/>
    <x v="151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x v="151"/>
    <x v="5"/>
    <x v="8"/>
  </r>
  <r>
    <n v="401"/>
    <x v="152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x v="152"/>
    <x v="5"/>
    <x v="8"/>
  </r>
  <r>
    <n v="288"/>
    <x v="153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x v="153"/>
    <x v="5"/>
    <x v="8"/>
  </r>
  <r>
    <n v="358"/>
    <x v="154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x v="154"/>
    <x v="5"/>
    <x v="8"/>
  </r>
  <r>
    <n v="2998"/>
    <x v="155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x v="155"/>
    <x v="6"/>
    <x v="9"/>
  </r>
  <r>
    <n v="3691"/>
    <x v="156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x v="156"/>
    <x v="6"/>
    <x v="11"/>
  </r>
  <r>
    <n v="1343"/>
    <x v="157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x v="157"/>
    <x v="0"/>
    <x v="1"/>
  </r>
  <r>
    <n v="1210"/>
    <x v="158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x v="158"/>
    <x v="2"/>
    <x v="3"/>
  </r>
  <r>
    <n v="2709"/>
    <x v="159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x v="159"/>
    <x v="6"/>
    <x v="9"/>
  </r>
  <r>
    <n v="2308"/>
    <x v="160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x v="160"/>
    <x v="7"/>
    <x v="12"/>
  </r>
  <r>
    <n v="1957"/>
    <x v="161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x v="161"/>
    <x v="0"/>
    <x v="0"/>
  </r>
  <r>
    <n v="333"/>
    <x v="162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x v="162"/>
    <x v="5"/>
    <x v="8"/>
  </r>
  <r>
    <n v="1364"/>
    <x v="163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x v="163"/>
    <x v="7"/>
    <x v="15"/>
  </r>
  <r>
    <n v="1202"/>
    <x v="164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x v="164"/>
    <x v="2"/>
    <x v="3"/>
  </r>
  <r>
    <n v="12"/>
    <x v="165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x v="165"/>
    <x v="5"/>
    <x v="16"/>
  </r>
  <r>
    <n v="2727"/>
    <x v="16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x v="166"/>
    <x v="0"/>
    <x v="0"/>
  </r>
  <r>
    <n v="2060"/>
    <x v="167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x v="167"/>
    <x v="0"/>
    <x v="0"/>
  </r>
  <r>
    <n v="2116"/>
    <x v="168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x v="168"/>
    <x v="7"/>
    <x v="12"/>
  </r>
  <r>
    <n v="1469"/>
    <x v="1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x v="169"/>
    <x v="1"/>
    <x v="2"/>
  </r>
  <r>
    <n v="641"/>
    <x v="170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x v="170"/>
    <x v="0"/>
    <x v="1"/>
  </r>
  <r>
    <n v="2050"/>
    <x v="171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x v="171"/>
    <x v="0"/>
    <x v="0"/>
  </r>
  <r>
    <n v="1530"/>
    <x v="172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x v="172"/>
    <x v="2"/>
    <x v="3"/>
  </r>
  <r>
    <n v="1076"/>
    <x v="173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x v="173"/>
    <x v="3"/>
    <x v="18"/>
  </r>
  <r>
    <n v="2708"/>
    <x v="174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x v="174"/>
    <x v="6"/>
    <x v="9"/>
  </r>
  <r>
    <n v="2925"/>
    <x v="175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x v="175"/>
    <x v="6"/>
    <x v="19"/>
  </r>
  <r>
    <n v="1467"/>
    <x v="176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x v="176"/>
    <x v="1"/>
    <x v="2"/>
  </r>
  <r>
    <n v="2730"/>
    <x v="177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x v="177"/>
    <x v="0"/>
    <x v="0"/>
  </r>
  <r>
    <n v="282"/>
    <x v="178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x v="178"/>
    <x v="5"/>
    <x v="8"/>
  </r>
  <r>
    <n v="3004"/>
    <x v="17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x v="179"/>
    <x v="6"/>
    <x v="9"/>
  </r>
  <r>
    <n v="2269"/>
    <x v="180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x v="180"/>
    <x v="3"/>
    <x v="5"/>
  </r>
  <r>
    <n v="2033"/>
    <x v="181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x v="181"/>
    <x v="0"/>
    <x v="0"/>
  </r>
  <r>
    <n v="347"/>
    <x v="18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x v="182"/>
    <x v="5"/>
    <x v="8"/>
  </r>
  <r>
    <n v="648"/>
    <x v="183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x v="183"/>
    <x v="0"/>
    <x v="1"/>
  </r>
  <r>
    <n v="340"/>
    <x v="184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x v="184"/>
    <x v="5"/>
    <x v="8"/>
  </r>
  <r>
    <n v="351"/>
    <x v="185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x v="185"/>
    <x v="5"/>
    <x v="8"/>
  </r>
  <r>
    <n v="2059"/>
    <x v="186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x v="186"/>
    <x v="0"/>
    <x v="0"/>
  </r>
  <r>
    <n v="669"/>
    <x v="187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x v="187"/>
    <x v="0"/>
    <x v="1"/>
  </r>
  <r>
    <n v="331"/>
    <x v="188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x v="188"/>
    <x v="5"/>
    <x v="8"/>
  </r>
  <r>
    <n v="2340"/>
    <x v="189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x v="189"/>
    <x v="4"/>
    <x v="7"/>
  </r>
  <r>
    <n v="2646"/>
    <x v="190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x v="190"/>
    <x v="0"/>
    <x v="4"/>
  </r>
  <r>
    <n v="3066"/>
    <x v="191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x v="191"/>
    <x v="6"/>
    <x v="9"/>
  </r>
  <r>
    <n v="284"/>
    <x v="192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x v="192"/>
    <x v="5"/>
    <x v="8"/>
  </r>
  <r>
    <n v="2703"/>
    <x v="193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x v="193"/>
    <x v="6"/>
    <x v="9"/>
  </r>
  <r>
    <n v="241"/>
    <x v="194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x v="194"/>
    <x v="5"/>
    <x v="8"/>
  </r>
  <r>
    <n v="2942"/>
    <x v="195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x v="195"/>
    <x v="6"/>
    <x v="9"/>
  </r>
  <r>
    <n v="355"/>
    <x v="196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x v="196"/>
    <x v="5"/>
    <x v="8"/>
  </r>
  <r>
    <n v="278"/>
    <x v="197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x v="197"/>
    <x v="5"/>
    <x v="8"/>
  </r>
  <r>
    <n v="2443"/>
    <x v="198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x v="198"/>
    <x v="4"/>
    <x v="7"/>
  </r>
  <r>
    <n v="1315"/>
    <x v="199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x v="199"/>
    <x v="0"/>
    <x v="1"/>
  </r>
  <r>
    <n v="37"/>
    <x v="200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x v="200"/>
    <x v="5"/>
    <x v="16"/>
  </r>
  <r>
    <n v="1194"/>
    <x v="201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x v="201"/>
    <x v="2"/>
    <x v="3"/>
  </r>
  <r>
    <n v="3648"/>
    <x v="202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x v="202"/>
    <x v="6"/>
    <x v="11"/>
  </r>
  <r>
    <n v="2045"/>
    <x v="203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x v="203"/>
    <x v="0"/>
    <x v="0"/>
  </r>
  <r>
    <n v="961"/>
    <x v="204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x v="204"/>
    <x v="0"/>
    <x v="1"/>
  </r>
  <r>
    <n v="1521"/>
    <x v="205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x v="205"/>
    <x v="2"/>
    <x v="3"/>
  </r>
  <r>
    <n v="3547"/>
    <x v="206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x v="206"/>
    <x v="6"/>
    <x v="11"/>
  </r>
  <r>
    <n v="2054"/>
    <x v="207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x v="207"/>
    <x v="0"/>
    <x v="0"/>
  </r>
  <r>
    <n v="1476"/>
    <x v="208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x v="208"/>
    <x v="1"/>
    <x v="2"/>
  </r>
  <r>
    <n v="2280"/>
    <x v="209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x v="209"/>
    <x v="3"/>
    <x v="5"/>
  </r>
  <r>
    <n v="2036"/>
    <x v="210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x v="210"/>
    <x v="0"/>
    <x v="0"/>
  </r>
  <r>
    <n v="1215"/>
    <x v="211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x v="211"/>
    <x v="2"/>
    <x v="3"/>
  </r>
  <r>
    <n v="2706"/>
    <x v="212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x v="212"/>
    <x v="6"/>
    <x v="9"/>
  </r>
  <r>
    <n v="1196"/>
    <x v="21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x v="213"/>
    <x v="2"/>
    <x v="3"/>
  </r>
  <r>
    <n v="2602"/>
    <x v="214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x v="214"/>
    <x v="0"/>
    <x v="4"/>
  </r>
  <r>
    <n v="361"/>
    <x v="215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x v="215"/>
    <x v="5"/>
    <x v="8"/>
  </r>
  <r>
    <n v="1274"/>
    <x v="2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x v="216"/>
    <x v="7"/>
    <x v="15"/>
  </r>
  <r>
    <n v="366"/>
    <x v="217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x v="217"/>
    <x v="5"/>
    <x v="8"/>
  </r>
  <r>
    <n v="24"/>
    <x v="218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x v="218"/>
    <x v="5"/>
    <x v="16"/>
  </r>
  <r>
    <n v="1197"/>
    <x v="219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x v="219"/>
    <x v="2"/>
    <x v="3"/>
  </r>
  <r>
    <n v="257"/>
    <x v="22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x v="220"/>
    <x v="5"/>
    <x v="8"/>
  </r>
  <r>
    <n v="2005"/>
    <x v="221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x v="221"/>
    <x v="0"/>
    <x v="0"/>
  </r>
  <r>
    <n v="404"/>
    <x v="222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x v="222"/>
    <x v="5"/>
    <x v="8"/>
  </r>
  <r>
    <n v="321"/>
    <x v="223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x v="223"/>
    <x v="5"/>
    <x v="8"/>
  </r>
  <r>
    <n v="2330"/>
    <x v="224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x v="224"/>
    <x v="4"/>
    <x v="7"/>
  </r>
  <r>
    <n v="330"/>
    <x v="225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x v="225"/>
    <x v="5"/>
    <x v="8"/>
  </r>
  <r>
    <n v="1256"/>
    <x v="22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x v="226"/>
    <x v="7"/>
    <x v="15"/>
  </r>
  <r>
    <n v="693"/>
    <x v="227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x v="227"/>
    <x v="0"/>
    <x v="1"/>
  </r>
  <r>
    <n v="2989"/>
    <x v="228"/>
    <s v="Bring the movies back to Bethel, Maine."/>
    <n v="20000"/>
    <n v="35307"/>
    <x v="0"/>
    <x v="0"/>
    <s v="USD"/>
    <n v="1450673940"/>
    <n v="1448756962"/>
    <b v="0"/>
    <n v="364"/>
    <b v="1"/>
    <x v="9"/>
    <n v="177"/>
    <x v="228"/>
    <x v="6"/>
    <x v="9"/>
  </r>
  <r>
    <n v="2454"/>
    <x v="229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x v="229"/>
    <x v="4"/>
    <x v="7"/>
  </r>
  <r>
    <n v="3237"/>
    <x v="230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x v="230"/>
    <x v="6"/>
    <x v="11"/>
  </r>
  <r>
    <n v="998"/>
    <x v="231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x v="231"/>
    <x v="0"/>
    <x v="1"/>
  </r>
  <r>
    <n v="3215"/>
    <x v="232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x v="232"/>
    <x v="6"/>
    <x v="11"/>
  </r>
  <r>
    <n v="2190"/>
    <x v="233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x v="233"/>
    <x v="3"/>
    <x v="5"/>
  </r>
  <r>
    <n v="1472"/>
    <x v="234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x v="234"/>
    <x v="1"/>
    <x v="2"/>
  </r>
  <r>
    <n v="2178"/>
    <x v="2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x v="235"/>
    <x v="7"/>
    <x v="15"/>
  </r>
  <r>
    <n v="344"/>
    <x v="236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x v="236"/>
    <x v="5"/>
    <x v="8"/>
  </r>
  <r>
    <n v="1369"/>
    <x v="23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x v="237"/>
    <x v="7"/>
    <x v="15"/>
  </r>
  <r>
    <n v="1953"/>
    <x v="238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x v="238"/>
    <x v="0"/>
    <x v="0"/>
  </r>
  <r>
    <n v="711"/>
    <x v="239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x v="239"/>
    <x v="0"/>
    <x v="1"/>
  </r>
  <r>
    <n v="2038"/>
    <x v="240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x v="240"/>
    <x v="0"/>
    <x v="0"/>
  </r>
  <r>
    <n v="1910"/>
    <x v="241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x v="241"/>
    <x v="0"/>
    <x v="6"/>
  </r>
  <r>
    <n v="1975"/>
    <x v="242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x v="242"/>
    <x v="0"/>
    <x v="0"/>
  </r>
  <r>
    <n v="1477"/>
    <x v="243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x v="243"/>
    <x v="1"/>
    <x v="2"/>
  </r>
  <r>
    <n v="2026"/>
    <x v="244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x v="244"/>
    <x v="0"/>
    <x v="0"/>
  </r>
  <r>
    <n v="1471"/>
    <x v="245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x v="245"/>
    <x v="1"/>
    <x v="2"/>
  </r>
  <r>
    <n v="722"/>
    <x v="246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x v="246"/>
    <x v="1"/>
    <x v="17"/>
  </r>
  <r>
    <n v="3029"/>
    <x v="247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x v="247"/>
    <x v="6"/>
    <x v="9"/>
  </r>
  <r>
    <n v="854"/>
    <x v="248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x v="248"/>
    <x v="7"/>
    <x v="20"/>
  </r>
  <r>
    <n v="39"/>
    <x v="24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x v="249"/>
    <x v="5"/>
    <x v="16"/>
  </r>
  <r>
    <n v="2607"/>
    <x v="250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x v="250"/>
    <x v="0"/>
    <x v="4"/>
  </r>
  <r>
    <n v="2610"/>
    <x v="251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x v="251"/>
    <x v="0"/>
    <x v="4"/>
  </r>
  <r>
    <n v="654"/>
    <x v="252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x v="252"/>
    <x v="0"/>
    <x v="1"/>
  </r>
  <r>
    <n v="285"/>
    <x v="253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x v="253"/>
    <x v="5"/>
    <x v="8"/>
  </r>
  <r>
    <n v="2239"/>
    <x v="254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x v="254"/>
    <x v="3"/>
    <x v="5"/>
  </r>
  <r>
    <n v="18"/>
    <x v="255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x v="255"/>
    <x v="5"/>
    <x v="16"/>
  </r>
  <r>
    <n v="3282"/>
    <x v="256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x v="256"/>
    <x v="6"/>
    <x v="11"/>
  </r>
  <r>
    <n v="2715"/>
    <x v="257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x v="257"/>
    <x v="6"/>
    <x v="9"/>
  </r>
  <r>
    <n v="3036"/>
    <x v="258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x v="258"/>
    <x v="6"/>
    <x v="9"/>
  </r>
  <r>
    <n v="250"/>
    <x v="25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x v="259"/>
    <x v="5"/>
    <x v="8"/>
  </r>
  <r>
    <n v="2298"/>
    <x v="260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x v="260"/>
    <x v="7"/>
    <x v="15"/>
  </r>
  <r>
    <n v="271"/>
    <x v="26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x v="261"/>
    <x v="5"/>
    <x v="8"/>
  </r>
  <r>
    <n v="1534"/>
    <x v="26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x v="262"/>
    <x v="2"/>
    <x v="3"/>
  </r>
  <r>
    <n v="2731"/>
    <x v="263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x v="263"/>
    <x v="0"/>
    <x v="0"/>
  </r>
  <r>
    <n v="2017"/>
    <x v="264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x v="264"/>
    <x v="0"/>
    <x v="0"/>
  </r>
  <r>
    <n v="1112"/>
    <x v="265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x v="265"/>
    <x v="3"/>
    <x v="18"/>
  </r>
  <r>
    <n v="3425"/>
    <x v="266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x v="266"/>
    <x v="6"/>
    <x v="11"/>
  </r>
  <r>
    <n v="43"/>
    <x v="267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x v="267"/>
    <x v="5"/>
    <x v="16"/>
  </r>
  <r>
    <n v="1518"/>
    <x v="26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x v="268"/>
    <x v="2"/>
    <x v="3"/>
  </r>
  <r>
    <n v="983"/>
    <x v="269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x v="269"/>
    <x v="0"/>
    <x v="1"/>
  </r>
  <r>
    <n v="2459"/>
    <x v="270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x v="270"/>
    <x v="4"/>
    <x v="7"/>
  </r>
  <r>
    <n v="3224"/>
    <x v="271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x v="271"/>
    <x v="6"/>
    <x v="11"/>
  </r>
  <r>
    <n v="343"/>
    <x v="272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x v="272"/>
    <x v="5"/>
    <x v="8"/>
  </r>
  <r>
    <n v="370"/>
    <x v="273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x v="273"/>
    <x v="5"/>
    <x v="8"/>
  </r>
  <r>
    <n v="1253"/>
    <x v="274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x v="274"/>
    <x v="7"/>
    <x v="15"/>
  </r>
  <r>
    <n v="2057"/>
    <x v="275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x v="275"/>
    <x v="0"/>
    <x v="0"/>
  </r>
  <r>
    <n v="411"/>
    <x v="276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x v="276"/>
    <x v="5"/>
    <x v="8"/>
  </r>
  <r>
    <n v="2231"/>
    <x v="277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x v="277"/>
    <x v="3"/>
    <x v="5"/>
  </r>
  <r>
    <n v="2728"/>
    <x v="278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x v="278"/>
    <x v="0"/>
    <x v="0"/>
  </r>
  <r>
    <n v="317"/>
    <x v="279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x v="279"/>
    <x v="5"/>
    <x v="8"/>
  </r>
  <r>
    <n v="2442"/>
    <x v="280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x v="280"/>
    <x v="4"/>
    <x v="7"/>
  </r>
  <r>
    <n v="658"/>
    <x v="281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x v="281"/>
    <x v="0"/>
    <x v="1"/>
  </r>
  <r>
    <n v="150"/>
    <x v="282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x v="282"/>
    <x v="5"/>
    <x v="21"/>
  </r>
  <r>
    <n v="2037"/>
    <x v="28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x v="283"/>
    <x v="0"/>
    <x v="0"/>
  </r>
  <r>
    <n v="1536"/>
    <x v="2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x v="284"/>
    <x v="2"/>
    <x v="3"/>
  </r>
  <r>
    <n v="2717"/>
    <x v="285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x v="285"/>
    <x v="6"/>
    <x v="9"/>
  </r>
  <r>
    <n v="3009"/>
    <x v="286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x v="286"/>
    <x v="6"/>
    <x v="9"/>
  </r>
  <r>
    <n v="296"/>
    <x v="287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x v="287"/>
    <x v="5"/>
    <x v="8"/>
  </r>
  <r>
    <n v="2720"/>
    <x v="28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x v="288"/>
    <x v="6"/>
    <x v="9"/>
  </r>
  <r>
    <n v="263"/>
    <x v="28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x v="289"/>
    <x v="5"/>
    <x v="8"/>
  </r>
  <r>
    <n v="336"/>
    <x v="290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x v="290"/>
    <x v="5"/>
    <x v="8"/>
  </r>
  <r>
    <n v="2714"/>
    <x v="291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x v="291"/>
    <x v="6"/>
    <x v="9"/>
  </r>
  <r>
    <n v="979"/>
    <x v="292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x v="292"/>
    <x v="0"/>
    <x v="1"/>
  </r>
  <r>
    <n v="2079"/>
    <x v="293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x v="293"/>
    <x v="0"/>
    <x v="0"/>
  </r>
  <r>
    <n v="2268"/>
    <x v="294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x v="294"/>
    <x v="3"/>
    <x v="5"/>
  </r>
  <r>
    <n v="350"/>
    <x v="295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x v="295"/>
    <x v="5"/>
    <x v="8"/>
  </r>
  <r>
    <n v="2616"/>
    <x v="296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x v="296"/>
    <x v="0"/>
    <x v="4"/>
  </r>
  <r>
    <n v="32"/>
    <x v="29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x v="297"/>
    <x v="5"/>
    <x v="16"/>
  </r>
  <r>
    <n v="2184"/>
    <x v="298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x v="298"/>
    <x v="3"/>
    <x v="5"/>
  </r>
  <r>
    <n v="1475"/>
    <x v="299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x v="299"/>
    <x v="1"/>
    <x v="2"/>
  </r>
  <r>
    <n v="3014"/>
    <x v="300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x v="300"/>
    <x v="6"/>
    <x v="9"/>
  </r>
  <r>
    <n v="2202"/>
    <x v="301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x v="301"/>
    <x v="7"/>
    <x v="13"/>
  </r>
  <r>
    <n v="2707"/>
    <x v="302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x v="302"/>
    <x v="6"/>
    <x v="9"/>
  </r>
  <r>
    <n v="254"/>
    <x v="303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x v="303"/>
    <x v="5"/>
    <x v="8"/>
  </r>
  <r>
    <n v="216"/>
    <x v="304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x v="304"/>
    <x v="5"/>
    <x v="10"/>
  </r>
  <r>
    <n v="1526"/>
    <x v="30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x v="305"/>
    <x v="2"/>
    <x v="3"/>
  </r>
  <r>
    <n v="2987"/>
    <x v="30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x v="306"/>
    <x v="6"/>
    <x v="9"/>
  </r>
  <r>
    <n v="3211"/>
    <x v="307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x v="307"/>
    <x v="6"/>
    <x v="11"/>
  </r>
  <r>
    <n v="1539"/>
    <x v="308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x v="308"/>
    <x v="2"/>
    <x v="3"/>
  </r>
  <r>
    <n v="3035"/>
    <x v="309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x v="309"/>
    <x v="6"/>
    <x v="9"/>
  </r>
  <r>
    <n v="1217"/>
    <x v="310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x v="310"/>
    <x v="2"/>
    <x v="3"/>
  </r>
  <r>
    <n v="322"/>
    <x v="311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x v="311"/>
    <x v="5"/>
    <x v="8"/>
  </r>
  <r>
    <n v="279"/>
    <x v="312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x v="312"/>
    <x v="5"/>
    <x v="8"/>
  </r>
  <r>
    <n v="1514"/>
    <x v="313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x v="313"/>
    <x v="2"/>
    <x v="3"/>
  </r>
  <r>
    <n v="2332"/>
    <x v="314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x v="314"/>
    <x v="4"/>
    <x v="7"/>
  </r>
  <r>
    <n v="385"/>
    <x v="31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x v="315"/>
    <x v="5"/>
    <x v="8"/>
  </r>
  <r>
    <n v="2329"/>
    <x v="316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x v="316"/>
    <x v="4"/>
    <x v="7"/>
  </r>
  <r>
    <n v="643"/>
    <x v="317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x v="317"/>
    <x v="0"/>
    <x v="1"/>
  </r>
  <r>
    <n v="287"/>
    <x v="318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x v="318"/>
    <x v="5"/>
    <x v="8"/>
  </r>
  <r>
    <n v="730"/>
    <x v="319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x v="319"/>
    <x v="1"/>
    <x v="17"/>
  </r>
  <r>
    <n v="293"/>
    <x v="320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x v="320"/>
    <x v="5"/>
    <x v="8"/>
  </r>
  <r>
    <n v="670"/>
    <x v="321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x v="321"/>
    <x v="0"/>
    <x v="1"/>
  </r>
  <r>
    <n v="2068"/>
    <x v="322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x v="322"/>
    <x v="0"/>
    <x v="0"/>
  </r>
  <r>
    <n v="2078"/>
    <x v="323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x v="323"/>
    <x v="0"/>
    <x v="0"/>
  </r>
  <r>
    <n v="1657"/>
    <x v="324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x v="324"/>
    <x v="7"/>
    <x v="22"/>
  </r>
  <r>
    <n v="381"/>
    <x v="325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x v="325"/>
    <x v="5"/>
    <x v="8"/>
  </r>
  <r>
    <n v="357"/>
    <x v="326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x v="326"/>
    <x v="5"/>
    <x v="8"/>
  </r>
  <r>
    <n v="1219"/>
    <x v="32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x v="327"/>
    <x v="2"/>
    <x v="3"/>
  </r>
  <r>
    <n v="2924"/>
    <x v="328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x v="328"/>
    <x v="6"/>
    <x v="19"/>
  </r>
  <r>
    <n v="2493"/>
    <x v="329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x v="329"/>
    <x v="7"/>
    <x v="12"/>
  </r>
  <r>
    <n v="960"/>
    <x v="33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x v="330"/>
    <x v="0"/>
    <x v="1"/>
  </r>
  <r>
    <n v="243"/>
    <x v="331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x v="331"/>
    <x v="5"/>
    <x v="8"/>
  </r>
  <r>
    <n v="1258"/>
    <x v="332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x v="332"/>
    <x v="7"/>
    <x v="15"/>
  </r>
  <r>
    <n v="2335"/>
    <x v="333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x v="333"/>
    <x v="4"/>
    <x v="7"/>
  </r>
  <r>
    <n v="2328"/>
    <x v="334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x v="334"/>
    <x v="4"/>
    <x v="7"/>
  </r>
  <r>
    <n v="300"/>
    <x v="335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x v="335"/>
    <x v="5"/>
    <x v="8"/>
  </r>
  <r>
    <n v="3250"/>
    <x v="336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x v="336"/>
    <x v="6"/>
    <x v="11"/>
  </r>
  <r>
    <n v="359"/>
    <x v="337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x v="337"/>
    <x v="5"/>
    <x v="8"/>
  </r>
  <r>
    <n v="315"/>
    <x v="338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x v="338"/>
    <x v="5"/>
    <x v="8"/>
  </r>
  <r>
    <n v="1095"/>
    <x v="339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x v="339"/>
    <x v="3"/>
    <x v="18"/>
  </r>
  <r>
    <n v="651"/>
    <x v="340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x v="340"/>
    <x v="0"/>
    <x v="1"/>
  </r>
  <r>
    <n v="2984"/>
    <x v="341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x v="341"/>
    <x v="6"/>
    <x v="9"/>
  </r>
  <r>
    <n v="2232"/>
    <x v="34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x v="342"/>
    <x v="3"/>
    <x v="5"/>
  </r>
  <r>
    <n v="1337"/>
    <x v="34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x v="343"/>
    <x v="0"/>
    <x v="1"/>
  </r>
  <r>
    <n v="515"/>
    <x v="344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x v="344"/>
    <x v="5"/>
    <x v="23"/>
  </r>
  <r>
    <n v="2252"/>
    <x v="345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x v="345"/>
    <x v="3"/>
    <x v="5"/>
  </r>
  <r>
    <n v="307"/>
    <x v="346"/>
    <s v="Why is grammar important?"/>
    <n v="22000"/>
    <n v="24490"/>
    <x v="0"/>
    <x v="0"/>
    <s v="USD"/>
    <n v="1360276801"/>
    <n v="1357684801"/>
    <b v="1"/>
    <n v="576"/>
    <b v="1"/>
    <x v="8"/>
    <n v="111"/>
    <x v="346"/>
    <x v="5"/>
    <x v="8"/>
  </r>
  <r>
    <n v="3259"/>
    <x v="347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x v="347"/>
    <x v="6"/>
    <x v="11"/>
  </r>
  <r>
    <n v="1275"/>
    <x v="348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x v="348"/>
    <x v="7"/>
    <x v="15"/>
  </r>
  <r>
    <n v="2224"/>
    <x v="349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x v="349"/>
    <x v="3"/>
    <x v="5"/>
  </r>
  <r>
    <n v="1517"/>
    <x v="350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x v="350"/>
    <x v="2"/>
    <x v="3"/>
  </r>
  <r>
    <n v="1532"/>
    <x v="351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x v="351"/>
    <x v="2"/>
    <x v="3"/>
  </r>
  <r>
    <n v="1963"/>
    <x v="352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x v="352"/>
    <x v="0"/>
    <x v="0"/>
  </r>
  <r>
    <n v="684"/>
    <x v="353"/>
    <s v="Arcus gives your fingers super powers."/>
    <n v="320000"/>
    <n v="23948"/>
    <x v="2"/>
    <x v="0"/>
    <s v="USD"/>
    <n v="1406257200"/>
    <n v="1403176891"/>
    <b v="0"/>
    <n v="135"/>
    <b v="0"/>
    <x v="1"/>
    <n v="7"/>
    <x v="353"/>
    <x v="0"/>
    <x v="1"/>
  </r>
  <r>
    <n v="1024"/>
    <x v="354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x v="354"/>
    <x v="7"/>
    <x v="13"/>
  </r>
  <r>
    <n v="2457"/>
    <x v="355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x v="355"/>
    <x v="4"/>
    <x v="7"/>
  </r>
  <r>
    <n v="3147"/>
    <x v="35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x v="356"/>
    <x v="6"/>
    <x v="11"/>
  </r>
  <r>
    <n v="2024"/>
    <x v="357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x v="357"/>
    <x v="0"/>
    <x v="0"/>
  </r>
  <r>
    <n v="3017"/>
    <x v="358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x v="358"/>
    <x v="6"/>
    <x v="9"/>
  </r>
  <r>
    <n v="1523"/>
    <x v="359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x v="77"/>
    <x v="2"/>
    <x v="3"/>
  </r>
  <r>
    <n v="1184"/>
    <x v="36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x v="359"/>
    <x v="2"/>
    <x v="3"/>
  </r>
  <r>
    <n v="3001"/>
    <x v="361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x v="360"/>
    <x v="6"/>
    <x v="9"/>
  </r>
  <r>
    <n v="2631"/>
    <x v="362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x v="361"/>
    <x v="0"/>
    <x v="4"/>
  </r>
  <r>
    <n v="2188"/>
    <x v="363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x v="362"/>
    <x v="3"/>
    <x v="5"/>
  </r>
  <r>
    <n v="2734"/>
    <x v="364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x v="363"/>
    <x v="0"/>
    <x v="0"/>
  </r>
  <r>
    <n v="418"/>
    <x v="365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x v="364"/>
    <x v="5"/>
    <x v="8"/>
  </r>
  <r>
    <n v="384"/>
    <x v="366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x v="365"/>
    <x v="5"/>
    <x v="8"/>
  </r>
  <r>
    <n v="1267"/>
    <x v="3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x v="366"/>
    <x v="7"/>
    <x v="15"/>
  </r>
  <r>
    <n v="27"/>
    <x v="368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x v="367"/>
    <x v="5"/>
    <x v="16"/>
  </r>
  <r>
    <n v="1502"/>
    <x v="369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x v="368"/>
    <x v="2"/>
    <x v="3"/>
  </r>
  <r>
    <n v="1746"/>
    <x v="370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x v="369"/>
    <x v="2"/>
    <x v="3"/>
  </r>
  <r>
    <n v="1223"/>
    <x v="371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x v="370"/>
    <x v="2"/>
    <x v="3"/>
  </r>
  <r>
    <n v="2674"/>
    <x v="372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x v="371"/>
    <x v="0"/>
    <x v="24"/>
  </r>
  <r>
    <n v="2186"/>
    <x v="373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x v="372"/>
    <x v="3"/>
    <x v="5"/>
  </r>
  <r>
    <n v="1297"/>
    <x v="374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x v="373"/>
    <x v="6"/>
    <x v="11"/>
  </r>
  <r>
    <n v="3245"/>
    <x v="375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x v="374"/>
    <x v="6"/>
    <x v="11"/>
  </r>
  <r>
    <n v="2168"/>
    <x v="376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x v="375"/>
    <x v="7"/>
    <x v="15"/>
  </r>
  <r>
    <n v="2621"/>
    <x v="377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x v="376"/>
    <x v="0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x v="377"/>
    <x v="2"/>
    <x v="3"/>
  </r>
  <r>
    <n v="3039"/>
    <x v="379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x v="378"/>
    <x v="6"/>
    <x v="9"/>
  </r>
  <r>
    <n v="2091"/>
    <x v="38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x v="379"/>
    <x v="7"/>
    <x v="12"/>
  </r>
  <r>
    <n v="275"/>
    <x v="381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x v="380"/>
    <x v="5"/>
    <x v="8"/>
  </r>
  <r>
    <n v="1509"/>
    <x v="382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x v="381"/>
    <x v="2"/>
    <x v="3"/>
  </r>
  <r>
    <n v="1537"/>
    <x v="383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x v="382"/>
    <x v="2"/>
    <x v="3"/>
  </r>
  <r>
    <n v="3229"/>
    <x v="384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x v="383"/>
    <x v="6"/>
    <x v="11"/>
  </r>
  <r>
    <n v="261"/>
    <x v="385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x v="384"/>
    <x v="5"/>
    <x v="8"/>
  </r>
  <r>
    <n v="309"/>
    <x v="386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x v="385"/>
    <x v="5"/>
    <x v="8"/>
  </r>
  <r>
    <n v="1906"/>
    <x v="387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x v="386"/>
    <x v="0"/>
    <x v="6"/>
  </r>
  <r>
    <n v="399"/>
    <x v="388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x v="387"/>
    <x v="5"/>
    <x v="8"/>
  </r>
  <r>
    <n v="2662"/>
    <x v="389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x v="388"/>
    <x v="0"/>
    <x v="24"/>
  </r>
  <r>
    <n v="320"/>
    <x v="39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x v="389"/>
    <x v="5"/>
    <x v="8"/>
  </r>
  <r>
    <n v="1019"/>
    <x v="391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x v="390"/>
    <x v="0"/>
    <x v="1"/>
  </r>
  <r>
    <n v="1775"/>
    <x v="392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x v="391"/>
    <x v="2"/>
    <x v="3"/>
  </r>
  <r>
    <n v="2157"/>
    <x v="393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x v="392"/>
    <x v="3"/>
    <x v="18"/>
  </r>
  <r>
    <n v="2663"/>
    <x v="394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x v="393"/>
    <x v="0"/>
    <x v="24"/>
  </r>
  <r>
    <n v="2604"/>
    <x v="395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x v="394"/>
    <x v="0"/>
    <x v="4"/>
  </r>
  <r>
    <n v="311"/>
    <x v="39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x v="395"/>
    <x v="5"/>
    <x v="8"/>
  </r>
  <r>
    <n v="2535"/>
    <x v="397"/>
    <s v="Mark Hayes: Requiem Recording"/>
    <n v="20000"/>
    <n v="20755"/>
    <x v="0"/>
    <x v="0"/>
    <s v="USD"/>
    <n v="1417463945"/>
    <n v="1414781945"/>
    <b v="0"/>
    <n v="78"/>
    <b v="1"/>
    <x v="25"/>
    <n v="104"/>
    <x v="396"/>
    <x v="7"/>
    <x v="25"/>
  </r>
  <r>
    <n v="1846"/>
    <x v="398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x v="397"/>
    <x v="7"/>
    <x v="15"/>
  </r>
  <r>
    <n v="2223"/>
    <x v="399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x v="398"/>
    <x v="3"/>
    <x v="5"/>
  </r>
  <r>
    <n v="283"/>
    <x v="400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x v="399"/>
    <x v="5"/>
    <x v="8"/>
  </r>
  <r>
    <n v="1004"/>
    <x v="4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x v="400"/>
    <x v="0"/>
    <x v="1"/>
  </r>
  <r>
    <n v="1508"/>
    <x v="402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x v="401"/>
    <x v="2"/>
    <x v="3"/>
  </r>
  <r>
    <n v="2227"/>
    <x v="403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x v="402"/>
    <x v="3"/>
    <x v="5"/>
  </r>
  <r>
    <n v="1269"/>
    <x v="404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x v="403"/>
    <x v="7"/>
    <x v="15"/>
  </r>
  <r>
    <n v="1216"/>
    <x v="405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x v="404"/>
    <x v="2"/>
    <x v="3"/>
  </r>
  <r>
    <n v="3253"/>
    <x v="406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x v="405"/>
    <x v="6"/>
    <x v="11"/>
  </r>
  <r>
    <n v="2538"/>
    <x v="40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x v="406"/>
    <x v="7"/>
    <x v="25"/>
  </r>
  <r>
    <n v="1351"/>
    <x v="408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x v="407"/>
    <x v="1"/>
    <x v="17"/>
  </r>
  <r>
    <n v="21"/>
    <x v="409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x v="408"/>
    <x v="5"/>
    <x v="16"/>
  </r>
  <r>
    <n v="297"/>
    <x v="410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x v="409"/>
    <x v="5"/>
    <x v="8"/>
  </r>
  <r>
    <n v="391"/>
    <x v="41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x v="410"/>
    <x v="5"/>
    <x v="8"/>
  </r>
  <r>
    <n v="3236"/>
    <x v="412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x v="411"/>
    <x v="6"/>
    <x v="11"/>
  </r>
  <r>
    <n v="725"/>
    <x v="413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x v="412"/>
    <x v="1"/>
    <x v="17"/>
  </r>
  <r>
    <n v="1828"/>
    <x v="414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x v="413"/>
    <x v="7"/>
    <x v="15"/>
  </r>
  <r>
    <n v="59"/>
    <x v="415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x v="414"/>
    <x v="5"/>
    <x v="16"/>
  </r>
  <r>
    <n v="3219"/>
    <x v="416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x v="415"/>
    <x v="6"/>
    <x v="11"/>
  </r>
  <r>
    <n v="2235"/>
    <x v="417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x v="416"/>
    <x v="3"/>
    <x v="5"/>
  </r>
  <r>
    <n v="42"/>
    <x v="418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x v="417"/>
    <x v="5"/>
    <x v="16"/>
  </r>
  <r>
    <n v="1000"/>
    <x v="419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x v="418"/>
    <x v="0"/>
    <x v="1"/>
  </r>
  <r>
    <n v="2158"/>
    <x v="420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x v="419"/>
    <x v="3"/>
    <x v="18"/>
  </r>
  <r>
    <n v="952"/>
    <x v="421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x v="420"/>
    <x v="0"/>
    <x v="1"/>
  </r>
  <r>
    <n v="1512"/>
    <x v="42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x v="421"/>
    <x v="2"/>
    <x v="3"/>
  </r>
  <r>
    <n v="2226"/>
    <x v="423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x v="422"/>
    <x v="3"/>
    <x v="5"/>
  </r>
  <r>
    <n v="680"/>
    <x v="424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x v="423"/>
    <x v="0"/>
    <x v="1"/>
  </r>
  <r>
    <n v="959"/>
    <x v="425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x v="424"/>
    <x v="0"/>
    <x v="1"/>
  </r>
  <r>
    <n v="2247"/>
    <x v="426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x v="425"/>
    <x v="3"/>
    <x v="5"/>
  </r>
  <r>
    <n v="1962"/>
    <x v="427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x v="426"/>
    <x v="0"/>
    <x v="0"/>
  </r>
  <r>
    <n v="951"/>
    <x v="428"/>
    <s v="Revolutionizing the way we walk our dogs!"/>
    <n v="50000"/>
    <n v="19195"/>
    <x v="2"/>
    <x v="0"/>
    <s v="USD"/>
    <n v="1465054872"/>
    <n v="1461166872"/>
    <b v="0"/>
    <n v="121"/>
    <b v="0"/>
    <x v="1"/>
    <n v="38"/>
    <x v="427"/>
    <x v="0"/>
    <x v="1"/>
  </r>
  <r>
    <n v="1529"/>
    <x v="4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x v="428"/>
    <x v="2"/>
    <x v="3"/>
  </r>
  <r>
    <n v="414"/>
    <x v="430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x v="429"/>
    <x v="5"/>
    <x v="8"/>
  </r>
  <r>
    <n v="657"/>
    <x v="431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x v="430"/>
    <x v="0"/>
    <x v="1"/>
  </r>
  <r>
    <n v="2244"/>
    <x v="432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x v="431"/>
    <x v="3"/>
    <x v="5"/>
  </r>
  <r>
    <n v="2259"/>
    <x v="433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x v="432"/>
    <x v="3"/>
    <x v="5"/>
  </r>
  <r>
    <n v="392"/>
    <x v="4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x v="433"/>
    <x v="5"/>
    <x v="8"/>
  </r>
  <r>
    <n v="2718"/>
    <x v="435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x v="434"/>
    <x v="6"/>
    <x v="9"/>
  </r>
  <r>
    <n v="1520"/>
    <x v="436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x v="435"/>
    <x v="2"/>
    <x v="3"/>
  </r>
  <r>
    <n v="1282"/>
    <x v="437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x v="436"/>
    <x v="7"/>
    <x v="15"/>
  </r>
  <r>
    <n v="1516"/>
    <x v="438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x v="437"/>
    <x v="2"/>
    <x v="3"/>
  </r>
  <r>
    <n v="2305"/>
    <x v="43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x v="438"/>
    <x v="7"/>
    <x v="12"/>
  </r>
  <r>
    <n v="3019"/>
    <x v="440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x v="439"/>
    <x v="6"/>
    <x v="9"/>
  </r>
  <r>
    <n v="2664"/>
    <x v="441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x v="440"/>
    <x v="0"/>
    <x v="24"/>
  </r>
  <r>
    <n v="256"/>
    <x v="442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x v="441"/>
    <x v="5"/>
    <x v="8"/>
  </r>
  <r>
    <n v="1504"/>
    <x v="443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x v="442"/>
    <x v="2"/>
    <x v="3"/>
  </r>
  <r>
    <n v="2608"/>
    <x v="444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x v="443"/>
    <x v="0"/>
    <x v="4"/>
  </r>
  <r>
    <n v="299"/>
    <x v="445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x v="444"/>
    <x v="5"/>
    <x v="8"/>
  </r>
  <r>
    <n v="345"/>
    <x v="446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x v="420"/>
    <x v="5"/>
    <x v="8"/>
  </r>
  <r>
    <n v="313"/>
    <x v="447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x v="445"/>
    <x v="5"/>
    <x v="8"/>
  </r>
  <r>
    <n v="2633"/>
    <x v="448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x v="446"/>
    <x v="0"/>
    <x v="4"/>
  </r>
  <r>
    <n v="1540"/>
    <x v="449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x v="447"/>
    <x v="2"/>
    <x v="3"/>
  </r>
  <r>
    <n v="1341"/>
    <x v="450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x v="448"/>
    <x v="0"/>
    <x v="1"/>
  </r>
  <r>
    <n v="993"/>
    <x v="451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x v="449"/>
    <x v="0"/>
    <x v="1"/>
  </r>
  <r>
    <n v="1852"/>
    <x v="4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x v="450"/>
    <x v="7"/>
    <x v="15"/>
  </r>
  <r>
    <n v="821"/>
    <x v="453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x v="451"/>
    <x v="7"/>
    <x v="15"/>
  </r>
  <r>
    <n v="3187"/>
    <x v="454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x v="452"/>
    <x v="6"/>
    <x v="11"/>
  </r>
  <r>
    <n v="379"/>
    <x v="4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x v="453"/>
    <x v="5"/>
    <x v="8"/>
  </r>
  <r>
    <n v="1207"/>
    <x v="456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x v="454"/>
    <x v="2"/>
    <x v="3"/>
  </r>
  <r>
    <n v="1938"/>
    <x v="457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x v="455"/>
    <x v="7"/>
    <x v="12"/>
  </r>
  <r>
    <n v="1890"/>
    <x v="458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x v="456"/>
    <x v="7"/>
    <x v="12"/>
  </r>
  <r>
    <n v="2041"/>
    <x v="459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x v="457"/>
    <x v="0"/>
    <x v="0"/>
  </r>
  <r>
    <n v="1466"/>
    <x v="460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x v="458"/>
    <x v="1"/>
    <x v="2"/>
  </r>
  <r>
    <n v="2612"/>
    <x v="46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x v="459"/>
    <x v="0"/>
    <x v="4"/>
  </r>
  <r>
    <n v="2108"/>
    <x v="462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x v="460"/>
    <x v="7"/>
    <x v="12"/>
  </r>
  <r>
    <n v="2656"/>
    <x v="463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x v="461"/>
    <x v="0"/>
    <x v="4"/>
  </r>
  <r>
    <n v="316"/>
    <x v="464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x v="462"/>
    <x v="5"/>
    <x v="8"/>
  </r>
  <r>
    <n v="346"/>
    <x v="465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x v="463"/>
    <x v="5"/>
    <x v="8"/>
  </r>
  <r>
    <n v="955"/>
    <x v="466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x v="464"/>
    <x v="0"/>
    <x v="1"/>
  </r>
  <r>
    <n v="1972"/>
    <x v="467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x v="465"/>
    <x v="0"/>
    <x v="0"/>
  </r>
  <r>
    <n v="2723"/>
    <x v="468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x v="466"/>
    <x v="0"/>
    <x v="0"/>
  </r>
  <r>
    <n v="1203"/>
    <x v="469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x v="467"/>
    <x v="2"/>
    <x v="3"/>
  </r>
  <r>
    <n v="1280"/>
    <x v="47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x v="468"/>
    <x v="7"/>
    <x v="15"/>
  </r>
  <r>
    <n v="1505"/>
    <x v="471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x v="469"/>
    <x v="2"/>
    <x v="3"/>
  </r>
  <r>
    <n v="338"/>
    <x v="472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x v="470"/>
    <x v="5"/>
    <x v="8"/>
  </r>
  <r>
    <n v="3043"/>
    <x v="473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x v="471"/>
    <x v="6"/>
    <x v="9"/>
  </r>
  <r>
    <n v="3402"/>
    <x v="47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x v="472"/>
    <x v="6"/>
    <x v="11"/>
  </r>
  <r>
    <n v="286"/>
    <x v="475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x v="473"/>
    <x v="5"/>
    <x v="8"/>
  </r>
  <r>
    <n v="3128"/>
    <x v="476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x v="474"/>
    <x v="6"/>
    <x v="11"/>
  </r>
  <r>
    <n v="2044"/>
    <x v="477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x v="475"/>
    <x v="0"/>
    <x v="0"/>
  </r>
  <r>
    <n v="1257"/>
    <x v="47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x v="476"/>
    <x v="7"/>
    <x v="15"/>
  </r>
  <r>
    <n v="1753"/>
    <x v="479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x v="477"/>
    <x v="2"/>
    <x v="3"/>
  </r>
  <r>
    <n v="1510"/>
    <x v="48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x v="478"/>
    <x v="2"/>
    <x v="3"/>
  </r>
  <r>
    <n v="240"/>
    <x v="481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x v="479"/>
    <x v="5"/>
    <x v="8"/>
  </r>
  <r>
    <n v="396"/>
    <x v="482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x v="480"/>
    <x v="5"/>
    <x v="8"/>
  </r>
  <r>
    <n v="2196"/>
    <x v="483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x v="481"/>
    <x v="3"/>
    <x v="5"/>
  </r>
  <r>
    <n v="2666"/>
    <x v="484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x v="482"/>
    <x v="0"/>
    <x v="24"/>
  </r>
  <r>
    <n v="1277"/>
    <x v="485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x v="483"/>
    <x v="7"/>
    <x v="15"/>
  </r>
  <r>
    <n v="2257"/>
    <x v="486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x v="484"/>
    <x v="3"/>
    <x v="5"/>
  </r>
  <r>
    <n v="1304"/>
    <x v="487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x v="485"/>
    <x v="0"/>
    <x v="1"/>
  </r>
  <r>
    <n v="2618"/>
    <x v="488"/>
    <s v="LTD ED COLLECTIBLE SPACE ART FEAT. ASTRONAUTS"/>
    <n v="15000"/>
    <n v="15808"/>
    <x v="0"/>
    <x v="0"/>
    <s v="USD"/>
    <n v="1449000061"/>
    <n v="1443812461"/>
    <b v="1"/>
    <n v="77"/>
    <b v="1"/>
    <x v="4"/>
    <n v="105"/>
    <x v="486"/>
    <x v="0"/>
    <x v="4"/>
  </r>
  <r>
    <n v="2995"/>
    <x v="489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x v="487"/>
    <x v="6"/>
    <x v="9"/>
  </r>
  <r>
    <n v="2182"/>
    <x v="490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x v="488"/>
    <x v="3"/>
    <x v="5"/>
  </r>
  <r>
    <n v="289"/>
    <x v="491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x v="489"/>
    <x v="5"/>
    <x v="8"/>
  </r>
  <r>
    <n v="3274"/>
    <x v="492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x v="490"/>
    <x v="6"/>
    <x v="11"/>
  </r>
  <r>
    <n v="534"/>
    <x v="493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x v="491"/>
    <x v="6"/>
    <x v="11"/>
  </r>
  <r>
    <n v="3013"/>
    <x v="494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x v="492"/>
    <x v="6"/>
    <x v="9"/>
  </r>
  <r>
    <n v="3304"/>
    <x v="495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x v="493"/>
    <x v="6"/>
    <x v="11"/>
  </r>
  <r>
    <n v="1959"/>
    <x v="496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x v="494"/>
    <x v="0"/>
    <x v="0"/>
  </r>
  <r>
    <n v="1511"/>
    <x v="497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x v="495"/>
    <x v="2"/>
    <x v="3"/>
  </r>
  <r>
    <n v="795"/>
    <x v="498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x v="496"/>
    <x v="7"/>
    <x v="15"/>
  </r>
  <r>
    <n v="2316"/>
    <x v="49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x v="497"/>
    <x v="7"/>
    <x v="12"/>
  </r>
  <r>
    <n v="3779"/>
    <x v="500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x v="498"/>
    <x v="6"/>
    <x v="19"/>
  </r>
  <r>
    <n v="365"/>
    <x v="501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x v="499"/>
    <x v="5"/>
    <x v="8"/>
  </r>
  <r>
    <n v="1631"/>
    <x v="502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x v="500"/>
    <x v="7"/>
    <x v="15"/>
  </r>
  <r>
    <n v="1220"/>
    <x v="503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x v="501"/>
    <x v="2"/>
    <x v="3"/>
  </r>
  <r>
    <n v="3411"/>
    <x v="504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x v="502"/>
    <x v="6"/>
    <x v="11"/>
  </r>
  <r>
    <n v="1208"/>
    <x v="505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x v="503"/>
    <x v="2"/>
    <x v="3"/>
  </r>
  <r>
    <n v="1218"/>
    <x v="506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x v="504"/>
    <x v="2"/>
    <x v="3"/>
  </r>
  <r>
    <n v="3235"/>
    <x v="507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x v="307"/>
    <x v="6"/>
    <x v="11"/>
  </r>
  <r>
    <n v="3272"/>
    <x v="508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x v="505"/>
    <x v="6"/>
    <x v="11"/>
  </r>
  <r>
    <n v="301"/>
    <x v="509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x v="506"/>
    <x v="5"/>
    <x v="8"/>
  </r>
  <r>
    <n v="698"/>
    <x v="510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x v="507"/>
    <x v="0"/>
    <x v="1"/>
  </r>
  <r>
    <n v="1293"/>
    <x v="511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x v="508"/>
    <x v="6"/>
    <x v="11"/>
  </r>
  <r>
    <n v="3338"/>
    <x v="512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x v="509"/>
    <x v="6"/>
    <x v="11"/>
  </r>
  <r>
    <n v="1854"/>
    <x v="513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x v="510"/>
    <x v="7"/>
    <x v="15"/>
  </r>
  <r>
    <n v="3267"/>
    <x v="514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x v="511"/>
    <x v="6"/>
    <x v="11"/>
  </r>
  <r>
    <n v="57"/>
    <x v="515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x v="512"/>
    <x v="5"/>
    <x v="16"/>
  </r>
  <r>
    <n v="1792"/>
    <x v="516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x v="513"/>
    <x v="2"/>
    <x v="3"/>
  </r>
  <r>
    <n v="246"/>
    <x v="51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x v="514"/>
    <x v="5"/>
    <x v="8"/>
  </r>
  <r>
    <n v="3286"/>
    <x v="51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x v="515"/>
    <x v="6"/>
    <x v="11"/>
  </r>
  <r>
    <n v="2450"/>
    <x v="519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x v="516"/>
    <x v="4"/>
    <x v="7"/>
  </r>
  <r>
    <n v="1830"/>
    <x v="52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x v="517"/>
    <x v="7"/>
    <x v="15"/>
  </r>
  <r>
    <n v="1461"/>
    <x v="52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x v="518"/>
    <x v="1"/>
    <x v="2"/>
  </r>
  <r>
    <n v="2338"/>
    <x v="52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x v="519"/>
    <x v="4"/>
    <x v="7"/>
  </r>
  <r>
    <n v="3220"/>
    <x v="523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x v="520"/>
    <x v="6"/>
    <x v="11"/>
  </r>
  <r>
    <n v="538"/>
    <x v="524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x v="521"/>
    <x v="6"/>
    <x v="11"/>
  </r>
  <r>
    <n v="832"/>
    <x v="525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x v="522"/>
    <x v="7"/>
    <x v="15"/>
  </r>
  <r>
    <n v="3046"/>
    <x v="526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x v="523"/>
    <x v="6"/>
    <x v="9"/>
  </r>
  <r>
    <n v="2236"/>
    <x v="527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x v="524"/>
    <x v="3"/>
    <x v="5"/>
  </r>
  <r>
    <n v="242"/>
    <x v="528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x v="525"/>
    <x v="5"/>
    <x v="8"/>
  </r>
  <r>
    <n v="1"/>
    <x v="529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x v="526"/>
    <x v="5"/>
    <x v="16"/>
  </r>
  <r>
    <n v="688"/>
    <x v="530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x v="527"/>
    <x v="0"/>
    <x v="1"/>
  </r>
  <r>
    <n v="1607"/>
    <x v="531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x v="528"/>
    <x v="7"/>
    <x v="15"/>
  </r>
  <r>
    <n v="3163"/>
    <x v="53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x v="529"/>
    <x v="6"/>
    <x v="11"/>
  </r>
  <r>
    <n v="790"/>
    <x v="533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x v="530"/>
    <x v="7"/>
    <x v="15"/>
  </r>
  <r>
    <n v="1334"/>
    <x v="5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x v="531"/>
    <x v="0"/>
    <x v="1"/>
  </r>
  <r>
    <n v="2137"/>
    <x v="535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x v="532"/>
    <x v="3"/>
    <x v="18"/>
  </r>
  <r>
    <n v="2732"/>
    <x v="536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x v="533"/>
    <x v="0"/>
    <x v="0"/>
  </r>
  <r>
    <n v="318"/>
    <x v="537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x v="534"/>
    <x v="5"/>
    <x v="8"/>
  </r>
  <r>
    <n v="51"/>
    <x v="538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x v="535"/>
    <x v="5"/>
    <x v="16"/>
  </r>
  <r>
    <n v="2021"/>
    <x v="539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x v="536"/>
    <x v="0"/>
    <x v="0"/>
  </r>
  <r>
    <n v="969"/>
    <x v="540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x v="537"/>
    <x v="0"/>
    <x v="1"/>
  </r>
  <r>
    <n v="1268"/>
    <x v="541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x v="538"/>
    <x v="7"/>
    <x v="15"/>
  </r>
  <r>
    <n v="1279"/>
    <x v="542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x v="539"/>
    <x v="7"/>
    <x v="15"/>
  </r>
  <r>
    <n v="1976"/>
    <x v="543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x v="540"/>
    <x v="0"/>
    <x v="0"/>
  </r>
  <r>
    <n v="1770"/>
    <x v="544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x v="541"/>
    <x v="2"/>
    <x v="3"/>
  </r>
  <r>
    <n v="377"/>
    <x v="545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x v="542"/>
    <x v="5"/>
    <x v="8"/>
  </r>
  <r>
    <n v="2229"/>
    <x v="54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x v="543"/>
    <x v="3"/>
    <x v="5"/>
  </r>
  <r>
    <n v="545"/>
    <x v="547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x v="544"/>
    <x v="0"/>
    <x v="26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x v="545"/>
    <x v="7"/>
    <x v="25"/>
  </r>
  <r>
    <n v="1352"/>
    <x v="549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x v="546"/>
    <x v="1"/>
    <x v="17"/>
  </r>
  <r>
    <n v="2272"/>
    <x v="550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x v="547"/>
    <x v="3"/>
    <x v="5"/>
  </r>
  <r>
    <n v="2240"/>
    <x v="551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x v="548"/>
    <x v="3"/>
    <x v="5"/>
  </r>
  <r>
    <n v="1195"/>
    <x v="552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x v="549"/>
    <x v="2"/>
    <x v="3"/>
  </r>
  <r>
    <n v="1855"/>
    <x v="553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x v="550"/>
    <x v="7"/>
    <x v="15"/>
  </r>
  <r>
    <n v="413"/>
    <x v="554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x v="551"/>
    <x v="5"/>
    <x v="8"/>
  </r>
  <r>
    <n v="1204"/>
    <x v="555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x v="552"/>
    <x v="2"/>
    <x v="3"/>
  </r>
  <r>
    <n v="1254"/>
    <x v="556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x v="553"/>
    <x v="7"/>
    <x v="15"/>
  </r>
  <r>
    <n v="1007"/>
    <x v="55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x v="554"/>
    <x v="0"/>
    <x v="1"/>
  </r>
  <r>
    <n v="741"/>
    <x v="558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x v="555"/>
    <x v="1"/>
    <x v="17"/>
  </r>
  <r>
    <n v="2337"/>
    <x v="559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x v="556"/>
    <x v="4"/>
    <x v="7"/>
  </r>
  <r>
    <n v="2199"/>
    <x v="560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x v="557"/>
    <x v="3"/>
    <x v="5"/>
  </r>
  <r>
    <n v="1185"/>
    <x v="561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x v="558"/>
    <x v="2"/>
    <x v="3"/>
  </r>
  <r>
    <n v="3254"/>
    <x v="562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x v="559"/>
    <x v="6"/>
    <x v="11"/>
  </r>
  <r>
    <n v="3044"/>
    <x v="56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x v="560"/>
    <x v="6"/>
    <x v="9"/>
  </r>
  <r>
    <n v="1965"/>
    <x v="564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x v="561"/>
    <x v="0"/>
    <x v="0"/>
  </r>
  <r>
    <n v="1205"/>
    <x v="565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x v="562"/>
    <x v="2"/>
    <x v="3"/>
  </r>
  <r>
    <n v="368"/>
    <x v="566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x v="563"/>
    <x v="5"/>
    <x v="8"/>
  </r>
  <r>
    <n v="267"/>
    <x v="5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x v="564"/>
    <x v="5"/>
    <x v="8"/>
  </r>
  <r>
    <n v="397"/>
    <x v="568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x v="565"/>
    <x v="5"/>
    <x v="8"/>
  </r>
  <r>
    <n v="1309"/>
    <x v="56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x v="566"/>
    <x v="0"/>
    <x v="1"/>
  </r>
  <r>
    <n v="80"/>
    <x v="57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x v="567"/>
    <x v="5"/>
    <x v="27"/>
  </r>
  <r>
    <n v="613"/>
    <x v="571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x v="568"/>
    <x v="0"/>
    <x v="26"/>
  </r>
  <r>
    <n v="3256"/>
    <x v="572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x v="569"/>
    <x v="6"/>
    <x v="11"/>
  </r>
  <r>
    <n v="753"/>
    <x v="57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x v="570"/>
    <x v="1"/>
    <x v="17"/>
  </r>
  <r>
    <n v="2803"/>
    <x v="574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x v="571"/>
    <x v="6"/>
    <x v="11"/>
  </r>
  <r>
    <n v="677"/>
    <x v="575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x v="572"/>
    <x v="0"/>
    <x v="1"/>
  </r>
  <r>
    <n v="3005"/>
    <x v="576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x v="573"/>
    <x v="6"/>
    <x v="9"/>
  </r>
  <r>
    <n v="3242"/>
    <x v="577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x v="574"/>
    <x v="6"/>
    <x v="11"/>
  </r>
  <r>
    <n v="308"/>
    <x v="57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x v="575"/>
    <x v="5"/>
    <x v="8"/>
  </r>
  <r>
    <n v="2722"/>
    <x v="579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x v="576"/>
    <x v="0"/>
    <x v="0"/>
  </r>
  <r>
    <n v="3262"/>
    <x v="580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x v="577"/>
    <x v="6"/>
    <x v="11"/>
  </r>
  <r>
    <n v="825"/>
    <x v="58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x v="578"/>
    <x v="7"/>
    <x v="15"/>
  </r>
  <r>
    <n v="4022"/>
    <x v="582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x v="579"/>
    <x v="6"/>
    <x v="11"/>
  </r>
  <r>
    <n v="1313"/>
    <x v="58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x v="580"/>
    <x v="0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x v="581"/>
    <x v="7"/>
    <x v="15"/>
  </r>
  <r>
    <n v="1749"/>
    <x v="585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x v="582"/>
    <x v="2"/>
    <x v="3"/>
  </r>
  <r>
    <n v="1843"/>
    <x v="586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x v="583"/>
    <x v="7"/>
    <x v="15"/>
  </r>
  <r>
    <n v="2042"/>
    <x v="587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x v="584"/>
    <x v="0"/>
    <x v="0"/>
  </r>
  <r>
    <n v="3677"/>
    <x v="588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x v="585"/>
    <x v="6"/>
    <x v="11"/>
  </r>
  <r>
    <n v="532"/>
    <x v="589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x v="302"/>
    <x v="6"/>
    <x v="11"/>
  </r>
  <r>
    <n v="3024"/>
    <x v="590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x v="586"/>
    <x v="6"/>
    <x v="9"/>
  </r>
  <r>
    <n v="3214"/>
    <x v="591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x v="587"/>
    <x v="6"/>
    <x v="11"/>
  </r>
  <r>
    <n v="3218"/>
    <x v="592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x v="588"/>
    <x v="6"/>
    <x v="11"/>
  </r>
  <r>
    <n v="1763"/>
    <x v="59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x v="589"/>
    <x v="2"/>
    <x v="3"/>
  </r>
  <r>
    <n v="3468"/>
    <x v="594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x v="590"/>
    <x v="6"/>
    <x v="11"/>
  </r>
  <r>
    <n v="360"/>
    <x v="595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x v="591"/>
    <x v="5"/>
    <x v="8"/>
  </r>
  <r>
    <n v="2985"/>
    <x v="596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x v="592"/>
    <x v="6"/>
    <x v="9"/>
  </r>
  <r>
    <n v="2046"/>
    <x v="597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x v="593"/>
    <x v="0"/>
    <x v="0"/>
  </r>
  <r>
    <n v="2606"/>
    <x v="59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x v="594"/>
    <x v="0"/>
    <x v="4"/>
  </r>
  <r>
    <n v="3248"/>
    <x v="599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x v="595"/>
    <x v="6"/>
    <x v="11"/>
  </r>
  <r>
    <n v="28"/>
    <x v="600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x v="596"/>
    <x v="5"/>
    <x v="16"/>
  </r>
  <r>
    <n v="840"/>
    <x v="60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x v="597"/>
    <x v="7"/>
    <x v="20"/>
  </r>
  <r>
    <n v="16"/>
    <x v="602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x v="598"/>
    <x v="5"/>
    <x v="16"/>
  </r>
  <r>
    <n v="349"/>
    <x v="603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x v="599"/>
    <x v="5"/>
    <x v="8"/>
  </r>
  <r>
    <n v="1513"/>
    <x v="604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x v="600"/>
    <x v="2"/>
    <x v="3"/>
  </r>
  <r>
    <n v="49"/>
    <x v="605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x v="601"/>
    <x v="5"/>
    <x v="16"/>
  </r>
  <r>
    <n v="525"/>
    <x v="606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x v="602"/>
    <x v="6"/>
    <x v="11"/>
  </r>
  <r>
    <n v="362"/>
    <x v="607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x v="603"/>
    <x v="5"/>
    <x v="8"/>
  </r>
  <r>
    <n v="2716"/>
    <x v="608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x v="604"/>
    <x v="6"/>
    <x v="9"/>
  </r>
  <r>
    <n v="2277"/>
    <x v="609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x v="605"/>
    <x v="3"/>
    <x v="5"/>
  </r>
  <r>
    <n v="217"/>
    <x v="610"/>
    <s v="A roadmovie by paw"/>
    <n v="100000"/>
    <n v="11943"/>
    <x v="2"/>
    <x v="10"/>
    <s v="SEK"/>
    <n v="1419780149"/>
    <n v="1417101749"/>
    <b v="0"/>
    <n v="38"/>
    <b v="0"/>
    <x v="10"/>
    <n v="12"/>
    <x v="606"/>
    <x v="5"/>
    <x v="10"/>
  </r>
  <r>
    <n v="1780"/>
    <x v="611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x v="607"/>
    <x v="2"/>
    <x v="3"/>
  </r>
  <r>
    <n v="3481"/>
    <x v="612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x v="608"/>
    <x v="6"/>
    <x v="11"/>
  </r>
  <r>
    <n v="671"/>
    <x v="613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x v="609"/>
    <x v="0"/>
    <x v="1"/>
  </r>
  <r>
    <n v="1834"/>
    <x v="614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x v="610"/>
    <x v="7"/>
    <x v="15"/>
  </r>
  <r>
    <n v="655"/>
    <x v="61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x v="611"/>
    <x v="0"/>
    <x v="1"/>
  </r>
  <r>
    <n v="3316"/>
    <x v="616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x v="612"/>
    <x v="6"/>
    <x v="11"/>
  </r>
  <r>
    <n v="2012"/>
    <x v="617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x v="613"/>
    <x v="0"/>
    <x v="0"/>
  </r>
  <r>
    <n v="2228"/>
    <x v="618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x v="614"/>
    <x v="3"/>
    <x v="5"/>
  </r>
  <r>
    <n v="1028"/>
    <x v="619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x v="615"/>
    <x v="7"/>
    <x v="13"/>
  </r>
  <r>
    <n v="999"/>
    <x v="620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x v="616"/>
    <x v="0"/>
    <x v="1"/>
  </r>
  <r>
    <n v="352"/>
    <x v="621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x v="617"/>
    <x v="5"/>
    <x v="8"/>
  </r>
  <r>
    <n v="1625"/>
    <x v="622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x v="618"/>
    <x v="7"/>
    <x v="15"/>
  </r>
  <r>
    <n v="0"/>
    <x v="623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x v="619"/>
    <x v="5"/>
    <x v="16"/>
  </r>
  <r>
    <n v="52"/>
    <x v="624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x v="620"/>
    <x v="5"/>
    <x v="16"/>
  </r>
  <r>
    <n v="1808"/>
    <x v="625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x v="621"/>
    <x v="2"/>
    <x v="3"/>
  </r>
  <r>
    <n v="2007"/>
    <x v="62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x v="622"/>
    <x v="0"/>
    <x v="0"/>
  </r>
  <r>
    <n v="2331"/>
    <x v="627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x v="623"/>
    <x v="4"/>
    <x v="7"/>
  </r>
  <r>
    <n v="2451"/>
    <x v="628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x v="624"/>
    <x v="4"/>
    <x v="7"/>
  </r>
  <r>
    <n v="3712"/>
    <x v="629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x v="625"/>
    <x v="6"/>
    <x v="11"/>
  </r>
  <r>
    <n v="2635"/>
    <x v="630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x v="626"/>
    <x v="0"/>
    <x v="4"/>
  </r>
  <r>
    <n v="1270"/>
    <x v="631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x v="627"/>
    <x v="7"/>
    <x v="15"/>
  </r>
  <r>
    <n v="1317"/>
    <x v="632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x v="628"/>
    <x v="0"/>
    <x v="1"/>
  </r>
  <r>
    <n v="3389"/>
    <x v="633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x v="629"/>
    <x v="6"/>
    <x v="11"/>
  </r>
  <r>
    <n v="3090"/>
    <x v="634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x v="630"/>
    <x v="6"/>
    <x v="9"/>
  </r>
  <r>
    <n v="2251"/>
    <x v="635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x v="631"/>
    <x v="3"/>
    <x v="5"/>
  </r>
  <r>
    <n v="1397"/>
    <x v="636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x v="632"/>
    <x v="7"/>
    <x v="15"/>
  </r>
  <r>
    <n v="2103"/>
    <x v="637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x v="633"/>
    <x v="7"/>
    <x v="12"/>
  </r>
  <r>
    <n v="2966"/>
    <x v="638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x v="634"/>
    <x v="6"/>
    <x v="11"/>
  </r>
  <r>
    <n v="1399"/>
    <x v="63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x v="635"/>
    <x v="7"/>
    <x v="15"/>
  </r>
  <r>
    <n v="736"/>
    <x v="640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x v="85"/>
    <x v="1"/>
    <x v="17"/>
  </r>
  <r>
    <n v="3209"/>
    <x v="64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x v="636"/>
    <x v="6"/>
    <x v="11"/>
  </r>
  <r>
    <n v="2255"/>
    <x v="64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x v="637"/>
    <x v="3"/>
    <x v="5"/>
  </r>
  <r>
    <n v="249"/>
    <x v="643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x v="638"/>
    <x v="5"/>
    <x v="8"/>
  </r>
  <r>
    <n v="1946"/>
    <x v="644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x v="639"/>
    <x v="0"/>
    <x v="0"/>
  </r>
  <r>
    <n v="400"/>
    <x v="645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x v="640"/>
    <x v="5"/>
    <x v="8"/>
  </r>
  <r>
    <n v="3079"/>
    <x v="646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x v="641"/>
    <x v="6"/>
    <x v="9"/>
  </r>
  <r>
    <n v="1222"/>
    <x v="647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x v="642"/>
    <x v="2"/>
    <x v="3"/>
  </r>
  <r>
    <n v="1029"/>
    <x v="648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x v="643"/>
    <x v="7"/>
    <x v="13"/>
  </r>
  <r>
    <n v="1379"/>
    <x v="649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x v="644"/>
    <x v="7"/>
    <x v="15"/>
  </r>
  <r>
    <n v="3246"/>
    <x v="650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x v="257"/>
    <x v="6"/>
    <x v="11"/>
  </r>
  <r>
    <n v="69"/>
    <x v="651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x v="645"/>
    <x v="5"/>
    <x v="27"/>
  </r>
  <r>
    <n v="55"/>
    <x v="652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x v="646"/>
    <x v="5"/>
    <x v="16"/>
  </r>
  <r>
    <n v="1939"/>
    <x v="653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x v="647"/>
    <x v="7"/>
    <x v="12"/>
  </r>
  <r>
    <n v="2793"/>
    <x v="654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x v="648"/>
    <x v="6"/>
    <x v="11"/>
  </r>
  <r>
    <n v="3620"/>
    <x v="655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x v="649"/>
    <x v="6"/>
    <x v="11"/>
  </r>
  <r>
    <n v="2673"/>
    <x v="656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x v="650"/>
    <x v="0"/>
    <x v="24"/>
  </r>
  <r>
    <n v="2721"/>
    <x v="657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x v="617"/>
    <x v="0"/>
    <x v="0"/>
  </r>
  <r>
    <n v="1644"/>
    <x v="658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x v="651"/>
    <x v="7"/>
    <x v="22"/>
  </r>
  <r>
    <n v="1795"/>
    <x v="659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x v="652"/>
    <x v="2"/>
    <x v="3"/>
  </r>
  <r>
    <n v="2200"/>
    <x v="66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x v="653"/>
    <x v="3"/>
    <x v="5"/>
  </r>
  <r>
    <n v="672"/>
    <x v="661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x v="654"/>
    <x v="0"/>
    <x v="1"/>
  </r>
  <r>
    <n v="395"/>
    <x v="662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x v="655"/>
    <x v="5"/>
    <x v="8"/>
  </r>
  <r>
    <n v="2264"/>
    <x v="663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x v="656"/>
    <x v="3"/>
    <x v="5"/>
  </r>
  <r>
    <n v="2449"/>
    <x v="664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x v="657"/>
    <x v="4"/>
    <x v="7"/>
  </r>
  <r>
    <n v="3893"/>
    <x v="665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x v="658"/>
    <x v="6"/>
    <x v="11"/>
  </r>
  <r>
    <n v="1031"/>
    <x v="666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x v="659"/>
    <x v="7"/>
    <x v="13"/>
  </r>
  <r>
    <n v="2614"/>
    <x v="667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x v="660"/>
    <x v="0"/>
    <x v="4"/>
  </r>
  <r>
    <n v="2230"/>
    <x v="668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x v="661"/>
    <x v="3"/>
    <x v="5"/>
  </r>
  <r>
    <n v="2963"/>
    <x v="669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x v="662"/>
    <x v="6"/>
    <x v="11"/>
  </r>
  <r>
    <n v="2447"/>
    <x v="670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x v="663"/>
    <x v="4"/>
    <x v="7"/>
  </r>
  <r>
    <n v="656"/>
    <x v="671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x v="664"/>
    <x v="0"/>
    <x v="1"/>
  </r>
  <r>
    <n v="734"/>
    <x v="672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x v="665"/>
    <x v="1"/>
    <x v="17"/>
  </r>
  <r>
    <n v="260"/>
    <x v="673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x v="666"/>
    <x v="5"/>
    <x v="8"/>
  </r>
  <r>
    <n v="1630"/>
    <x v="674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x v="667"/>
    <x v="7"/>
    <x v="15"/>
  </r>
  <r>
    <n v="2818"/>
    <x v="675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x v="668"/>
    <x v="6"/>
    <x v="11"/>
  </r>
  <r>
    <n v="749"/>
    <x v="676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x v="669"/>
    <x v="1"/>
    <x v="17"/>
  </r>
  <r>
    <n v="1891"/>
    <x v="677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x v="670"/>
    <x v="7"/>
    <x v="12"/>
  </r>
  <r>
    <n v="3434"/>
    <x v="678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x v="671"/>
    <x v="6"/>
    <x v="11"/>
  </r>
  <r>
    <n v="1021"/>
    <x v="679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x v="672"/>
    <x v="7"/>
    <x v="13"/>
  </r>
  <r>
    <n v="329"/>
    <x v="680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x v="673"/>
    <x v="5"/>
    <x v="8"/>
  </r>
  <r>
    <n v="417"/>
    <x v="681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x v="674"/>
    <x v="5"/>
    <x v="8"/>
  </r>
  <r>
    <n v="1373"/>
    <x v="682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x v="675"/>
    <x v="7"/>
    <x v="15"/>
  </r>
  <r>
    <n v="3507"/>
    <x v="683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x v="676"/>
    <x v="6"/>
    <x v="11"/>
  </r>
  <r>
    <n v="2296"/>
    <x v="684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x v="677"/>
    <x v="7"/>
    <x v="15"/>
  </r>
  <r>
    <n v="2051"/>
    <x v="685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x v="678"/>
    <x v="0"/>
    <x v="0"/>
  </r>
  <r>
    <n v="1616"/>
    <x v="68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x v="679"/>
    <x v="7"/>
    <x v="15"/>
  </r>
  <r>
    <n v="3"/>
    <x v="687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x v="680"/>
    <x v="5"/>
    <x v="16"/>
  </r>
  <r>
    <n v="2997"/>
    <x v="688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x v="681"/>
    <x v="6"/>
    <x v="9"/>
  </r>
  <r>
    <n v="1933"/>
    <x v="689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x v="682"/>
    <x v="7"/>
    <x v="12"/>
  </r>
  <r>
    <n v="3463"/>
    <x v="690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x v="683"/>
    <x v="6"/>
    <x v="11"/>
  </r>
  <r>
    <n v="367"/>
    <x v="691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x v="684"/>
    <x v="5"/>
    <x v="8"/>
  </r>
  <r>
    <n v="348"/>
    <x v="69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x v="685"/>
    <x v="5"/>
    <x v="8"/>
  </r>
  <r>
    <n v="3173"/>
    <x v="693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x v="686"/>
    <x v="6"/>
    <x v="11"/>
  </r>
  <r>
    <n v="3358"/>
    <x v="694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x v="419"/>
    <x v="6"/>
    <x v="11"/>
  </r>
  <r>
    <n v="58"/>
    <x v="69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x v="687"/>
    <x v="5"/>
    <x v="16"/>
  </r>
  <r>
    <n v="1751"/>
    <x v="696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x v="688"/>
    <x v="2"/>
    <x v="3"/>
  </r>
  <r>
    <n v="3766"/>
    <x v="697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x v="689"/>
    <x v="6"/>
    <x v="19"/>
  </r>
  <r>
    <n v="1393"/>
    <x v="698"/>
    <s v="Rock n' Roll tales of our times"/>
    <n v="10000"/>
    <n v="10235"/>
    <x v="0"/>
    <x v="0"/>
    <s v="USD"/>
    <n v="1470068523"/>
    <n v="1467476523"/>
    <b v="0"/>
    <n v="52"/>
    <b v="1"/>
    <x v="15"/>
    <n v="102"/>
    <x v="690"/>
    <x v="7"/>
    <x v="15"/>
  </r>
  <r>
    <n v="3714"/>
    <x v="699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x v="691"/>
    <x v="6"/>
    <x v="11"/>
  </r>
  <r>
    <n v="1617"/>
    <x v="700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x v="692"/>
    <x v="7"/>
    <x v="15"/>
  </r>
  <r>
    <n v="1349"/>
    <x v="701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x v="693"/>
    <x v="1"/>
    <x v="17"/>
  </r>
  <r>
    <n v="2478"/>
    <x v="702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x v="694"/>
    <x v="7"/>
    <x v="12"/>
  </r>
  <r>
    <n v="2472"/>
    <x v="703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x v="695"/>
    <x v="7"/>
    <x v="12"/>
  </r>
  <r>
    <n v="3298"/>
    <x v="704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x v="696"/>
    <x v="6"/>
    <x v="11"/>
  </r>
  <r>
    <n v="3524"/>
    <x v="705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x v="697"/>
    <x v="6"/>
    <x v="11"/>
  </r>
  <r>
    <n v="796"/>
    <x v="70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x v="698"/>
    <x v="7"/>
    <x v="15"/>
  </r>
  <r>
    <n v="3575"/>
    <x v="707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x v="699"/>
    <x v="6"/>
    <x v="11"/>
  </r>
  <r>
    <n v="334"/>
    <x v="708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x v="700"/>
    <x v="5"/>
    <x v="8"/>
  </r>
  <r>
    <n v="3421"/>
    <x v="70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x v="701"/>
    <x v="6"/>
    <x v="11"/>
  </r>
  <r>
    <n v="54"/>
    <x v="710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x v="702"/>
    <x v="5"/>
    <x v="16"/>
  </r>
  <r>
    <n v="2930"/>
    <x v="711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x v="703"/>
    <x v="6"/>
    <x v="19"/>
  </r>
  <r>
    <n v="3022"/>
    <x v="712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x v="704"/>
    <x v="6"/>
    <x v="9"/>
  </r>
  <r>
    <n v="527"/>
    <x v="713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x v="705"/>
    <x v="6"/>
    <x v="11"/>
  </r>
  <r>
    <n v="1674"/>
    <x v="71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x v="706"/>
    <x v="7"/>
    <x v="22"/>
  </r>
  <r>
    <n v="1750"/>
    <x v="715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x v="707"/>
    <x v="2"/>
    <x v="3"/>
  </r>
  <r>
    <n v="1278"/>
    <x v="716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x v="708"/>
    <x v="7"/>
    <x v="15"/>
  </r>
  <r>
    <n v="3153"/>
    <x v="717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x v="709"/>
    <x v="6"/>
    <x v="11"/>
  </r>
  <r>
    <n v="3455"/>
    <x v="718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x v="710"/>
    <x v="6"/>
    <x v="11"/>
  </r>
  <r>
    <n v="302"/>
    <x v="719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x v="711"/>
    <x v="5"/>
    <x v="8"/>
  </r>
  <r>
    <n v="2055"/>
    <x v="720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x v="712"/>
    <x v="0"/>
    <x v="0"/>
  </r>
  <r>
    <n v="1691"/>
    <x v="72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x v="713"/>
    <x v="7"/>
    <x v="14"/>
  </r>
  <r>
    <n v="3400"/>
    <x v="722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x v="714"/>
    <x v="6"/>
    <x v="11"/>
  </r>
  <r>
    <n v="3406"/>
    <x v="723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x v="715"/>
    <x v="6"/>
    <x v="11"/>
  </r>
  <r>
    <n v="2811"/>
    <x v="724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x v="716"/>
    <x v="6"/>
    <x v="11"/>
  </r>
  <r>
    <n v="3288"/>
    <x v="725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x v="717"/>
    <x v="6"/>
    <x v="11"/>
  </r>
  <r>
    <n v="2539"/>
    <x v="726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x v="718"/>
    <x v="7"/>
    <x v="25"/>
  </r>
  <r>
    <n v="1836"/>
    <x v="727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x v="719"/>
    <x v="7"/>
    <x v="15"/>
  </r>
  <r>
    <n v="721"/>
    <x v="728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x v="720"/>
    <x v="1"/>
    <x v="17"/>
  </r>
  <r>
    <n v="1633"/>
    <x v="729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x v="721"/>
    <x v="7"/>
    <x v="15"/>
  </r>
  <r>
    <n v="2990"/>
    <x v="730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x v="722"/>
    <x v="6"/>
    <x v="9"/>
  </r>
  <r>
    <n v="1137"/>
    <x v="731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x v="723"/>
    <x v="3"/>
    <x v="28"/>
  </r>
  <r>
    <n v="2736"/>
    <x v="732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x v="724"/>
    <x v="0"/>
    <x v="0"/>
  </r>
  <r>
    <n v="3241"/>
    <x v="733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x v="725"/>
    <x v="6"/>
    <x v="11"/>
  </r>
  <r>
    <n v="305"/>
    <x v="734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x v="581"/>
    <x v="5"/>
    <x v="8"/>
  </r>
  <r>
    <n v="1468"/>
    <x v="735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x v="726"/>
    <x v="1"/>
    <x v="2"/>
  </r>
  <r>
    <n v="1189"/>
    <x v="736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x v="727"/>
    <x v="2"/>
    <x v="3"/>
  </r>
  <r>
    <n v="1266"/>
    <x v="737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x v="728"/>
    <x v="7"/>
    <x v="15"/>
  </r>
  <r>
    <n v="2828"/>
    <x v="738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x v="729"/>
    <x v="6"/>
    <x v="11"/>
  </r>
  <r>
    <n v="3433"/>
    <x v="739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x v="730"/>
    <x v="6"/>
    <x v="11"/>
  </r>
  <r>
    <n v="739"/>
    <x v="740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x v="731"/>
    <x v="1"/>
    <x v="17"/>
  </r>
  <r>
    <n v="1366"/>
    <x v="741"/>
    <s v="A musical memorial for Alexi Petersen."/>
    <n v="7500"/>
    <n v="9486.69"/>
    <x v="0"/>
    <x v="0"/>
    <s v="USD"/>
    <n v="1417049663"/>
    <n v="1413158063"/>
    <b v="0"/>
    <n v="147"/>
    <b v="1"/>
    <x v="15"/>
    <n v="126"/>
    <x v="732"/>
    <x v="7"/>
    <x v="15"/>
  </r>
  <r>
    <n v="1783"/>
    <x v="742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x v="733"/>
    <x v="2"/>
    <x v="3"/>
  </r>
  <r>
    <n v="1800"/>
    <x v="743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x v="734"/>
    <x v="2"/>
    <x v="3"/>
  </r>
  <r>
    <n v="1747"/>
    <x v="744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x v="735"/>
    <x v="2"/>
    <x v="3"/>
  </r>
  <r>
    <n v="3155"/>
    <x v="745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x v="736"/>
    <x v="6"/>
    <x v="11"/>
  </r>
  <r>
    <n v="1817"/>
    <x v="746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x v="737"/>
    <x v="2"/>
    <x v="3"/>
  </r>
  <r>
    <n v="1754"/>
    <x v="747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x v="738"/>
    <x v="2"/>
    <x v="3"/>
  </r>
  <r>
    <n v="398"/>
    <x v="74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x v="739"/>
    <x v="5"/>
    <x v="8"/>
  </r>
  <r>
    <n v="2311"/>
    <x v="749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x v="740"/>
    <x v="7"/>
    <x v="12"/>
  </r>
  <r>
    <n v="1376"/>
    <x v="750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x v="741"/>
    <x v="7"/>
    <x v="15"/>
  </r>
  <r>
    <n v="1519"/>
    <x v="751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x v="604"/>
    <x v="2"/>
    <x v="3"/>
  </r>
  <r>
    <n v="2243"/>
    <x v="752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x v="742"/>
    <x v="3"/>
    <x v="5"/>
  </r>
  <r>
    <n v="1895"/>
    <x v="753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x v="743"/>
    <x v="7"/>
    <x v="12"/>
  </r>
  <r>
    <n v="252"/>
    <x v="754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x v="744"/>
    <x v="5"/>
    <x v="8"/>
  </r>
  <r>
    <n v="2090"/>
    <x v="755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x v="745"/>
    <x v="7"/>
    <x v="12"/>
  </r>
  <r>
    <n v="3041"/>
    <x v="756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x v="746"/>
    <x v="6"/>
    <x v="9"/>
  </r>
  <r>
    <n v="1850"/>
    <x v="757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x v="747"/>
    <x v="7"/>
    <x v="15"/>
  </r>
  <r>
    <n v="1615"/>
    <x v="75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x v="748"/>
    <x v="7"/>
    <x v="15"/>
  </r>
  <r>
    <n v="3360"/>
    <x v="759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x v="749"/>
    <x v="6"/>
    <x v="11"/>
  </r>
  <r>
    <n v="1198"/>
    <x v="760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x v="750"/>
    <x v="2"/>
    <x v="3"/>
  </r>
  <r>
    <n v="1187"/>
    <x v="761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x v="751"/>
    <x v="2"/>
    <x v="3"/>
  </r>
  <r>
    <n v="7"/>
    <x v="762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x v="752"/>
    <x v="5"/>
    <x v="16"/>
  </r>
  <r>
    <n v="363"/>
    <x v="7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x v="753"/>
    <x v="5"/>
    <x v="8"/>
  </r>
  <r>
    <n v="2029"/>
    <x v="764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x v="754"/>
    <x v="0"/>
    <x v="0"/>
  </r>
  <r>
    <n v="2253"/>
    <x v="765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x v="755"/>
    <x v="3"/>
    <x v="5"/>
  </r>
  <r>
    <n v="312"/>
    <x v="766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x v="756"/>
    <x v="5"/>
    <x v="8"/>
  </r>
  <r>
    <n v="708"/>
    <x v="767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x v="757"/>
    <x v="0"/>
    <x v="1"/>
  </r>
  <r>
    <n v="1385"/>
    <x v="768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x v="758"/>
    <x v="7"/>
    <x v="15"/>
  </r>
  <r>
    <n v="679"/>
    <x v="76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x v="759"/>
    <x v="0"/>
    <x v="1"/>
  </r>
  <r>
    <n v="219"/>
    <x v="770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x v="760"/>
    <x v="5"/>
    <x v="10"/>
  </r>
  <r>
    <n v="2183"/>
    <x v="771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x v="761"/>
    <x v="3"/>
    <x v="5"/>
  </r>
  <r>
    <n v="2313"/>
    <x v="772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x v="762"/>
    <x v="7"/>
    <x v="12"/>
  </r>
  <r>
    <n v="2991"/>
    <x v="773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x v="763"/>
    <x v="6"/>
    <x v="9"/>
  </r>
  <r>
    <n v="46"/>
    <x v="774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x v="764"/>
    <x v="5"/>
    <x v="16"/>
  </r>
  <r>
    <n v="2973"/>
    <x v="775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x v="765"/>
    <x v="6"/>
    <x v="11"/>
  </r>
  <r>
    <n v="1936"/>
    <x v="77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x v="766"/>
    <x v="7"/>
    <x v="12"/>
  </r>
  <r>
    <n v="335"/>
    <x v="777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x v="767"/>
    <x v="5"/>
    <x v="8"/>
  </r>
  <r>
    <n v="1684"/>
    <x v="778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x v="768"/>
    <x v="7"/>
    <x v="14"/>
  </r>
  <r>
    <n v="3631"/>
    <x v="779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x v="769"/>
    <x v="6"/>
    <x v="19"/>
  </r>
  <r>
    <n v="3016"/>
    <x v="780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x v="770"/>
    <x v="6"/>
    <x v="9"/>
  </r>
  <r>
    <n v="1653"/>
    <x v="781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x v="771"/>
    <x v="7"/>
    <x v="22"/>
  </r>
  <r>
    <n v="3302"/>
    <x v="782"/>
    <s v="FilosofÃ­a de los anÃ³nimos"/>
    <n v="8400"/>
    <n v="8685"/>
    <x v="0"/>
    <x v="5"/>
    <s v="EUR"/>
    <n v="1481099176"/>
    <n v="1478507176"/>
    <b v="0"/>
    <n v="50"/>
    <b v="1"/>
    <x v="11"/>
    <n v="103"/>
    <x v="772"/>
    <x v="6"/>
    <x v="11"/>
  </r>
  <r>
    <n v="2263"/>
    <x v="783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x v="773"/>
    <x v="3"/>
    <x v="5"/>
  </r>
  <r>
    <n v="2445"/>
    <x v="784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x v="254"/>
    <x v="4"/>
    <x v="7"/>
  </r>
  <r>
    <n v="324"/>
    <x v="785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x v="774"/>
    <x v="5"/>
    <x v="8"/>
  </r>
  <r>
    <n v="1013"/>
    <x v="786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x v="775"/>
    <x v="0"/>
    <x v="1"/>
  </r>
  <r>
    <n v="3006"/>
    <x v="787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x v="776"/>
    <x v="6"/>
    <x v="9"/>
  </r>
  <r>
    <n v="2690"/>
    <x v="788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x v="569"/>
    <x v="4"/>
    <x v="29"/>
  </r>
  <r>
    <n v="56"/>
    <x v="789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x v="777"/>
    <x v="5"/>
    <x v="16"/>
  </r>
  <r>
    <n v="2460"/>
    <x v="79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x v="778"/>
    <x v="4"/>
    <x v="7"/>
  </r>
  <r>
    <n v="255"/>
    <x v="791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x v="779"/>
    <x v="5"/>
    <x v="8"/>
  </r>
  <r>
    <n v="1043"/>
    <x v="792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x v="780"/>
    <x v="8"/>
    <x v="30"/>
  </r>
  <r>
    <n v="3776"/>
    <x v="793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x v="781"/>
    <x v="6"/>
    <x v="19"/>
  </r>
  <r>
    <n v="36"/>
    <x v="794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x v="782"/>
    <x v="5"/>
    <x v="16"/>
  </r>
  <r>
    <n v="6"/>
    <x v="795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x v="783"/>
    <x v="5"/>
    <x v="16"/>
  </r>
  <r>
    <n v="3064"/>
    <x v="796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x v="784"/>
    <x v="6"/>
    <x v="9"/>
  </r>
  <r>
    <n v="1528"/>
    <x v="797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x v="785"/>
    <x v="2"/>
    <x v="3"/>
  </r>
  <r>
    <n v="794"/>
    <x v="798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x v="786"/>
    <x v="7"/>
    <x v="15"/>
  </r>
  <r>
    <n v="3028"/>
    <x v="799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x v="787"/>
    <x v="6"/>
    <x v="9"/>
  </r>
  <r>
    <n v="2446"/>
    <x v="800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x v="788"/>
    <x v="4"/>
    <x v="7"/>
  </r>
  <r>
    <n v="806"/>
    <x v="801"/>
    <s v="Help Golden Animals finish their NEW Album!"/>
    <n v="8000"/>
    <n v="8355"/>
    <x v="0"/>
    <x v="0"/>
    <s v="USD"/>
    <n v="1315413339"/>
    <n v="1312821339"/>
    <b v="0"/>
    <n v="71"/>
    <b v="1"/>
    <x v="15"/>
    <n v="104"/>
    <x v="50"/>
    <x v="7"/>
    <x v="15"/>
  </r>
  <r>
    <n v="1382"/>
    <x v="80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x v="201"/>
    <x v="7"/>
    <x v="15"/>
  </r>
  <r>
    <n v="3339"/>
    <x v="803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x v="789"/>
    <x v="6"/>
    <x v="11"/>
  </r>
  <r>
    <n v="3048"/>
    <x v="804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x v="790"/>
    <x v="6"/>
    <x v="9"/>
  </r>
  <r>
    <n v="485"/>
    <x v="80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x v="791"/>
    <x v="5"/>
    <x v="23"/>
  </r>
  <r>
    <n v="1942"/>
    <x v="806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x v="792"/>
    <x v="0"/>
    <x v="0"/>
  </r>
  <r>
    <n v="2233"/>
    <x v="807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x v="793"/>
    <x v="3"/>
    <x v="5"/>
  </r>
  <r>
    <n v="2533"/>
    <x v="808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x v="794"/>
    <x v="7"/>
    <x v="25"/>
  </r>
  <r>
    <n v="1760"/>
    <x v="809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x v="795"/>
    <x v="2"/>
    <x v="3"/>
  </r>
  <r>
    <n v="2596"/>
    <x v="810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x v="796"/>
    <x v="4"/>
    <x v="29"/>
  </r>
  <r>
    <n v="3169"/>
    <x v="811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x v="797"/>
    <x v="6"/>
    <x v="11"/>
  </r>
  <r>
    <n v="2939"/>
    <x v="812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x v="798"/>
    <x v="6"/>
    <x v="19"/>
  </r>
  <r>
    <n v="3243"/>
    <x v="813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x v="799"/>
    <x v="6"/>
    <x v="11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x v="800"/>
    <x v="6"/>
    <x v="11"/>
  </r>
  <r>
    <n v="1662"/>
    <x v="815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x v="801"/>
    <x v="7"/>
    <x v="22"/>
  </r>
  <r>
    <n v="1668"/>
    <x v="816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x v="802"/>
    <x v="7"/>
    <x v="22"/>
  </r>
  <r>
    <n v="3586"/>
    <x v="817"/>
    <s v="See Theatre In A New Light"/>
    <n v="7500"/>
    <n v="8207"/>
    <x v="0"/>
    <x v="0"/>
    <s v="USD"/>
    <n v="1474649070"/>
    <n v="1469465070"/>
    <b v="0"/>
    <n v="54"/>
    <b v="1"/>
    <x v="11"/>
    <n v="109"/>
    <x v="803"/>
    <x v="6"/>
    <x v="11"/>
  </r>
  <r>
    <n v="1805"/>
    <x v="818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x v="804"/>
    <x v="2"/>
    <x v="3"/>
  </r>
  <r>
    <n v="1434"/>
    <x v="819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x v="805"/>
    <x v="1"/>
    <x v="31"/>
  </r>
  <r>
    <n v="2260"/>
    <x v="82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x v="806"/>
    <x v="3"/>
    <x v="5"/>
  </r>
  <r>
    <n v="2929"/>
    <x v="821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x v="807"/>
    <x v="6"/>
    <x v="19"/>
  </r>
  <r>
    <n v="1464"/>
    <x v="822"/>
    <s v="The Best Science Media on the Web"/>
    <n v="5000"/>
    <n v="8160"/>
    <x v="0"/>
    <x v="0"/>
    <s v="USD"/>
    <n v="1361029958"/>
    <n v="1358437958"/>
    <b v="1"/>
    <n v="234"/>
    <b v="1"/>
    <x v="2"/>
    <n v="163"/>
    <x v="808"/>
    <x v="1"/>
    <x v="2"/>
  </r>
  <r>
    <n v="1262"/>
    <x v="823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x v="809"/>
    <x v="7"/>
    <x v="15"/>
  </r>
  <r>
    <n v="2015"/>
    <x v="824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x v="810"/>
    <x v="0"/>
    <x v="0"/>
  </r>
  <r>
    <n v="3269"/>
    <x v="825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x v="811"/>
    <x v="6"/>
    <x v="11"/>
  </r>
  <r>
    <n v="3662"/>
    <x v="826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x v="812"/>
    <x v="6"/>
    <x v="11"/>
  </r>
  <r>
    <n v="3326"/>
    <x v="827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x v="813"/>
    <x v="6"/>
    <x v="11"/>
  </r>
  <r>
    <n v="2221"/>
    <x v="828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x v="814"/>
    <x v="3"/>
    <x v="5"/>
  </r>
  <r>
    <n v="2499"/>
    <x v="829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x v="815"/>
    <x v="7"/>
    <x v="12"/>
  </r>
  <r>
    <n v="1661"/>
    <x v="830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x v="816"/>
    <x v="7"/>
    <x v="22"/>
  </r>
  <r>
    <n v="1626"/>
    <x v="831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x v="817"/>
    <x v="7"/>
    <x v="15"/>
  </r>
  <r>
    <n v="2441"/>
    <x v="832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x v="818"/>
    <x v="4"/>
    <x v="7"/>
  </r>
  <r>
    <n v="3377"/>
    <x v="833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x v="189"/>
    <x v="6"/>
    <x v="11"/>
  </r>
  <r>
    <n v="1606"/>
    <x v="834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x v="819"/>
    <x v="7"/>
    <x v="15"/>
  </r>
  <r>
    <n v="1064"/>
    <x v="835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x v="820"/>
    <x v="3"/>
    <x v="18"/>
  </r>
  <r>
    <n v="2127"/>
    <x v="836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x v="821"/>
    <x v="3"/>
    <x v="18"/>
  </r>
  <r>
    <n v="2120"/>
    <x v="837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x v="822"/>
    <x v="7"/>
    <x v="12"/>
  </r>
  <r>
    <n v="2241"/>
    <x v="838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x v="823"/>
    <x v="3"/>
    <x v="5"/>
  </r>
  <r>
    <n v="816"/>
    <x v="839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x v="824"/>
    <x v="7"/>
    <x v="15"/>
  </r>
  <r>
    <n v="1827"/>
    <x v="840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x v="825"/>
    <x v="7"/>
    <x v="15"/>
  </r>
  <r>
    <n v="419"/>
    <x v="841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x v="826"/>
    <x v="5"/>
    <x v="8"/>
  </r>
  <r>
    <n v="2525"/>
    <x v="842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x v="827"/>
    <x v="7"/>
    <x v="25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x v="828"/>
    <x v="7"/>
    <x v="20"/>
  </r>
  <r>
    <n v="2975"/>
    <x v="84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x v="829"/>
    <x v="6"/>
    <x v="11"/>
  </r>
  <r>
    <n v="1186"/>
    <x v="845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x v="830"/>
    <x v="2"/>
    <x v="3"/>
  </r>
  <r>
    <n v="3376"/>
    <x v="846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x v="831"/>
    <x v="6"/>
    <x v="11"/>
  </r>
  <r>
    <n v="373"/>
    <x v="847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x v="832"/>
    <x v="5"/>
    <x v="8"/>
  </r>
  <r>
    <n v="1745"/>
    <x v="848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x v="833"/>
    <x v="2"/>
    <x v="3"/>
  </r>
  <r>
    <n v="3765"/>
    <x v="849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x v="834"/>
    <x v="6"/>
    <x v="19"/>
  </r>
  <r>
    <n v="1658"/>
    <x v="850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x v="835"/>
    <x v="7"/>
    <x v="22"/>
  </r>
  <r>
    <n v="728"/>
    <x v="8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x v="836"/>
    <x v="1"/>
    <x v="17"/>
  </r>
  <r>
    <n v="3107"/>
    <x v="852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x v="837"/>
    <x v="6"/>
    <x v="9"/>
  </r>
  <r>
    <n v="3154"/>
    <x v="8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x v="838"/>
    <x v="6"/>
    <x v="11"/>
  </r>
  <r>
    <n v="3266"/>
    <x v="854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x v="839"/>
    <x v="6"/>
    <x v="11"/>
  </r>
  <r>
    <n v="304"/>
    <x v="855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x v="840"/>
    <x v="5"/>
    <x v="8"/>
  </r>
  <r>
    <n v="1330"/>
    <x v="856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x v="841"/>
    <x v="0"/>
    <x v="1"/>
  </r>
  <r>
    <n v="3363"/>
    <x v="857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x v="842"/>
    <x v="6"/>
    <x v="11"/>
  </r>
  <r>
    <n v="374"/>
    <x v="85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x v="843"/>
    <x v="5"/>
    <x v="8"/>
  </r>
  <r>
    <n v="894"/>
    <x v="859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x v="844"/>
    <x v="7"/>
    <x v="12"/>
  </r>
  <r>
    <n v="2729"/>
    <x v="860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x v="845"/>
    <x v="0"/>
    <x v="0"/>
  </r>
  <r>
    <n v="3534"/>
    <x v="86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x v="846"/>
    <x v="6"/>
    <x v="11"/>
  </r>
  <r>
    <n v="2261"/>
    <x v="862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x v="847"/>
    <x v="3"/>
    <x v="5"/>
  </r>
  <r>
    <n v="1305"/>
    <x v="863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x v="433"/>
    <x v="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x v="848"/>
    <x v="7"/>
    <x v="15"/>
  </r>
  <r>
    <n v="2461"/>
    <x v="865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x v="849"/>
    <x v="7"/>
    <x v="12"/>
  </r>
  <r>
    <n v="480"/>
    <x v="866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x v="850"/>
    <x v="5"/>
    <x v="23"/>
  </r>
  <r>
    <n v="1281"/>
    <x v="867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x v="851"/>
    <x v="7"/>
    <x v="15"/>
  </r>
  <r>
    <n v="1027"/>
    <x v="868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x v="852"/>
    <x v="7"/>
    <x v="13"/>
  </r>
  <r>
    <n v="364"/>
    <x v="869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x v="853"/>
    <x v="5"/>
    <x v="8"/>
  </r>
  <r>
    <n v="356"/>
    <x v="87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x v="854"/>
    <x v="5"/>
    <x v="8"/>
  </r>
  <r>
    <n v="107"/>
    <x v="871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x v="855"/>
    <x v="5"/>
    <x v="27"/>
  </r>
  <r>
    <n v="3293"/>
    <x v="872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x v="856"/>
    <x v="6"/>
    <x v="11"/>
  </r>
  <r>
    <n v="102"/>
    <x v="873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x v="857"/>
    <x v="5"/>
    <x v="27"/>
  </r>
  <r>
    <n v="132"/>
    <x v="874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x v="858"/>
    <x v="5"/>
    <x v="21"/>
  </r>
  <r>
    <n v="1271"/>
    <x v="875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x v="859"/>
    <x v="7"/>
    <x v="15"/>
  </r>
  <r>
    <n v="2524"/>
    <x v="87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x v="860"/>
    <x v="7"/>
    <x v="25"/>
  </r>
  <r>
    <n v="3171"/>
    <x v="877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x v="861"/>
    <x v="6"/>
    <x v="11"/>
  </r>
  <r>
    <n v="3002"/>
    <x v="878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x v="862"/>
    <x v="6"/>
    <x v="9"/>
  </r>
  <r>
    <n v="2613"/>
    <x v="879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x v="863"/>
    <x v="0"/>
    <x v="4"/>
  </r>
  <r>
    <n v="1361"/>
    <x v="880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x v="864"/>
    <x v="1"/>
    <x v="17"/>
  </r>
  <r>
    <n v="3025"/>
    <x v="881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x v="865"/>
    <x v="6"/>
    <x v="9"/>
  </r>
  <r>
    <n v="3144"/>
    <x v="882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x v="866"/>
    <x v="6"/>
    <x v="11"/>
  </r>
  <r>
    <n v="483"/>
    <x v="8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x v="867"/>
    <x v="5"/>
    <x v="23"/>
  </r>
  <r>
    <n v="65"/>
    <x v="884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x v="868"/>
    <x v="5"/>
    <x v="27"/>
  </r>
  <r>
    <n v="1656"/>
    <x v="885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x v="869"/>
    <x v="7"/>
    <x v="22"/>
  </r>
  <r>
    <n v="1365"/>
    <x v="886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x v="870"/>
    <x v="7"/>
    <x v="15"/>
  </r>
  <r>
    <n v="2248"/>
    <x v="88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x v="871"/>
    <x v="3"/>
    <x v="5"/>
  </r>
  <r>
    <n v="2857"/>
    <x v="888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x v="872"/>
    <x v="6"/>
    <x v="11"/>
  </r>
  <r>
    <n v="1371"/>
    <x v="889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x v="873"/>
    <x v="7"/>
    <x v="15"/>
  </r>
  <r>
    <n v="2040"/>
    <x v="890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x v="874"/>
    <x v="0"/>
    <x v="0"/>
  </r>
  <r>
    <n v="1765"/>
    <x v="891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x v="875"/>
    <x v="2"/>
    <x v="3"/>
  </r>
  <r>
    <n v="61"/>
    <x v="892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x v="876"/>
    <x v="5"/>
    <x v="27"/>
  </r>
  <r>
    <n v="2085"/>
    <x v="893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x v="877"/>
    <x v="7"/>
    <x v="12"/>
  </r>
  <r>
    <n v="2738"/>
    <x v="894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x v="878"/>
    <x v="0"/>
    <x v="0"/>
  </r>
  <r>
    <n v="724"/>
    <x v="895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x v="879"/>
    <x v="1"/>
    <x v="17"/>
  </r>
  <r>
    <n v="3258"/>
    <x v="896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x v="880"/>
    <x v="6"/>
    <x v="11"/>
  </r>
  <r>
    <n v="1077"/>
    <x v="89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x v="881"/>
    <x v="3"/>
    <x v="18"/>
  </r>
  <r>
    <n v="2113"/>
    <x v="898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x v="882"/>
    <x v="7"/>
    <x v="12"/>
  </r>
  <r>
    <n v="2735"/>
    <x v="899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x v="883"/>
    <x v="0"/>
    <x v="0"/>
  </r>
  <r>
    <n v="2724"/>
    <x v="900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x v="884"/>
    <x v="0"/>
    <x v="0"/>
  </r>
  <r>
    <n v="2294"/>
    <x v="901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x v="885"/>
    <x v="7"/>
    <x v="15"/>
  </r>
  <r>
    <n v="2712"/>
    <x v="902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x v="886"/>
    <x v="6"/>
    <x v="9"/>
  </r>
  <r>
    <n v="3612"/>
    <x v="903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x v="887"/>
    <x v="6"/>
    <x v="11"/>
  </r>
  <r>
    <n v="1346"/>
    <x v="904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x v="888"/>
    <x v="1"/>
    <x v="17"/>
  </r>
  <r>
    <n v="834"/>
    <x v="905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x v="889"/>
    <x v="7"/>
    <x v="15"/>
  </r>
  <r>
    <n v="1538"/>
    <x v="906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x v="890"/>
    <x v="2"/>
    <x v="3"/>
  </r>
  <r>
    <n v="3071"/>
    <x v="907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x v="891"/>
    <x v="6"/>
    <x v="9"/>
  </r>
  <r>
    <n v="3228"/>
    <x v="908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x v="892"/>
    <x v="6"/>
    <x v="11"/>
  </r>
  <r>
    <n v="369"/>
    <x v="90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x v="893"/>
    <x v="5"/>
    <x v="8"/>
  </r>
  <r>
    <n v="2784"/>
    <x v="910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x v="894"/>
    <x v="6"/>
    <x v="11"/>
  </r>
  <r>
    <n v="786"/>
    <x v="911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x v="895"/>
    <x v="7"/>
    <x v="15"/>
  </r>
  <r>
    <n v="3182"/>
    <x v="912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x v="896"/>
    <x v="6"/>
    <x v="11"/>
  </r>
  <r>
    <n v="2303"/>
    <x v="91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x v="897"/>
    <x v="7"/>
    <x v="12"/>
  </r>
  <r>
    <n v="113"/>
    <x v="914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x v="898"/>
    <x v="5"/>
    <x v="27"/>
  </r>
  <r>
    <n v="3020"/>
    <x v="915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x v="899"/>
    <x v="6"/>
    <x v="9"/>
  </r>
  <r>
    <n v="1622"/>
    <x v="916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x v="900"/>
    <x v="7"/>
    <x v="15"/>
  </r>
  <r>
    <n v="3527"/>
    <x v="917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x v="901"/>
    <x v="6"/>
    <x v="11"/>
  </r>
  <r>
    <n v="2043"/>
    <x v="918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x v="902"/>
    <x v="0"/>
    <x v="0"/>
  </r>
  <r>
    <n v="747"/>
    <x v="919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x v="903"/>
    <x v="1"/>
    <x v="17"/>
  </r>
  <r>
    <n v="1026"/>
    <x v="92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x v="904"/>
    <x v="7"/>
    <x v="13"/>
  </r>
  <r>
    <n v="513"/>
    <x v="921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x v="905"/>
    <x v="5"/>
    <x v="23"/>
  </r>
  <r>
    <n v="972"/>
    <x v="92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x v="906"/>
    <x v="0"/>
    <x v="1"/>
  </r>
  <r>
    <n v="89"/>
    <x v="923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x v="907"/>
    <x v="5"/>
    <x v="27"/>
  </r>
  <r>
    <n v="2212"/>
    <x v="924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x v="908"/>
    <x v="7"/>
    <x v="13"/>
  </r>
  <r>
    <n v="1375"/>
    <x v="925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x v="909"/>
    <x v="7"/>
    <x v="15"/>
  </r>
  <r>
    <n v="1030"/>
    <x v="926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x v="910"/>
    <x v="7"/>
    <x v="13"/>
  </r>
  <r>
    <n v="3189"/>
    <x v="927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x v="911"/>
    <x v="6"/>
    <x v="19"/>
  </r>
  <r>
    <n v="1797"/>
    <x v="928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x v="912"/>
    <x v="2"/>
    <x v="3"/>
  </r>
  <r>
    <n v="1388"/>
    <x v="929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x v="913"/>
    <x v="7"/>
    <x v="15"/>
  </r>
  <r>
    <n v="247"/>
    <x v="930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x v="914"/>
    <x v="5"/>
    <x v="8"/>
  </r>
  <r>
    <n v="1677"/>
    <x v="931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x v="915"/>
    <x v="7"/>
    <x v="22"/>
  </r>
  <r>
    <n v="442"/>
    <x v="932"/>
    <s v="Doomsday is here"/>
    <n v="17000"/>
    <n v="6691"/>
    <x v="2"/>
    <x v="0"/>
    <s v="USD"/>
    <n v="1424380783"/>
    <n v="1421788783"/>
    <b v="0"/>
    <n v="17"/>
    <b v="0"/>
    <x v="23"/>
    <n v="39"/>
    <x v="916"/>
    <x v="5"/>
    <x v="23"/>
  </r>
  <r>
    <n v="3062"/>
    <x v="933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x v="917"/>
    <x v="6"/>
    <x v="9"/>
  </r>
  <r>
    <n v="2301"/>
    <x v="934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x v="252"/>
    <x v="7"/>
    <x v="12"/>
  </r>
  <r>
    <n v="944"/>
    <x v="935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x v="918"/>
    <x v="0"/>
    <x v="1"/>
  </r>
  <r>
    <n v="3786"/>
    <x v="936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x v="919"/>
    <x v="6"/>
    <x v="19"/>
  </r>
  <r>
    <n v="323"/>
    <x v="937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x v="920"/>
    <x v="5"/>
    <x v="8"/>
  </r>
  <r>
    <n v="1213"/>
    <x v="93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x v="921"/>
    <x v="2"/>
    <x v="3"/>
  </r>
  <r>
    <n v="3109"/>
    <x v="939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x v="922"/>
    <x v="6"/>
    <x v="9"/>
  </r>
  <r>
    <n v="281"/>
    <x v="940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x v="923"/>
    <x v="5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x v="924"/>
    <x v="6"/>
    <x v="11"/>
  </r>
  <r>
    <n v="987"/>
    <x v="942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x v="925"/>
    <x v="0"/>
    <x v="1"/>
  </r>
  <r>
    <n v="2547"/>
    <x v="943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x v="926"/>
    <x v="7"/>
    <x v="25"/>
  </r>
  <r>
    <n v="1009"/>
    <x v="944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x v="431"/>
    <x v="0"/>
    <x v="1"/>
  </r>
  <r>
    <n v="2550"/>
    <x v="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x v="927"/>
    <x v="7"/>
    <x v="25"/>
  </r>
  <r>
    <n v="471"/>
    <x v="946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x v="928"/>
    <x v="5"/>
    <x v="23"/>
  </r>
  <r>
    <n v="2719"/>
    <x v="947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x v="929"/>
    <x v="6"/>
    <x v="9"/>
  </r>
  <r>
    <n v="1744"/>
    <x v="948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x v="930"/>
    <x v="2"/>
    <x v="3"/>
  </r>
  <r>
    <n v="954"/>
    <x v="949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x v="931"/>
    <x v="0"/>
    <x v="1"/>
  </r>
  <r>
    <n v="1897"/>
    <x v="95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x v="932"/>
    <x v="7"/>
    <x v="12"/>
  </r>
  <r>
    <n v="3310"/>
    <x v="951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x v="933"/>
    <x v="6"/>
    <x v="11"/>
  </r>
  <r>
    <n v="1034"/>
    <x v="952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x v="934"/>
    <x v="7"/>
    <x v="13"/>
  </r>
  <r>
    <n v="2530"/>
    <x v="953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x v="935"/>
    <x v="7"/>
    <x v="25"/>
  </r>
  <r>
    <n v="339"/>
    <x v="954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x v="936"/>
    <x v="5"/>
    <x v="8"/>
  </r>
  <r>
    <n v="1396"/>
    <x v="955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x v="937"/>
    <x v="7"/>
    <x v="15"/>
  </r>
  <r>
    <n v="2309"/>
    <x v="956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x v="938"/>
    <x v="7"/>
    <x v="12"/>
  </r>
  <r>
    <n v="86"/>
    <x v="957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x v="939"/>
    <x v="5"/>
    <x v="27"/>
  </r>
  <r>
    <n v="2629"/>
    <x v="95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x v="940"/>
    <x v="0"/>
    <x v="4"/>
  </r>
  <r>
    <n v="1088"/>
    <x v="959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x v="941"/>
    <x v="3"/>
    <x v="18"/>
  </r>
  <r>
    <n v="1566"/>
    <x v="960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x v="942"/>
    <x v="1"/>
    <x v="32"/>
  </r>
  <r>
    <n v="2284"/>
    <x v="961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x v="943"/>
    <x v="7"/>
    <x v="15"/>
  </r>
  <r>
    <n v="1209"/>
    <x v="962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x v="944"/>
    <x v="2"/>
    <x v="3"/>
  </r>
  <r>
    <n v="2970"/>
    <x v="963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x v="945"/>
    <x v="6"/>
    <x v="11"/>
  </r>
  <r>
    <n v="388"/>
    <x v="964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x v="946"/>
    <x v="5"/>
    <x v="8"/>
  </r>
  <r>
    <n v="2868"/>
    <x v="965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x v="947"/>
    <x v="6"/>
    <x v="11"/>
  </r>
  <r>
    <n v="2176"/>
    <x v="96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x v="948"/>
    <x v="7"/>
    <x v="15"/>
  </r>
  <r>
    <n v="731"/>
    <x v="967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x v="949"/>
    <x v="1"/>
    <x v="17"/>
  </r>
  <r>
    <n v="2807"/>
    <x v="968"/>
    <s v="Bringing Shakespeare back to the Playwrights"/>
    <n v="5000"/>
    <n v="6300"/>
    <x v="0"/>
    <x v="0"/>
    <s v="USD"/>
    <n v="1435611438"/>
    <n v="1433019438"/>
    <b v="0"/>
    <n v="93"/>
    <b v="1"/>
    <x v="11"/>
    <n v="126"/>
    <x v="950"/>
    <x v="6"/>
    <x v="11"/>
  </r>
  <r>
    <n v="3102"/>
    <x v="969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x v="951"/>
    <x v="6"/>
    <x v="9"/>
  </r>
  <r>
    <n v="2529"/>
    <x v="970"/>
    <s v="Opera. Short. New."/>
    <n v="6000"/>
    <n v="6257"/>
    <x v="0"/>
    <x v="0"/>
    <s v="USD"/>
    <n v="1332636975"/>
    <n v="1328752575"/>
    <b v="0"/>
    <n v="76"/>
    <b v="1"/>
    <x v="25"/>
    <n v="104"/>
    <x v="952"/>
    <x v="7"/>
    <x v="25"/>
  </r>
  <r>
    <n v="274"/>
    <x v="971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x v="953"/>
    <x v="5"/>
    <x v="8"/>
  </r>
  <r>
    <n v="1643"/>
    <x v="972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x v="954"/>
    <x v="7"/>
    <x v="22"/>
  </r>
  <r>
    <n v="1629"/>
    <x v="973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x v="955"/>
    <x v="7"/>
    <x v="15"/>
  </r>
  <r>
    <n v="1356"/>
    <x v="974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x v="956"/>
    <x v="1"/>
    <x v="17"/>
  </r>
  <r>
    <n v="3424"/>
    <x v="975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x v="957"/>
    <x v="6"/>
    <x v="11"/>
  </r>
  <r>
    <n v="1524"/>
    <x v="97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x v="958"/>
    <x v="2"/>
    <x v="3"/>
  </r>
  <r>
    <n v="3239"/>
    <x v="977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x v="959"/>
    <x v="6"/>
    <x v="11"/>
  </r>
  <r>
    <n v="850"/>
    <x v="978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x v="960"/>
    <x v="7"/>
    <x v="20"/>
  </r>
  <r>
    <n v="1934"/>
    <x v="979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x v="961"/>
    <x v="7"/>
    <x v="12"/>
  </r>
  <r>
    <n v="3574"/>
    <x v="980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x v="962"/>
    <x v="6"/>
    <x v="11"/>
  </r>
  <r>
    <n v="1201"/>
    <x v="98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x v="963"/>
    <x v="2"/>
    <x v="3"/>
  </r>
  <r>
    <n v="4033"/>
    <x v="982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x v="964"/>
    <x v="6"/>
    <x v="11"/>
  </r>
  <r>
    <n v="1318"/>
    <x v="983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x v="965"/>
    <x v="0"/>
    <x v="1"/>
  </r>
  <r>
    <n v="737"/>
    <x v="984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x v="966"/>
    <x v="1"/>
    <x v="17"/>
  </r>
  <r>
    <n v="701"/>
    <x v="985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x v="967"/>
    <x v="0"/>
    <x v="1"/>
  </r>
  <r>
    <n v="2548"/>
    <x v="98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x v="968"/>
    <x v="7"/>
    <x v="25"/>
  </r>
  <r>
    <n v="1251"/>
    <x v="987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x v="969"/>
    <x v="7"/>
    <x v="15"/>
  </r>
  <r>
    <n v="833"/>
    <x v="988"/>
    <s v="This is an American rock album."/>
    <n v="6000"/>
    <n v="6100"/>
    <x v="0"/>
    <x v="0"/>
    <s v="USD"/>
    <n v="1397941475"/>
    <n v="1395349475"/>
    <b v="0"/>
    <n v="41"/>
    <b v="1"/>
    <x v="15"/>
    <n v="102"/>
    <x v="970"/>
    <x v="7"/>
    <x v="15"/>
  </r>
  <r>
    <n v="3342"/>
    <x v="989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x v="971"/>
    <x v="6"/>
    <x v="11"/>
  </r>
  <r>
    <n v="408"/>
    <x v="990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x v="972"/>
    <x v="5"/>
    <x v="8"/>
  </r>
  <r>
    <n v="802"/>
    <x v="991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x v="973"/>
    <x v="7"/>
    <x v="15"/>
  </r>
  <r>
    <n v="3281"/>
    <x v="992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x v="974"/>
    <x v="6"/>
    <x v="11"/>
  </r>
  <r>
    <n v="2092"/>
    <x v="993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x v="975"/>
    <x v="7"/>
    <x v="12"/>
  </r>
  <r>
    <n v="1255"/>
    <x v="994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x v="976"/>
    <x v="7"/>
    <x v="15"/>
  </r>
  <r>
    <n v="2697"/>
    <x v="995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x v="977"/>
    <x v="4"/>
    <x v="29"/>
  </r>
  <r>
    <n v="1621"/>
    <x v="996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x v="978"/>
    <x v="7"/>
    <x v="15"/>
  </r>
  <r>
    <n v="14"/>
    <x v="997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x v="979"/>
    <x v="5"/>
    <x v="16"/>
  </r>
  <r>
    <n v="2318"/>
    <x v="99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x v="980"/>
    <x v="7"/>
    <x v="12"/>
  </r>
  <r>
    <n v="2304"/>
    <x v="999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x v="981"/>
    <x v="7"/>
    <x v="12"/>
  </r>
  <r>
    <n v="1605"/>
    <x v="1000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x v="982"/>
    <x v="7"/>
    <x v="15"/>
  </r>
  <r>
    <n v="1858"/>
    <x v="1001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x v="983"/>
    <x v="7"/>
    <x v="15"/>
  </r>
  <r>
    <n v="2189"/>
    <x v="1002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x v="984"/>
    <x v="3"/>
    <x v="5"/>
  </r>
  <r>
    <n v="523"/>
    <x v="100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x v="985"/>
    <x v="6"/>
    <x v="11"/>
  </r>
  <r>
    <n v="1200"/>
    <x v="1004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x v="986"/>
    <x v="2"/>
    <x v="3"/>
  </r>
  <r>
    <n v="3750"/>
    <x v="100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x v="987"/>
    <x v="6"/>
    <x v="19"/>
  </r>
  <r>
    <n v="1743"/>
    <x v="1006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x v="988"/>
    <x v="2"/>
    <x v="3"/>
  </r>
  <r>
    <n v="11"/>
    <x v="1007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x v="989"/>
    <x v="5"/>
    <x v="16"/>
  </r>
  <r>
    <n v="2098"/>
    <x v="100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x v="990"/>
    <x v="7"/>
    <x v="12"/>
  </r>
  <r>
    <n v="845"/>
    <x v="1009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x v="991"/>
    <x v="7"/>
    <x v="20"/>
  </r>
  <r>
    <n v="1321"/>
    <x v="1010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x v="992"/>
    <x v="0"/>
    <x v="1"/>
  </r>
  <r>
    <n v="3213"/>
    <x v="1011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x v="993"/>
    <x v="6"/>
    <x v="11"/>
  </r>
  <r>
    <n v="291"/>
    <x v="1012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x v="994"/>
    <x v="5"/>
    <x v="8"/>
  </r>
  <r>
    <n v="3384"/>
    <x v="1013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x v="995"/>
    <x v="6"/>
    <x v="11"/>
  </r>
  <r>
    <n v="2496"/>
    <x v="1014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x v="996"/>
    <x v="7"/>
    <x v="12"/>
  </r>
  <r>
    <n v="2822"/>
    <x v="1015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x v="705"/>
    <x v="6"/>
    <x v="11"/>
  </r>
  <r>
    <n v="3332"/>
    <x v="1016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x v="997"/>
    <x v="6"/>
    <x v="11"/>
  </r>
  <r>
    <n v="45"/>
    <x v="1017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x v="998"/>
    <x v="5"/>
    <x v="16"/>
  </r>
  <r>
    <n v="262"/>
    <x v="1018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x v="999"/>
    <x v="5"/>
    <x v="8"/>
  </r>
  <r>
    <n v="1348"/>
    <x v="1019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x v="1000"/>
    <x v="1"/>
    <x v="17"/>
  </r>
  <r>
    <n v="3233"/>
    <x v="1020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x v="1001"/>
    <x v="6"/>
    <x v="11"/>
  </r>
  <r>
    <n v="2063"/>
    <x v="1021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x v="1002"/>
    <x v="0"/>
    <x v="0"/>
  </r>
  <r>
    <n v="264"/>
    <x v="1022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x v="1003"/>
    <x v="5"/>
    <x v="8"/>
  </r>
  <r>
    <n v="2249"/>
    <x v="1023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x v="1004"/>
    <x v="3"/>
    <x v="5"/>
  </r>
  <r>
    <n v="276"/>
    <x v="1024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x v="1005"/>
    <x v="5"/>
    <x v="8"/>
  </r>
  <r>
    <n v="1814"/>
    <x v="1025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x v="1006"/>
    <x v="2"/>
    <x v="3"/>
  </r>
  <r>
    <n v="2653"/>
    <x v="1026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x v="1007"/>
    <x v="0"/>
    <x v="4"/>
  </r>
  <r>
    <n v="1180"/>
    <x v="1027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x v="1008"/>
    <x v="4"/>
    <x v="29"/>
  </r>
  <r>
    <n v="1032"/>
    <x v="1028"/>
    <s v="Ideal for living rooms and open spaces."/>
    <n v="5400"/>
    <n v="5858.84"/>
    <x v="0"/>
    <x v="0"/>
    <s v="USD"/>
    <n v="1466697625"/>
    <n v="1464105625"/>
    <b v="0"/>
    <n v="96"/>
    <b v="1"/>
    <x v="13"/>
    <n v="108"/>
    <x v="794"/>
    <x v="7"/>
    <x v="13"/>
  </r>
  <r>
    <n v="3089"/>
    <x v="1029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x v="1009"/>
    <x v="6"/>
    <x v="9"/>
  </r>
  <r>
    <n v="3553"/>
    <x v="1030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x v="149"/>
    <x v="6"/>
    <x v="11"/>
  </r>
  <r>
    <n v="2799"/>
    <x v="1031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x v="1010"/>
    <x v="6"/>
    <x v="11"/>
  </r>
  <r>
    <n v="839"/>
    <x v="1032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x v="1011"/>
    <x v="7"/>
    <x v="15"/>
  </r>
  <r>
    <n v="844"/>
    <x v="1033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x v="1012"/>
    <x v="7"/>
    <x v="20"/>
  </r>
  <r>
    <n v="3655"/>
    <x v="1034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x v="1013"/>
    <x v="6"/>
    <x v="11"/>
  </r>
  <r>
    <n v="1757"/>
    <x v="1035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x v="1014"/>
    <x v="2"/>
    <x v="3"/>
  </r>
  <r>
    <n v="3249"/>
    <x v="1036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x v="1015"/>
    <x v="6"/>
    <x v="11"/>
  </r>
  <r>
    <n v="1307"/>
    <x v="1037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x v="1016"/>
    <x v="0"/>
    <x v="1"/>
  </r>
  <r>
    <n v="3456"/>
    <x v="1038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x v="1017"/>
    <x v="6"/>
    <x v="11"/>
  </r>
  <r>
    <n v="1367"/>
    <x v="1039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x v="1018"/>
    <x v="7"/>
    <x v="15"/>
  </r>
  <r>
    <n v="3158"/>
    <x v="1040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x v="1019"/>
    <x v="6"/>
    <x v="11"/>
  </r>
  <r>
    <n v="2967"/>
    <x v="1041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x v="1020"/>
    <x v="6"/>
    <x v="11"/>
  </r>
  <r>
    <n v="922"/>
    <x v="104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x v="1021"/>
    <x v="7"/>
    <x v="33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x v="1022"/>
    <x v="6"/>
    <x v="11"/>
  </r>
  <r>
    <n v="3554"/>
    <x v="1044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x v="1023"/>
    <x v="6"/>
    <x v="11"/>
  </r>
  <r>
    <n v="1344"/>
    <x v="1045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x v="617"/>
    <x v="1"/>
    <x v="17"/>
  </r>
  <r>
    <n v="2812"/>
    <x v="1046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x v="576"/>
    <x v="6"/>
    <x v="11"/>
  </r>
  <r>
    <n v="380"/>
    <x v="1047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x v="1024"/>
    <x v="5"/>
    <x v="8"/>
  </r>
  <r>
    <n v="1756"/>
    <x v="1048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x v="1025"/>
    <x v="2"/>
    <x v="3"/>
  </r>
  <r>
    <n v="118"/>
    <x v="1049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x v="1026"/>
    <x v="5"/>
    <x v="27"/>
  </r>
  <r>
    <n v="2164"/>
    <x v="1050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x v="1027"/>
    <x v="7"/>
    <x v="15"/>
  </r>
  <r>
    <n v="3489"/>
    <x v="1051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x v="1028"/>
    <x v="6"/>
    <x v="11"/>
  </r>
  <r>
    <n v="319"/>
    <x v="1052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x v="1029"/>
    <x v="5"/>
    <x v="8"/>
  </r>
  <r>
    <n v="3542"/>
    <x v="1053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x v="1030"/>
    <x v="6"/>
    <x v="11"/>
  </r>
  <r>
    <n v="2657"/>
    <x v="1054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x v="1031"/>
    <x v="0"/>
    <x v="4"/>
  </r>
  <r>
    <n v="1932"/>
    <x v="1055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x v="1032"/>
    <x v="7"/>
    <x v="12"/>
  </r>
  <r>
    <n v="3285"/>
    <x v="1056"/>
    <s v="A new play by Matthew Gasda"/>
    <n v="4999"/>
    <n v="5604"/>
    <x v="0"/>
    <x v="0"/>
    <s v="USD"/>
    <n v="1488258000"/>
    <n v="1485556626"/>
    <b v="0"/>
    <n v="81"/>
    <b v="1"/>
    <x v="11"/>
    <n v="112"/>
    <x v="1033"/>
    <x v="6"/>
    <x v="11"/>
  </r>
  <r>
    <n v="3156"/>
    <x v="1057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x v="1034"/>
    <x v="6"/>
    <x v="11"/>
  </r>
  <r>
    <n v="13"/>
    <x v="1058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x v="1035"/>
    <x v="5"/>
    <x v="16"/>
  </r>
  <r>
    <n v="752"/>
    <x v="1059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x v="1036"/>
    <x v="1"/>
    <x v="17"/>
  </r>
  <r>
    <n v="826"/>
    <x v="1060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x v="1037"/>
    <x v="7"/>
    <x v="15"/>
  </r>
  <r>
    <n v="645"/>
    <x v="1061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x v="1038"/>
    <x v="0"/>
    <x v="1"/>
  </r>
  <r>
    <n v="268"/>
    <x v="1062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x v="1039"/>
    <x v="5"/>
    <x v="8"/>
  </r>
  <r>
    <n v="2407"/>
    <x v="1063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x v="1040"/>
    <x v="4"/>
    <x v="29"/>
  </r>
  <r>
    <n v="265"/>
    <x v="1064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x v="1041"/>
    <x v="5"/>
    <x v="8"/>
  </r>
  <r>
    <n v="1645"/>
    <x v="106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x v="1042"/>
    <x v="7"/>
    <x v="22"/>
  </r>
  <r>
    <n v="1368"/>
    <x v="1066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x v="1043"/>
    <x v="7"/>
    <x v="15"/>
  </r>
  <r>
    <n v="2195"/>
    <x v="1067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x v="1044"/>
    <x v="3"/>
    <x v="5"/>
  </r>
  <r>
    <n v="3698"/>
    <x v="106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x v="1045"/>
    <x v="6"/>
    <x v="11"/>
  </r>
  <r>
    <n v="3348"/>
    <x v="854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x v="1046"/>
    <x v="6"/>
    <x v="11"/>
  </r>
  <r>
    <n v="3772"/>
    <x v="1069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x v="1047"/>
    <x v="6"/>
    <x v="19"/>
  </r>
  <r>
    <n v="2458"/>
    <x v="1070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x v="1048"/>
    <x v="4"/>
    <x v="7"/>
  </r>
  <r>
    <n v="2273"/>
    <x v="1071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x v="1049"/>
    <x v="3"/>
    <x v="5"/>
  </r>
  <r>
    <n v="3297"/>
    <x v="1072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x v="1050"/>
    <x v="6"/>
    <x v="11"/>
  </r>
  <r>
    <n v="3822"/>
    <x v="1073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x v="1051"/>
    <x v="6"/>
    <x v="11"/>
  </r>
  <r>
    <n v="804"/>
    <x v="107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x v="1052"/>
    <x v="7"/>
    <x v="15"/>
  </r>
  <r>
    <n v="2238"/>
    <x v="1075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x v="574"/>
    <x v="3"/>
    <x v="5"/>
  </r>
  <r>
    <n v="2961"/>
    <x v="1076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x v="1053"/>
    <x v="6"/>
    <x v="11"/>
  </r>
  <r>
    <n v="3175"/>
    <x v="1077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x v="1054"/>
    <x v="6"/>
    <x v="11"/>
  </r>
  <r>
    <n v="723"/>
    <x v="1078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x v="1055"/>
    <x v="1"/>
    <x v="17"/>
  </r>
  <r>
    <n v="1387"/>
    <x v="1079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x v="1056"/>
    <x v="7"/>
    <x v="15"/>
  </r>
  <r>
    <n v="3260"/>
    <x v="1080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x v="1057"/>
    <x v="6"/>
    <x v="11"/>
  </r>
  <r>
    <n v="327"/>
    <x v="1081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x v="1058"/>
    <x v="5"/>
    <x v="8"/>
  </r>
  <r>
    <n v="1804"/>
    <x v="1082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x v="1059"/>
    <x v="2"/>
    <x v="3"/>
  </r>
  <r>
    <n v="727"/>
    <x v="1083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x v="1060"/>
    <x v="1"/>
    <x v="17"/>
  </r>
  <r>
    <n v="1610"/>
    <x v="1084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x v="1061"/>
    <x v="7"/>
    <x v="15"/>
  </r>
  <r>
    <n v="2320"/>
    <x v="1085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x v="1062"/>
    <x v="7"/>
    <x v="12"/>
  </r>
  <r>
    <n v="1431"/>
    <x v="1086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x v="1063"/>
    <x v="1"/>
    <x v="31"/>
  </r>
  <r>
    <n v="3277"/>
    <x v="1087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x v="1064"/>
    <x v="6"/>
    <x v="11"/>
  </r>
  <r>
    <n v="1782"/>
    <x v="1088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x v="1065"/>
    <x v="2"/>
    <x v="3"/>
  </r>
  <r>
    <n v="2278"/>
    <x v="1089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x v="1066"/>
    <x v="3"/>
    <x v="5"/>
  </r>
  <r>
    <n v="3773"/>
    <x v="1090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x v="1067"/>
    <x v="6"/>
    <x v="19"/>
  </r>
  <r>
    <n v="111"/>
    <x v="1091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x v="1068"/>
    <x v="5"/>
    <x v="27"/>
  </r>
  <r>
    <n v="2287"/>
    <x v="1092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x v="1069"/>
    <x v="7"/>
    <x v="15"/>
  </r>
  <r>
    <n v="2061"/>
    <x v="10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x v="1070"/>
    <x v="0"/>
    <x v="0"/>
  </r>
  <r>
    <n v="1803"/>
    <x v="1094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x v="1071"/>
    <x v="2"/>
    <x v="3"/>
  </r>
  <r>
    <n v="273"/>
    <x v="109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x v="1072"/>
    <x v="5"/>
    <x v="8"/>
  </r>
  <r>
    <n v="47"/>
    <x v="1096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x v="1073"/>
    <x v="5"/>
    <x v="16"/>
  </r>
  <r>
    <n v="3797"/>
    <x v="1097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x v="1074"/>
    <x v="6"/>
    <x v="19"/>
  </r>
  <r>
    <n v="3352"/>
    <x v="1098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x v="1075"/>
    <x v="6"/>
    <x v="11"/>
  </r>
  <r>
    <n v="3334"/>
    <x v="1099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x v="1076"/>
    <x v="6"/>
    <x v="11"/>
  </r>
  <r>
    <n v="33"/>
    <x v="1100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x v="1077"/>
    <x v="5"/>
    <x v="16"/>
  </r>
  <r>
    <n v="2180"/>
    <x v="1101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x v="1078"/>
    <x v="7"/>
    <x v="15"/>
  </r>
  <r>
    <n v="3483"/>
    <x v="1102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x v="1079"/>
    <x v="6"/>
    <x v="11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x v="539"/>
    <x v="7"/>
    <x v="15"/>
  </r>
  <r>
    <n v="3495"/>
    <x v="1104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x v="1080"/>
    <x v="6"/>
    <x v="11"/>
  </r>
  <r>
    <n v="2173"/>
    <x v="1105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x v="1081"/>
    <x v="7"/>
    <x v="15"/>
  </r>
  <r>
    <n v="1759"/>
    <x v="1106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x v="270"/>
    <x v="2"/>
    <x v="3"/>
  </r>
  <r>
    <n v="3111"/>
    <x v="1107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x v="1082"/>
    <x v="6"/>
    <x v="9"/>
  </r>
  <r>
    <n v="272"/>
    <x v="1108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x v="1083"/>
    <x v="5"/>
    <x v="8"/>
  </r>
  <r>
    <n v="1885"/>
    <x v="1109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x v="1084"/>
    <x v="7"/>
    <x v="12"/>
  </r>
  <r>
    <n v="3045"/>
    <x v="1110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x v="1085"/>
    <x v="6"/>
    <x v="9"/>
  </r>
  <r>
    <n v="1272"/>
    <x v="1111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x v="1086"/>
    <x v="7"/>
    <x v="15"/>
  </r>
  <r>
    <n v="1535"/>
    <x v="1112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x v="1087"/>
    <x v="2"/>
    <x v="3"/>
  </r>
  <r>
    <n v="3436"/>
    <x v="1113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x v="1088"/>
    <x v="6"/>
    <x v="11"/>
  </r>
  <r>
    <n v="3656"/>
    <x v="1114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x v="1089"/>
    <x v="6"/>
    <x v="11"/>
  </r>
  <r>
    <n v="3685"/>
    <x v="111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x v="1090"/>
    <x v="6"/>
    <x v="11"/>
  </r>
  <r>
    <n v="3825"/>
    <x v="1116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x v="1091"/>
    <x v="6"/>
    <x v="11"/>
  </r>
  <r>
    <n v="403"/>
    <x v="1117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x v="1092"/>
    <x v="5"/>
    <x v="8"/>
  </r>
  <r>
    <n v="3440"/>
    <x v="111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x v="604"/>
    <x v="6"/>
    <x v="11"/>
  </r>
  <r>
    <n v="92"/>
    <x v="1119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x v="1093"/>
    <x v="5"/>
    <x v="27"/>
  </r>
  <r>
    <n v="394"/>
    <x v="1120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x v="1094"/>
    <x v="5"/>
    <x v="8"/>
  </r>
  <r>
    <n v="3276"/>
    <x v="1121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x v="1095"/>
    <x v="6"/>
    <x v="11"/>
  </r>
  <r>
    <n v="3146"/>
    <x v="1122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x v="1096"/>
    <x v="6"/>
    <x v="11"/>
  </r>
  <r>
    <n v="2819"/>
    <x v="1123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x v="1097"/>
    <x v="6"/>
    <x v="11"/>
  </r>
  <r>
    <n v="1647"/>
    <x v="112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x v="1098"/>
    <x v="7"/>
    <x v="22"/>
  </r>
  <r>
    <n v="2114"/>
    <x v="1125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x v="1099"/>
    <x v="7"/>
    <x v="12"/>
  </r>
  <r>
    <n v="2785"/>
    <x v="1126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x v="1100"/>
    <x v="6"/>
    <x v="11"/>
  </r>
  <r>
    <n v="2651"/>
    <x v="1127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x v="1101"/>
    <x v="0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x v="1102"/>
    <x v="6"/>
    <x v="11"/>
  </r>
  <r>
    <n v="3331"/>
    <x v="1129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x v="1103"/>
    <x v="6"/>
    <x v="11"/>
  </r>
  <r>
    <n v="729"/>
    <x v="1130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x v="1104"/>
    <x v="1"/>
    <x v="17"/>
  </r>
  <r>
    <n v="1249"/>
    <x v="1131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x v="1105"/>
    <x v="7"/>
    <x v="15"/>
  </r>
  <r>
    <n v="3021"/>
    <x v="1132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x v="1084"/>
    <x v="6"/>
    <x v="9"/>
  </r>
  <r>
    <n v="3217"/>
    <x v="1133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x v="1106"/>
    <x v="6"/>
    <x v="11"/>
  </r>
  <r>
    <n v="1700"/>
    <x v="1134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x v="1107"/>
    <x v="7"/>
    <x v="14"/>
  </r>
  <r>
    <n v="1350"/>
    <x v="1135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x v="220"/>
    <x v="1"/>
    <x v="17"/>
  </r>
  <r>
    <n v="112"/>
    <x v="1136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x v="1108"/>
    <x v="5"/>
    <x v="27"/>
  </r>
  <r>
    <n v="1001"/>
    <x v="1137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x v="1109"/>
    <x v="0"/>
    <x v="1"/>
  </r>
  <r>
    <n v="3369"/>
    <x v="1138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x v="1110"/>
    <x v="6"/>
    <x v="1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x v="1111"/>
    <x v="5"/>
    <x v="8"/>
  </r>
  <r>
    <n v="3748"/>
    <x v="114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x v="1112"/>
    <x v="6"/>
    <x v="19"/>
  </r>
  <r>
    <n v="3208"/>
    <x v="1141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x v="1113"/>
    <x v="6"/>
    <x v="11"/>
  </r>
  <r>
    <n v="3753"/>
    <x v="1142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x v="1114"/>
    <x v="6"/>
    <x v="19"/>
  </r>
  <r>
    <n v="2981"/>
    <x v="1143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x v="1115"/>
    <x v="6"/>
    <x v="9"/>
  </r>
  <r>
    <n v="2661"/>
    <x v="1144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x v="1116"/>
    <x v="0"/>
    <x v="24"/>
  </r>
  <r>
    <n v="1614"/>
    <x v="1145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x v="1117"/>
    <x v="7"/>
    <x v="15"/>
  </r>
  <r>
    <n v="3464"/>
    <x v="1146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x v="1118"/>
    <x v="6"/>
    <x v="11"/>
  </r>
  <r>
    <n v="744"/>
    <x v="1147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x v="1119"/>
    <x v="1"/>
    <x v="17"/>
  </r>
  <r>
    <n v="520"/>
    <x v="1148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x v="1120"/>
    <x v="6"/>
    <x v="11"/>
  </r>
  <r>
    <n v="2982"/>
    <x v="1149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x v="1121"/>
    <x v="6"/>
    <x v="9"/>
  </r>
  <r>
    <n v="2974"/>
    <x v="1150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x v="1122"/>
    <x v="6"/>
    <x v="11"/>
  </r>
  <r>
    <n v="3589"/>
    <x v="1151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x v="1123"/>
    <x v="6"/>
    <x v="11"/>
  </r>
  <r>
    <n v="759"/>
    <x v="1152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x v="1124"/>
    <x v="1"/>
    <x v="17"/>
  </r>
  <r>
    <n v="2262"/>
    <x v="1153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x v="1125"/>
    <x v="3"/>
    <x v="5"/>
  </r>
  <r>
    <n v="3162"/>
    <x v="115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x v="138"/>
    <x v="6"/>
    <x v="11"/>
  </r>
  <r>
    <n v="2105"/>
    <x v="115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x v="87"/>
    <x v="7"/>
    <x v="12"/>
  </r>
  <r>
    <n v="2080"/>
    <x v="1156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x v="1126"/>
    <x v="0"/>
    <x v="0"/>
  </r>
  <r>
    <n v="2798"/>
    <x v="115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x v="1127"/>
    <x v="6"/>
    <x v="11"/>
  </r>
  <r>
    <n v="2979"/>
    <x v="115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x v="1128"/>
    <x v="6"/>
    <x v="11"/>
  </r>
  <r>
    <n v="841"/>
    <x v="1159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x v="1129"/>
    <x v="7"/>
    <x v="20"/>
  </r>
  <r>
    <n v="1036"/>
    <x v="1160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x v="1130"/>
    <x v="7"/>
    <x v="13"/>
  </r>
  <r>
    <n v="3351"/>
    <x v="1161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x v="1131"/>
    <x v="6"/>
    <x v="11"/>
  </r>
  <r>
    <n v="2162"/>
    <x v="1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x v="1132"/>
    <x v="7"/>
    <x v="15"/>
  </r>
  <r>
    <n v="1066"/>
    <x v="1163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x v="1133"/>
    <x v="3"/>
    <x v="18"/>
  </r>
  <r>
    <n v="2053"/>
    <x v="1164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x v="1134"/>
    <x v="0"/>
    <x v="0"/>
  </r>
  <r>
    <n v="3760"/>
    <x v="116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x v="1135"/>
    <x v="6"/>
    <x v="19"/>
  </r>
  <r>
    <n v="3212"/>
    <x v="1166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x v="1136"/>
    <x v="6"/>
    <x v="11"/>
  </r>
  <r>
    <n v="836"/>
    <x v="1167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x v="1137"/>
    <x v="7"/>
    <x v="15"/>
  </r>
  <r>
    <n v="2532"/>
    <x v="1168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x v="1138"/>
    <x v="7"/>
    <x v="25"/>
  </r>
  <r>
    <n v="2544"/>
    <x v="116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x v="1139"/>
    <x v="7"/>
    <x v="25"/>
  </r>
  <r>
    <n v="3721"/>
    <x v="1170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x v="1140"/>
    <x v="6"/>
    <x v="11"/>
  </r>
  <r>
    <n v="2964"/>
    <x v="1171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x v="1141"/>
    <x v="6"/>
    <x v="11"/>
  </r>
  <r>
    <n v="106"/>
    <x v="1172"/>
    <s v="A Boy. A Girl. A Car. A Serial Killer."/>
    <n v="5000"/>
    <n v="5025"/>
    <x v="0"/>
    <x v="0"/>
    <s v="USD"/>
    <n v="1333391901"/>
    <n v="1332182301"/>
    <b v="0"/>
    <n v="27"/>
    <b v="1"/>
    <x v="27"/>
    <n v="101"/>
    <x v="1142"/>
    <x v="5"/>
    <x v="27"/>
  </r>
  <r>
    <n v="3569"/>
    <x v="1173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x v="1143"/>
    <x v="6"/>
    <x v="11"/>
  </r>
  <r>
    <n v="3335"/>
    <x v="117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x v="1144"/>
    <x v="6"/>
    <x v="11"/>
  </r>
  <r>
    <n v="3687"/>
    <x v="1175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x v="1145"/>
    <x v="6"/>
    <x v="11"/>
  </r>
  <r>
    <n v="667"/>
    <x v="1176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x v="1146"/>
    <x v="0"/>
    <x v="1"/>
  </r>
  <r>
    <n v="3590"/>
    <x v="1177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x v="1147"/>
    <x v="6"/>
    <x v="11"/>
  </r>
  <r>
    <n v="799"/>
    <x v="1178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x v="1148"/>
    <x v="7"/>
    <x v="15"/>
  </r>
  <r>
    <n v="2474"/>
    <x v="1179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x v="1149"/>
    <x v="7"/>
    <x v="12"/>
  </r>
  <r>
    <n v="100"/>
    <x v="118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x v="1150"/>
    <x v="5"/>
    <x v="27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x v="1151"/>
    <x v="5"/>
    <x v="8"/>
  </r>
  <r>
    <n v="2522"/>
    <x v="1182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x v="1152"/>
    <x v="7"/>
    <x v="25"/>
  </r>
  <r>
    <n v="3763"/>
    <x v="1183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x v="1153"/>
    <x v="6"/>
    <x v="19"/>
  </r>
  <r>
    <n v="3828"/>
    <x v="118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x v="1154"/>
    <x v="6"/>
    <x v="11"/>
  </r>
  <r>
    <n v="1035"/>
    <x v="118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x v="1155"/>
    <x v="7"/>
    <x v="13"/>
  </r>
  <r>
    <n v="1335"/>
    <x v="1186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x v="1156"/>
    <x v="0"/>
    <x v="1"/>
  </r>
  <r>
    <n v="1909"/>
    <x v="1187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x v="1157"/>
    <x v="0"/>
    <x v="6"/>
  </r>
  <r>
    <n v="3781"/>
    <x v="1188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x v="1158"/>
    <x v="6"/>
    <x v="19"/>
  </r>
  <r>
    <n v="1324"/>
    <x v="1189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x v="1159"/>
    <x v="0"/>
    <x v="1"/>
  </r>
  <r>
    <n v="476"/>
    <x v="1190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x v="1160"/>
    <x v="5"/>
    <x v="23"/>
  </r>
  <r>
    <n v="3473"/>
    <x v="119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x v="1161"/>
    <x v="6"/>
    <x v="11"/>
  </r>
  <r>
    <n v="2211"/>
    <x v="1192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x v="1162"/>
    <x v="7"/>
    <x v="13"/>
  </r>
  <r>
    <n v="479"/>
    <x v="1193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x v="1163"/>
    <x v="5"/>
    <x v="23"/>
  </r>
  <r>
    <n v="2276"/>
    <x v="1194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x v="1164"/>
    <x v="3"/>
    <x v="5"/>
  </r>
  <r>
    <n v="1785"/>
    <x v="119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x v="1165"/>
    <x v="2"/>
    <x v="3"/>
  </r>
  <r>
    <n v="1398"/>
    <x v="1196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x v="1166"/>
    <x v="7"/>
    <x v="15"/>
  </r>
  <r>
    <n v="1252"/>
    <x v="1197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x v="1167"/>
    <x v="7"/>
    <x v="15"/>
  </r>
  <r>
    <n v="2266"/>
    <x v="119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x v="1168"/>
    <x v="3"/>
    <x v="5"/>
  </r>
  <r>
    <n v="290"/>
    <x v="1199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x v="1169"/>
    <x v="5"/>
    <x v="8"/>
  </r>
  <r>
    <n v="849"/>
    <x v="1200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x v="1170"/>
    <x v="7"/>
    <x v="20"/>
  </r>
  <r>
    <n v="3179"/>
    <x v="1201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x v="1171"/>
    <x v="6"/>
    <x v="11"/>
  </r>
  <r>
    <n v="3416"/>
    <x v="1202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x v="1172"/>
    <x v="6"/>
    <x v="11"/>
  </r>
  <r>
    <n v="1023"/>
    <x v="120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x v="1173"/>
    <x v="7"/>
    <x v="13"/>
  </r>
  <r>
    <n v="138"/>
    <x v="1204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x v="1174"/>
    <x v="5"/>
    <x v="21"/>
  </r>
  <r>
    <n v="3012"/>
    <x v="1205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x v="1175"/>
    <x v="6"/>
    <x v="9"/>
  </r>
  <r>
    <n v="2489"/>
    <x v="1206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x v="1176"/>
    <x v="7"/>
    <x v="12"/>
  </r>
  <r>
    <n v="1383"/>
    <x v="1207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x v="1177"/>
    <x v="7"/>
    <x v="15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x v="1178"/>
    <x v="0"/>
    <x v="1"/>
  </r>
  <r>
    <n v="1871"/>
    <x v="1209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x v="1179"/>
    <x v="3"/>
    <x v="28"/>
  </r>
  <r>
    <n v="1636"/>
    <x v="1210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x v="1180"/>
    <x v="7"/>
    <x v="15"/>
  </r>
  <r>
    <n v="3486"/>
    <x v="1211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x v="1181"/>
    <x v="6"/>
    <x v="11"/>
  </r>
  <r>
    <n v="60"/>
    <x v="1212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x v="1182"/>
    <x v="5"/>
    <x v="27"/>
  </r>
  <r>
    <n v="62"/>
    <x v="1213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x v="1183"/>
    <x v="5"/>
    <x v="27"/>
  </r>
  <r>
    <n v="2453"/>
    <x v="1214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x v="680"/>
    <x v="4"/>
    <x v="7"/>
  </r>
  <r>
    <n v="3113"/>
    <x v="1215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x v="1184"/>
    <x v="6"/>
    <x v="9"/>
  </r>
  <r>
    <n v="921"/>
    <x v="1216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x v="1185"/>
    <x v="7"/>
    <x v="33"/>
  </r>
  <r>
    <n v="702"/>
    <x v="1217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x v="1186"/>
    <x v="0"/>
    <x v="1"/>
  </r>
  <r>
    <n v="3184"/>
    <x v="121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x v="1187"/>
    <x v="6"/>
    <x v="11"/>
  </r>
  <r>
    <n v="3723"/>
    <x v="1219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x v="1188"/>
    <x v="6"/>
    <x v="11"/>
  </r>
  <r>
    <n v="3827"/>
    <x v="1220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x v="1189"/>
    <x v="6"/>
    <x v="11"/>
  </r>
  <r>
    <n v="3160"/>
    <x v="1221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x v="1190"/>
    <x v="6"/>
    <x v="11"/>
  </r>
  <r>
    <n v="2145"/>
    <x v="1222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x v="1191"/>
    <x v="3"/>
    <x v="18"/>
  </r>
  <r>
    <n v="3344"/>
    <x v="122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x v="1192"/>
    <x v="6"/>
    <x v="11"/>
  </r>
  <r>
    <n v="1303"/>
    <x v="1224"/>
    <s v="Groundbreaking queer theatre."/>
    <n v="3500"/>
    <n v="4559.13"/>
    <x v="0"/>
    <x v="1"/>
    <s v="GBP"/>
    <n v="1469962800"/>
    <n v="1468578920"/>
    <b v="0"/>
    <n v="108"/>
    <b v="1"/>
    <x v="11"/>
    <n v="130"/>
    <x v="1193"/>
    <x v="6"/>
    <x v="11"/>
  </r>
  <r>
    <n v="750"/>
    <x v="1225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x v="1194"/>
    <x v="1"/>
    <x v="17"/>
  </r>
  <r>
    <n v="3756"/>
    <x v="1226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x v="1195"/>
    <x v="6"/>
    <x v="19"/>
  </r>
  <r>
    <n v="3523"/>
    <x v="1227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x v="1196"/>
    <x v="6"/>
    <x v="11"/>
  </r>
  <r>
    <n v="3673"/>
    <x v="122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x v="1197"/>
    <x v="6"/>
    <x v="11"/>
  </r>
  <r>
    <n v="1652"/>
    <x v="1229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x v="1198"/>
    <x v="7"/>
    <x v="22"/>
  </r>
  <r>
    <n v="1525"/>
    <x v="1230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x v="1199"/>
    <x v="2"/>
    <x v="3"/>
  </r>
  <r>
    <n v="117"/>
    <x v="1231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x v="1200"/>
    <x v="5"/>
    <x v="27"/>
  </r>
  <r>
    <n v="2531"/>
    <x v="1232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x v="1201"/>
    <x v="7"/>
    <x v="25"/>
  </r>
  <r>
    <n v="2526"/>
    <x v="1233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x v="1202"/>
    <x v="7"/>
    <x v="25"/>
  </r>
  <r>
    <n v="2481"/>
    <x v="1234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x v="1203"/>
    <x v="7"/>
    <x v="12"/>
  </r>
  <r>
    <n v="2808"/>
    <x v="1235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x v="1204"/>
    <x v="6"/>
    <x v="11"/>
  </r>
  <r>
    <n v="2497"/>
    <x v="123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x v="1205"/>
    <x v="7"/>
    <x v="12"/>
  </r>
  <r>
    <n v="808"/>
    <x v="1237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x v="1206"/>
    <x v="7"/>
    <x v="15"/>
  </r>
  <r>
    <n v="3674"/>
    <x v="1238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x v="1207"/>
    <x v="6"/>
    <x v="11"/>
  </r>
  <r>
    <n v="183"/>
    <x v="1239"/>
    <s v="Don't kill me until I meet my Dad"/>
    <n v="12500"/>
    <n v="4482"/>
    <x v="2"/>
    <x v="1"/>
    <s v="GBP"/>
    <n v="1417033610"/>
    <n v="1414438010"/>
    <b v="0"/>
    <n v="12"/>
    <b v="0"/>
    <x v="10"/>
    <n v="36"/>
    <x v="1208"/>
    <x v="5"/>
    <x v="10"/>
  </r>
  <r>
    <n v="2210"/>
    <x v="124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x v="1209"/>
    <x v="7"/>
    <x v="13"/>
  </r>
  <r>
    <n v="3466"/>
    <x v="1241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x v="1210"/>
    <x v="6"/>
    <x v="11"/>
  </r>
  <r>
    <n v="3398"/>
    <x v="1242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x v="731"/>
    <x v="6"/>
    <x v="11"/>
  </r>
  <r>
    <n v="3265"/>
    <x v="1243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x v="1211"/>
    <x v="6"/>
    <x v="11"/>
  </r>
  <r>
    <n v="3759"/>
    <x v="1244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x v="1212"/>
    <x v="6"/>
    <x v="19"/>
  </r>
  <r>
    <n v="3724"/>
    <x v="1245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x v="1213"/>
    <x v="6"/>
    <x v="11"/>
  </r>
  <r>
    <n v="3315"/>
    <x v="1246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x v="1214"/>
    <x v="6"/>
    <x v="11"/>
  </r>
  <r>
    <n v="3033"/>
    <x v="1247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x v="1215"/>
    <x v="6"/>
    <x v="9"/>
  </r>
  <r>
    <n v="251"/>
    <x v="1248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x v="1216"/>
    <x v="5"/>
    <x v="8"/>
  </r>
  <r>
    <n v="5"/>
    <x v="1249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x v="1217"/>
    <x v="5"/>
    <x v="16"/>
  </r>
  <r>
    <n v="2617"/>
    <x v="1250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x v="1218"/>
    <x v="0"/>
    <x v="4"/>
  </r>
  <r>
    <n v="2066"/>
    <x v="1251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x v="1219"/>
    <x v="0"/>
    <x v="0"/>
  </r>
  <r>
    <n v="1291"/>
    <x v="1252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x v="1220"/>
    <x v="6"/>
    <x v="11"/>
  </r>
  <r>
    <n v="626"/>
    <x v="1253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x v="1221"/>
    <x v="0"/>
    <x v="26"/>
  </r>
  <r>
    <n v="1384"/>
    <x v="125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x v="1222"/>
    <x v="7"/>
    <x v="15"/>
  </r>
  <r>
    <n v="1462"/>
    <x v="1255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x v="1223"/>
    <x v="1"/>
    <x v="2"/>
  </r>
  <r>
    <n v="1299"/>
    <x v="1256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x v="498"/>
    <x v="6"/>
    <x v="11"/>
  </r>
  <r>
    <n v="2291"/>
    <x v="1257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x v="1224"/>
    <x v="7"/>
    <x v="15"/>
  </r>
  <r>
    <n v="467"/>
    <x v="1258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x v="1225"/>
    <x v="5"/>
    <x v="23"/>
  </r>
  <r>
    <n v="1667"/>
    <x v="1259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x v="1226"/>
    <x v="7"/>
    <x v="22"/>
  </r>
  <r>
    <n v="2665"/>
    <x v="1260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x v="1227"/>
    <x v="0"/>
    <x v="24"/>
  </r>
  <r>
    <n v="2058"/>
    <x v="1261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x v="1228"/>
    <x v="0"/>
    <x v="0"/>
  </r>
  <r>
    <n v="3768"/>
    <x v="1262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x v="1229"/>
    <x v="6"/>
    <x v="19"/>
  </r>
  <r>
    <n v="1920"/>
    <x v="1263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x v="1230"/>
    <x v="0"/>
    <x v="6"/>
  </r>
  <r>
    <n v="3273"/>
    <x v="126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x v="1231"/>
    <x v="6"/>
    <x v="11"/>
  </r>
  <r>
    <n v="2528"/>
    <x v="1265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x v="1232"/>
    <x v="7"/>
    <x v="25"/>
  </r>
  <r>
    <n v="815"/>
    <x v="1266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x v="1233"/>
    <x v="7"/>
    <x v="15"/>
  </r>
  <r>
    <n v="3308"/>
    <x v="126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x v="1234"/>
    <x v="6"/>
    <x v="11"/>
  </r>
  <r>
    <n v="1247"/>
    <x v="1268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x v="1235"/>
    <x v="7"/>
    <x v="15"/>
  </r>
  <r>
    <n v="2109"/>
    <x v="126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x v="1236"/>
    <x v="7"/>
    <x v="12"/>
  </r>
  <r>
    <n v="3359"/>
    <x v="1270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x v="1237"/>
    <x v="6"/>
    <x v="11"/>
  </r>
  <r>
    <n v="2816"/>
    <x v="127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x v="1238"/>
    <x v="6"/>
    <x v="11"/>
  </r>
  <r>
    <n v="2171"/>
    <x v="1272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x v="1239"/>
    <x v="7"/>
    <x v="15"/>
  </r>
  <r>
    <n v="3018"/>
    <x v="1273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x v="1240"/>
    <x v="6"/>
    <x v="9"/>
  </r>
  <r>
    <n v="2739"/>
    <x v="1274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x v="524"/>
    <x v="0"/>
    <x v="0"/>
  </r>
  <r>
    <n v="2094"/>
    <x v="1275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x v="1241"/>
    <x v="7"/>
    <x v="12"/>
  </r>
  <r>
    <n v="3502"/>
    <x v="1276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x v="1242"/>
    <x v="6"/>
    <x v="11"/>
  </r>
  <r>
    <n v="807"/>
    <x v="127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x v="1243"/>
    <x v="7"/>
    <x v="15"/>
  </r>
  <r>
    <n v="1796"/>
    <x v="1278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x v="1244"/>
    <x v="2"/>
    <x v="3"/>
  </r>
  <r>
    <n v="859"/>
    <x v="127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x v="1245"/>
    <x v="7"/>
    <x v="20"/>
  </r>
  <r>
    <n v="1665"/>
    <x v="1280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x v="1246"/>
    <x v="7"/>
    <x v="22"/>
  </r>
  <r>
    <n v="2484"/>
    <x v="1281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x v="1247"/>
    <x v="7"/>
    <x v="12"/>
  </r>
  <r>
    <n v="3793"/>
    <x v="1282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x v="1248"/>
    <x v="6"/>
    <x v="19"/>
  </r>
  <r>
    <n v="3682"/>
    <x v="1283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x v="645"/>
    <x v="6"/>
    <x v="11"/>
  </r>
  <r>
    <n v="1265"/>
    <x v="1284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x v="1249"/>
    <x v="7"/>
    <x v="15"/>
  </r>
  <r>
    <n v="1888"/>
    <x v="1285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x v="1250"/>
    <x v="7"/>
    <x v="12"/>
  </r>
  <r>
    <n v="809"/>
    <x v="1286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x v="1251"/>
    <x v="7"/>
    <x v="15"/>
  </r>
  <r>
    <n v="3482"/>
    <x v="1287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x v="1252"/>
    <x v="6"/>
    <x v="11"/>
  </r>
  <r>
    <n v="3340"/>
    <x v="1288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x v="1253"/>
    <x v="6"/>
    <x v="11"/>
  </r>
  <r>
    <n v="1273"/>
    <x v="1289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x v="1254"/>
    <x v="7"/>
    <x v="15"/>
  </r>
  <r>
    <n v="3221"/>
    <x v="129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x v="1255"/>
    <x v="6"/>
    <x v="11"/>
  </r>
  <r>
    <n v="1531"/>
    <x v="129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x v="1256"/>
    <x v="2"/>
    <x v="3"/>
  </r>
  <r>
    <n v="2321"/>
    <x v="1292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x v="1257"/>
    <x v="4"/>
    <x v="7"/>
  </r>
  <r>
    <n v="303"/>
    <x v="129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x v="1258"/>
    <x v="5"/>
    <x v="8"/>
  </r>
  <r>
    <n v="2174"/>
    <x v="129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x v="1204"/>
    <x v="7"/>
    <x v="15"/>
  </r>
  <r>
    <n v="1403"/>
    <x v="1295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x v="1259"/>
    <x v="7"/>
    <x v="15"/>
  </r>
  <r>
    <n v="1591"/>
    <x v="1296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x v="1260"/>
    <x v="2"/>
    <x v="34"/>
  </r>
  <r>
    <n v="3381"/>
    <x v="1297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x v="1261"/>
    <x v="6"/>
    <x v="11"/>
  </r>
  <r>
    <n v="2527"/>
    <x v="1298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x v="1262"/>
    <x v="7"/>
    <x v="25"/>
  </r>
  <r>
    <n v="3300"/>
    <x v="1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x v="1263"/>
    <x v="6"/>
    <x v="11"/>
  </r>
  <r>
    <n v="3305"/>
    <x v="1300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x v="1264"/>
    <x v="6"/>
    <x v="11"/>
  </r>
  <r>
    <n v="2334"/>
    <x v="1301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x v="1265"/>
    <x v="4"/>
    <x v="7"/>
  </r>
  <r>
    <n v="3626"/>
    <x v="1302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x v="1266"/>
    <x v="6"/>
    <x v="11"/>
  </r>
  <r>
    <n v="1378"/>
    <x v="1303"/>
    <s v="A psychedelic post rock masterpiece!"/>
    <n v="2000"/>
    <n v="4067"/>
    <x v="0"/>
    <x v="1"/>
    <s v="GBP"/>
    <n v="1470075210"/>
    <n v="1468779210"/>
    <b v="0"/>
    <n v="133"/>
    <b v="1"/>
    <x v="15"/>
    <n v="203"/>
    <x v="1267"/>
    <x v="7"/>
    <x v="15"/>
  </r>
  <r>
    <n v="3844"/>
    <x v="1304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x v="1268"/>
    <x v="6"/>
    <x v="11"/>
  </r>
  <r>
    <n v="1632"/>
    <x v="1305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x v="1121"/>
    <x v="7"/>
    <x v="15"/>
  </r>
  <r>
    <n v="2938"/>
    <x v="1306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x v="749"/>
    <x v="6"/>
    <x v="19"/>
  </r>
  <r>
    <n v="3426"/>
    <x v="1307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x v="1269"/>
    <x v="6"/>
    <x v="11"/>
  </r>
  <r>
    <n v="30"/>
    <x v="1308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x v="1270"/>
    <x v="5"/>
    <x v="16"/>
  </r>
  <r>
    <n v="3585"/>
    <x v="1309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x v="1271"/>
    <x v="6"/>
    <x v="11"/>
  </r>
  <r>
    <n v="1300"/>
    <x v="131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x v="1272"/>
    <x v="6"/>
    <x v="11"/>
  </r>
  <r>
    <n v="1503"/>
    <x v="1311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x v="1273"/>
    <x v="2"/>
    <x v="3"/>
  </r>
  <r>
    <n v="3157"/>
    <x v="1312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x v="1274"/>
    <x v="6"/>
    <x v="11"/>
  </r>
  <r>
    <n v="75"/>
    <x v="1313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x v="1275"/>
    <x v="5"/>
    <x v="27"/>
  </r>
  <r>
    <n v="1628"/>
    <x v="1314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x v="1276"/>
    <x v="7"/>
    <x v="15"/>
  </r>
  <r>
    <n v="3418"/>
    <x v="1315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x v="1277"/>
    <x v="6"/>
    <x v="11"/>
  </r>
  <r>
    <n v="3717"/>
    <x v="1316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x v="1278"/>
    <x v="6"/>
    <x v="11"/>
  </r>
  <r>
    <n v="2086"/>
    <x v="1317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x v="1279"/>
    <x v="7"/>
    <x v="12"/>
  </r>
  <r>
    <n v="1666"/>
    <x v="1318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x v="1280"/>
    <x v="7"/>
    <x v="22"/>
  </r>
  <r>
    <n v="798"/>
    <x v="1319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x v="1281"/>
    <x v="7"/>
    <x v="15"/>
  </r>
  <r>
    <n v="1288"/>
    <x v="1320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x v="1282"/>
    <x v="6"/>
    <x v="11"/>
  </r>
  <r>
    <n v="3234"/>
    <x v="1321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x v="1283"/>
    <x v="6"/>
    <x v="11"/>
  </r>
  <r>
    <n v="2081"/>
    <x v="1322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x v="1284"/>
    <x v="7"/>
    <x v="12"/>
  </r>
  <r>
    <n v="3695"/>
    <x v="1323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x v="1285"/>
    <x v="6"/>
    <x v="11"/>
  </r>
  <r>
    <n v="3301"/>
    <x v="1324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x v="1286"/>
    <x v="6"/>
    <x v="11"/>
  </r>
  <r>
    <n v="3602"/>
    <x v="1325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x v="1287"/>
    <x v="6"/>
    <x v="11"/>
  </r>
  <r>
    <n v="82"/>
    <x v="1326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x v="1288"/>
    <x v="5"/>
    <x v="27"/>
  </r>
  <r>
    <n v="3492"/>
    <x v="1327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x v="1289"/>
    <x v="6"/>
    <x v="11"/>
  </r>
  <r>
    <n v="531"/>
    <x v="1328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x v="1290"/>
    <x v="6"/>
    <x v="11"/>
  </r>
  <r>
    <n v="3517"/>
    <x v="1329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x v="1291"/>
    <x v="6"/>
    <x v="11"/>
  </r>
  <r>
    <n v="3049"/>
    <x v="1330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x v="1201"/>
    <x v="6"/>
    <x v="9"/>
  </r>
  <r>
    <n v="1779"/>
    <x v="1331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x v="1292"/>
    <x v="2"/>
    <x v="3"/>
  </r>
  <r>
    <n v="244"/>
    <x v="1332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x v="1293"/>
    <x v="5"/>
    <x v="8"/>
  </r>
  <r>
    <n v="116"/>
    <x v="1333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x v="1294"/>
    <x v="5"/>
    <x v="27"/>
  </r>
  <r>
    <n v="745"/>
    <x v="1334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x v="1295"/>
    <x v="1"/>
    <x v="17"/>
  </r>
  <r>
    <n v="2099"/>
    <x v="1335"/>
    <s v="Our tour van died, we need help!"/>
    <n v="3000"/>
    <n v="3971"/>
    <x v="0"/>
    <x v="0"/>
    <s v="USD"/>
    <n v="1435808400"/>
    <n v="1434650084"/>
    <b v="0"/>
    <n v="63"/>
    <b v="1"/>
    <x v="12"/>
    <n v="132"/>
    <x v="1296"/>
    <x v="7"/>
    <x v="12"/>
  </r>
  <r>
    <n v="1859"/>
    <x v="1336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x v="1297"/>
    <x v="7"/>
    <x v="15"/>
  </r>
  <r>
    <n v="2711"/>
    <x v="1337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x v="1298"/>
    <x v="6"/>
    <x v="9"/>
  </r>
  <r>
    <n v="2302"/>
    <x v="1338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x v="1299"/>
    <x v="7"/>
    <x v="12"/>
  </r>
  <r>
    <n v="1395"/>
    <x v="1339"/>
    <s v="Help Quiet Oaks record their debut album!!!"/>
    <n v="3500"/>
    <n v="3916"/>
    <x v="0"/>
    <x v="0"/>
    <s v="USD"/>
    <n v="1484430481"/>
    <n v="1481838481"/>
    <b v="0"/>
    <n v="82"/>
    <b v="1"/>
    <x v="15"/>
    <n v="112"/>
    <x v="1300"/>
    <x v="7"/>
    <x v="15"/>
  </r>
  <r>
    <n v="2546"/>
    <x v="1340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x v="1301"/>
    <x v="7"/>
    <x v="25"/>
  </r>
  <r>
    <n v="3606"/>
    <x v="1341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x v="1302"/>
    <x v="6"/>
    <x v="11"/>
  </r>
  <r>
    <n v="2545"/>
    <x v="1342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x v="1303"/>
    <x v="7"/>
    <x v="25"/>
  </r>
  <r>
    <n v="3973"/>
    <x v="1343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x v="1304"/>
    <x v="6"/>
    <x v="11"/>
  </r>
  <r>
    <n v="536"/>
    <x v="134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x v="1305"/>
    <x v="6"/>
    <x v="11"/>
  </r>
  <r>
    <n v="2839"/>
    <x v="1345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x v="1306"/>
    <x v="6"/>
    <x v="11"/>
  </r>
  <r>
    <n v="3683"/>
    <x v="134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x v="1307"/>
    <x v="6"/>
    <x v="11"/>
  </r>
  <r>
    <n v="3983"/>
    <x v="134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x v="1308"/>
    <x v="6"/>
    <x v="11"/>
  </r>
  <r>
    <n v="1527"/>
    <x v="1348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x v="953"/>
    <x v="2"/>
    <x v="3"/>
  </r>
  <r>
    <n v="314"/>
    <x v="1349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x v="1309"/>
    <x v="5"/>
    <x v="8"/>
  </r>
  <r>
    <n v="1649"/>
    <x v="1350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x v="1310"/>
    <x v="7"/>
    <x v="22"/>
  </r>
  <r>
    <n v="524"/>
    <x v="1351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x v="1311"/>
    <x v="6"/>
    <x v="11"/>
  </r>
  <r>
    <n v="1290"/>
    <x v="1352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x v="1312"/>
    <x v="6"/>
    <x v="11"/>
  </r>
  <r>
    <n v="3757"/>
    <x v="1353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x v="1313"/>
    <x v="6"/>
    <x v="19"/>
  </r>
  <r>
    <n v="1248"/>
    <x v="1354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x v="1314"/>
    <x v="7"/>
    <x v="15"/>
  </r>
  <r>
    <n v="2028"/>
    <x v="1355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x v="1315"/>
    <x v="0"/>
    <x v="0"/>
  </r>
  <r>
    <n v="551"/>
    <x v="1356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x v="1316"/>
    <x v="0"/>
    <x v="26"/>
  </r>
  <r>
    <n v="2551"/>
    <x v="1357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x v="177"/>
    <x v="7"/>
    <x v="25"/>
  </r>
  <r>
    <n v="3210"/>
    <x v="1358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x v="1317"/>
    <x v="6"/>
    <x v="11"/>
  </r>
  <r>
    <n v="3694"/>
    <x v="1359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x v="1318"/>
    <x v="6"/>
    <x v="11"/>
  </r>
  <r>
    <n v="1260"/>
    <x v="13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x v="1084"/>
    <x v="7"/>
    <x v="15"/>
  </r>
  <r>
    <n v="2926"/>
    <x v="1361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x v="1319"/>
    <x v="6"/>
    <x v="19"/>
  </r>
  <r>
    <n v="2541"/>
    <x v="1362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x v="1320"/>
    <x v="7"/>
    <x v="25"/>
  </r>
  <r>
    <n v="2306"/>
    <x v="1363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x v="1321"/>
    <x v="7"/>
    <x v="12"/>
  </r>
  <r>
    <n v="341"/>
    <x v="1364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x v="1322"/>
    <x v="5"/>
    <x v="8"/>
  </r>
  <r>
    <n v="3496"/>
    <x v="1365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x v="1323"/>
    <x v="6"/>
    <x v="11"/>
  </r>
  <r>
    <n v="3374"/>
    <x v="1366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x v="1324"/>
    <x v="6"/>
    <x v="11"/>
  </r>
  <r>
    <n v="2968"/>
    <x v="13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x v="1325"/>
    <x v="6"/>
    <x v="11"/>
  </r>
  <r>
    <n v="29"/>
    <x v="1368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x v="1326"/>
    <x v="5"/>
    <x v="16"/>
  </r>
  <r>
    <n v="108"/>
    <x v="1369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x v="1327"/>
    <x v="5"/>
    <x v="27"/>
  </r>
  <r>
    <n v="4035"/>
    <x v="1370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x v="1328"/>
    <x v="6"/>
    <x v="11"/>
  </r>
  <r>
    <n v="2554"/>
    <x v="1371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x v="1329"/>
    <x v="7"/>
    <x v="25"/>
  </r>
  <r>
    <n v="852"/>
    <x v="137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x v="1330"/>
    <x v="7"/>
    <x v="20"/>
  </r>
  <r>
    <n v="530"/>
    <x v="1373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x v="1331"/>
    <x v="6"/>
    <x v="11"/>
  </r>
  <r>
    <n v="3333"/>
    <x v="1374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x v="1332"/>
    <x v="6"/>
    <x v="11"/>
  </r>
  <r>
    <n v="3821"/>
    <x v="1375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x v="1333"/>
    <x v="6"/>
    <x v="11"/>
  </r>
  <r>
    <n v="3350"/>
    <x v="1376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x v="1334"/>
    <x v="6"/>
    <x v="11"/>
  </r>
  <r>
    <n v="2285"/>
    <x v="1377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x v="1335"/>
    <x v="7"/>
    <x v="15"/>
  </r>
  <r>
    <n v="354"/>
    <x v="1378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x v="1336"/>
    <x v="5"/>
    <x v="8"/>
  </r>
  <r>
    <n v="3488"/>
    <x v="1379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x v="1337"/>
    <x v="6"/>
    <x v="11"/>
  </r>
  <r>
    <n v="88"/>
    <x v="1380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x v="1338"/>
    <x v="5"/>
    <x v="27"/>
  </r>
  <r>
    <n v="91"/>
    <x v="138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x v="1028"/>
    <x v="5"/>
    <x v="27"/>
  </r>
  <r>
    <n v="776"/>
    <x v="1382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x v="1339"/>
    <x v="1"/>
    <x v="35"/>
  </r>
  <r>
    <n v="3715"/>
    <x v="1383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x v="1340"/>
    <x v="6"/>
    <x v="11"/>
  </r>
  <r>
    <n v="822"/>
    <x v="138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x v="1341"/>
    <x v="7"/>
    <x v="15"/>
  </r>
  <r>
    <n v="2813"/>
    <x v="1385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x v="1342"/>
    <x v="6"/>
    <x v="11"/>
  </r>
  <r>
    <n v="967"/>
    <x v="1386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x v="881"/>
    <x v="0"/>
    <x v="1"/>
  </r>
  <r>
    <n v="751"/>
    <x v="1387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x v="1343"/>
    <x v="1"/>
    <x v="17"/>
  </r>
  <r>
    <n v="687"/>
    <x v="1388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x v="1344"/>
    <x v="0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x v="1345"/>
    <x v="6"/>
    <x v="11"/>
  </r>
  <r>
    <n v="2220"/>
    <x v="139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x v="1346"/>
    <x v="7"/>
    <x v="13"/>
  </r>
  <r>
    <n v="3150"/>
    <x v="1391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x v="1347"/>
    <x v="6"/>
    <x v="11"/>
  </r>
  <r>
    <n v="2935"/>
    <x v="1392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x v="1348"/>
    <x v="6"/>
    <x v="19"/>
  </r>
  <r>
    <n v="4106"/>
    <x v="1393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x v="1349"/>
    <x v="6"/>
    <x v="11"/>
  </r>
  <r>
    <n v="3671"/>
    <x v="1394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x v="1350"/>
    <x v="6"/>
    <x v="11"/>
  </r>
  <r>
    <n v="3382"/>
    <x v="1395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x v="1351"/>
    <x v="6"/>
    <x v="11"/>
  </r>
  <r>
    <n v="3151"/>
    <x v="139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x v="1352"/>
    <x v="6"/>
    <x v="11"/>
  </r>
  <r>
    <n v="270"/>
    <x v="1397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x v="1262"/>
    <x v="5"/>
    <x v="8"/>
  </r>
  <r>
    <n v="3015"/>
    <x v="1398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x v="1353"/>
    <x v="6"/>
    <x v="9"/>
  </r>
  <r>
    <n v="3387"/>
    <x v="1399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x v="1354"/>
    <x v="6"/>
    <x v="11"/>
  </r>
  <r>
    <n v="8"/>
    <x v="1400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x v="1355"/>
    <x v="5"/>
    <x v="16"/>
  </r>
  <r>
    <n v="101"/>
    <x v="14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x v="1151"/>
    <x v="5"/>
    <x v="27"/>
  </r>
  <r>
    <n v="1679"/>
    <x v="1402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x v="1356"/>
    <x v="7"/>
    <x v="22"/>
  </r>
  <r>
    <n v="831"/>
    <x v="1403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x v="1357"/>
    <x v="7"/>
    <x v="15"/>
  </r>
  <r>
    <n v="649"/>
    <x v="1404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x v="1358"/>
    <x v="0"/>
    <x v="1"/>
  </r>
  <r>
    <n v="3299"/>
    <x v="1405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x v="1359"/>
    <x v="6"/>
    <x v="11"/>
  </r>
  <r>
    <n v="3167"/>
    <x v="1406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x v="1360"/>
    <x v="6"/>
    <x v="11"/>
  </r>
  <r>
    <n v="3560"/>
    <x v="1407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x v="1361"/>
    <x v="6"/>
    <x v="11"/>
  </r>
  <r>
    <n v="2600"/>
    <x v="1408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x v="1362"/>
    <x v="4"/>
    <x v="29"/>
  </r>
  <r>
    <n v="2165"/>
    <x v="1409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x v="1363"/>
    <x v="7"/>
    <x v="15"/>
  </r>
  <r>
    <n v="2088"/>
    <x v="141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x v="1364"/>
    <x v="7"/>
    <x v="12"/>
  </r>
  <r>
    <n v="3584"/>
    <x v="1411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x v="1365"/>
    <x v="6"/>
    <x v="11"/>
  </r>
  <r>
    <n v="1676"/>
    <x v="1412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x v="1366"/>
    <x v="7"/>
    <x v="22"/>
  </r>
  <r>
    <n v="1881"/>
    <x v="1413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x v="1367"/>
    <x v="7"/>
    <x v="12"/>
  </r>
  <r>
    <n v="3720"/>
    <x v="1414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x v="1368"/>
    <x v="6"/>
    <x v="11"/>
  </r>
  <r>
    <n v="2702"/>
    <x v="1415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x v="1369"/>
    <x v="6"/>
    <x v="9"/>
  </r>
  <r>
    <n v="522"/>
    <x v="1416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x v="1370"/>
    <x v="6"/>
    <x v="11"/>
  </r>
  <r>
    <n v="1924"/>
    <x v="1417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x v="1371"/>
    <x v="7"/>
    <x v="12"/>
  </r>
  <r>
    <n v="1604"/>
    <x v="1418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x v="1372"/>
    <x v="7"/>
    <x v="15"/>
  </r>
  <r>
    <n v="1331"/>
    <x v="1419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x v="797"/>
    <x v="0"/>
    <x v="1"/>
  </r>
  <r>
    <n v="2677"/>
    <x v="1420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x v="1373"/>
    <x v="0"/>
    <x v="24"/>
  </r>
  <r>
    <n v="1568"/>
    <x v="1421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x v="1374"/>
    <x v="1"/>
    <x v="32"/>
  </r>
  <r>
    <n v="1074"/>
    <x v="1422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x v="1375"/>
    <x v="3"/>
    <x v="18"/>
  </r>
  <r>
    <n v="2977"/>
    <x v="1423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x v="1375"/>
    <x v="6"/>
    <x v="11"/>
  </r>
  <r>
    <n v="2900"/>
    <x v="1424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x v="1376"/>
    <x v="6"/>
    <x v="11"/>
  </r>
  <r>
    <n v="98"/>
    <x v="1425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x v="966"/>
    <x v="5"/>
    <x v="27"/>
  </r>
  <r>
    <n v="3611"/>
    <x v="1426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x v="1377"/>
    <x v="6"/>
    <x v="11"/>
  </r>
  <r>
    <n v="119"/>
    <x v="1427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x v="1378"/>
    <x v="5"/>
    <x v="27"/>
  </r>
  <r>
    <n v="2615"/>
    <x v="1428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x v="1379"/>
    <x v="0"/>
    <x v="4"/>
  </r>
  <r>
    <n v="3223"/>
    <x v="142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x v="1276"/>
    <x v="6"/>
    <x v="11"/>
  </r>
  <r>
    <n v="34"/>
    <x v="1430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x v="534"/>
    <x v="5"/>
    <x v="16"/>
  </r>
  <r>
    <n v="2696"/>
    <x v="1431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x v="1380"/>
    <x v="4"/>
    <x v="29"/>
  </r>
  <r>
    <n v="3604"/>
    <x v="143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x v="1381"/>
    <x v="6"/>
    <x v="11"/>
  </r>
  <r>
    <n v="2115"/>
    <x v="1433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x v="1382"/>
    <x v="7"/>
    <x v="12"/>
  </r>
  <r>
    <n v="3680"/>
    <x v="1434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x v="1383"/>
    <x v="6"/>
    <x v="11"/>
  </r>
  <r>
    <n v="1882"/>
    <x v="14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x v="1384"/>
    <x v="7"/>
    <x v="12"/>
  </r>
  <r>
    <n v="1821"/>
    <x v="1436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x v="1385"/>
    <x v="7"/>
    <x v="15"/>
  </r>
  <r>
    <n v="1474"/>
    <x v="1437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x v="1386"/>
    <x v="1"/>
    <x v="2"/>
  </r>
  <r>
    <n v="3526"/>
    <x v="1438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x v="1387"/>
    <x v="6"/>
    <x v="11"/>
  </r>
  <r>
    <n v="2806"/>
    <x v="1439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x v="1388"/>
    <x v="6"/>
    <x v="11"/>
  </r>
  <r>
    <n v="2476"/>
    <x v="1440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x v="1389"/>
    <x v="7"/>
    <x v="12"/>
  </r>
  <r>
    <n v="378"/>
    <x v="1441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x v="1390"/>
    <x v="5"/>
    <x v="8"/>
  </r>
  <r>
    <n v="3341"/>
    <x v="1442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x v="1391"/>
    <x v="6"/>
    <x v="11"/>
  </r>
  <r>
    <n v="3322"/>
    <x v="1443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x v="1392"/>
    <x v="6"/>
    <x v="11"/>
  </r>
  <r>
    <n v="1358"/>
    <x v="1444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x v="1393"/>
    <x v="1"/>
    <x v="17"/>
  </r>
  <r>
    <n v="1887"/>
    <x v="1445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x v="1394"/>
    <x v="7"/>
    <x v="12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x v="1395"/>
    <x v="6"/>
    <x v="11"/>
  </r>
  <r>
    <n v="2462"/>
    <x v="14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x v="1396"/>
    <x v="7"/>
    <x v="12"/>
  </r>
  <r>
    <n v="2831"/>
    <x v="1448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x v="1397"/>
    <x v="6"/>
    <x v="11"/>
  </r>
  <r>
    <n v="2672"/>
    <x v="1449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x v="1398"/>
    <x v="0"/>
    <x v="24"/>
  </r>
  <r>
    <n v="3593"/>
    <x v="1450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x v="1399"/>
    <x v="6"/>
    <x v="11"/>
  </r>
  <r>
    <n v="746"/>
    <x v="1451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x v="1400"/>
    <x v="1"/>
    <x v="17"/>
  </r>
  <r>
    <n v="1339"/>
    <x v="1452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x v="1401"/>
    <x v="0"/>
    <x v="1"/>
  </r>
  <r>
    <n v="3261"/>
    <x v="1453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x v="1402"/>
    <x v="6"/>
    <x v="11"/>
  </r>
  <r>
    <n v="3513"/>
    <x v="1454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x v="1403"/>
    <x v="6"/>
    <x v="11"/>
  </r>
  <r>
    <n v="2601"/>
    <x v="1455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x v="1404"/>
    <x v="0"/>
    <x v="4"/>
  </r>
  <r>
    <n v="2163"/>
    <x v="145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x v="1405"/>
    <x v="7"/>
    <x v="15"/>
  </r>
  <r>
    <n v="1094"/>
    <x v="1457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x v="1406"/>
    <x v="3"/>
    <x v="18"/>
  </r>
  <r>
    <n v="3621"/>
    <x v="145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x v="1407"/>
    <x v="6"/>
    <x v="11"/>
  </r>
  <r>
    <n v="53"/>
    <x v="1459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x v="1408"/>
    <x v="5"/>
    <x v="16"/>
  </r>
  <r>
    <n v="2980"/>
    <x v="146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x v="330"/>
    <x v="6"/>
    <x v="11"/>
  </r>
  <r>
    <n v="3688"/>
    <x v="146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x v="237"/>
    <x v="6"/>
    <x v="11"/>
  </r>
  <r>
    <n v="3702"/>
    <x v="146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x v="1409"/>
    <x v="6"/>
    <x v="11"/>
  </r>
  <r>
    <n v="3422"/>
    <x v="1463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x v="1410"/>
    <x v="6"/>
    <x v="11"/>
  </r>
  <r>
    <n v="3834"/>
    <x v="1464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x v="1411"/>
    <x v="6"/>
    <x v="11"/>
  </r>
  <r>
    <n v="3186"/>
    <x v="146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x v="1412"/>
    <x v="6"/>
    <x v="11"/>
  </r>
  <r>
    <n v="2932"/>
    <x v="1466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x v="1413"/>
    <x v="6"/>
    <x v="19"/>
  </r>
  <r>
    <n v="2444"/>
    <x v="1467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x v="1414"/>
    <x v="4"/>
    <x v="7"/>
  </r>
  <r>
    <n v="3410"/>
    <x v="146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x v="1415"/>
    <x v="6"/>
    <x v="11"/>
  </r>
  <r>
    <n v="3583"/>
    <x v="1469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x v="498"/>
    <x v="6"/>
    <x v="11"/>
  </r>
  <r>
    <n v="2084"/>
    <x v="1470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x v="1416"/>
    <x v="7"/>
    <x v="12"/>
  </r>
  <r>
    <n v="2312"/>
    <x v="1471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x v="1417"/>
    <x v="7"/>
    <x v="12"/>
  </r>
  <r>
    <n v="2319"/>
    <x v="147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x v="1418"/>
    <x v="7"/>
    <x v="12"/>
  </r>
  <r>
    <n v="797"/>
    <x v="1473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x v="1419"/>
    <x v="7"/>
    <x v="15"/>
  </r>
  <r>
    <n v="1212"/>
    <x v="1474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x v="1420"/>
    <x v="2"/>
    <x v="3"/>
  </r>
  <r>
    <n v="3040"/>
    <x v="1475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x v="1421"/>
    <x v="6"/>
    <x v="9"/>
  </r>
  <r>
    <n v="2258"/>
    <x v="1476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x v="1422"/>
    <x v="3"/>
    <x v="5"/>
  </r>
  <r>
    <n v="740"/>
    <x v="1477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x v="1423"/>
    <x v="1"/>
    <x v="17"/>
  </r>
  <r>
    <n v="1848"/>
    <x v="147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x v="1424"/>
    <x v="7"/>
    <x v="15"/>
  </r>
  <r>
    <n v="1003"/>
    <x v="1479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x v="1425"/>
    <x v="0"/>
    <x v="1"/>
  </r>
  <r>
    <n v="1188"/>
    <x v="1480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x v="1426"/>
    <x v="2"/>
    <x v="3"/>
  </r>
  <r>
    <n v="1929"/>
    <x v="1481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x v="1427"/>
    <x v="7"/>
    <x v="12"/>
  </r>
  <r>
    <n v="2971"/>
    <x v="1482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x v="1428"/>
    <x v="6"/>
    <x v="11"/>
  </r>
  <r>
    <n v="2488"/>
    <x v="148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x v="1429"/>
    <x v="7"/>
    <x v="12"/>
  </r>
  <r>
    <n v="1179"/>
    <x v="1484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x v="1430"/>
    <x v="4"/>
    <x v="29"/>
  </r>
  <r>
    <n v="896"/>
    <x v="1485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x v="1431"/>
    <x v="7"/>
    <x v="12"/>
  </r>
  <r>
    <n v="2552"/>
    <x v="1486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x v="1432"/>
    <x v="7"/>
    <x v="25"/>
  </r>
  <r>
    <n v="3509"/>
    <x v="148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x v="1433"/>
    <x v="6"/>
    <x v="11"/>
  </r>
  <r>
    <n v="1020"/>
    <x v="1488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x v="1434"/>
    <x v="7"/>
    <x v="13"/>
  </r>
  <r>
    <n v="3634"/>
    <x v="1489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x v="1435"/>
    <x v="6"/>
    <x v="19"/>
  </r>
  <r>
    <n v="3364"/>
    <x v="1490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x v="1436"/>
    <x v="6"/>
    <x v="11"/>
  </r>
  <r>
    <n v="3469"/>
    <x v="1491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x v="1437"/>
    <x v="6"/>
    <x v="11"/>
  </r>
  <r>
    <n v="1984"/>
    <x v="1492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x v="1438"/>
    <x v="2"/>
    <x v="36"/>
  </r>
  <r>
    <n v="412"/>
    <x v="149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x v="1439"/>
    <x v="5"/>
    <x v="8"/>
  </r>
  <r>
    <n v="2640"/>
    <x v="1494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x v="1440"/>
    <x v="0"/>
    <x v="4"/>
  </r>
  <r>
    <n v="2790"/>
    <x v="1495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x v="1441"/>
    <x v="6"/>
    <x v="11"/>
  </r>
  <r>
    <n v="2630"/>
    <x v="1496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x v="1442"/>
    <x v="0"/>
    <x v="4"/>
  </r>
  <r>
    <n v="2655"/>
    <x v="1497"/>
    <s v="Thank you for your support!"/>
    <n v="15000"/>
    <n v="3155"/>
    <x v="1"/>
    <x v="0"/>
    <s v="USD"/>
    <n v="1455048000"/>
    <n v="1452631647"/>
    <b v="0"/>
    <n v="43"/>
    <b v="0"/>
    <x v="4"/>
    <n v="21"/>
    <x v="1443"/>
    <x v="0"/>
    <x v="4"/>
  </r>
  <r>
    <n v="805"/>
    <x v="1498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x v="1444"/>
    <x v="7"/>
    <x v="15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x v="1445"/>
    <x v="6"/>
    <x v="11"/>
  </r>
  <r>
    <n v="3238"/>
    <x v="1500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x v="1446"/>
    <x v="6"/>
    <x v="11"/>
  </r>
  <r>
    <n v="2992"/>
    <x v="150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x v="1447"/>
    <x v="6"/>
    <x v="9"/>
  </r>
  <r>
    <n v="3380"/>
    <x v="1502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x v="1448"/>
    <x v="6"/>
    <x v="11"/>
  </r>
  <r>
    <n v="1276"/>
    <x v="1503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x v="1449"/>
    <x v="7"/>
    <x v="15"/>
  </r>
  <r>
    <n v="1687"/>
    <x v="1504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x v="1450"/>
    <x v="7"/>
    <x v="14"/>
  </r>
  <r>
    <n v="1752"/>
    <x v="1505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x v="1451"/>
    <x v="2"/>
    <x v="3"/>
  </r>
  <r>
    <n v="3222"/>
    <x v="1506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x v="1452"/>
    <x v="6"/>
    <x v="11"/>
  </r>
  <r>
    <n v="3616"/>
    <x v="1507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x v="1453"/>
    <x v="6"/>
    <x v="11"/>
  </r>
  <r>
    <n v="3414"/>
    <x v="1508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x v="1454"/>
    <x v="6"/>
    <x v="11"/>
  </r>
  <r>
    <n v="3168"/>
    <x v="1509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x v="1455"/>
    <x v="6"/>
    <x v="11"/>
  </r>
  <r>
    <n v="1310"/>
    <x v="15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x v="1456"/>
    <x v="0"/>
    <x v="1"/>
  </r>
  <r>
    <n v="114"/>
    <x v="1511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x v="1457"/>
    <x v="5"/>
    <x v="27"/>
  </r>
  <r>
    <n v="2825"/>
    <x v="1512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x v="1458"/>
    <x v="6"/>
    <x v="11"/>
  </r>
  <r>
    <n v="3696"/>
    <x v="1513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x v="1459"/>
    <x v="6"/>
    <x v="11"/>
  </r>
  <r>
    <n v="3667"/>
    <x v="1514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x v="1460"/>
    <x v="6"/>
    <x v="11"/>
  </r>
  <r>
    <n v="3573"/>
    <x v="1515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x v="1461"/>
    <x v="6"/>
    <x v="11"/>
  </r>
  <r>
    <n v="3595"/>
    <x v="1516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x v="1462"/>
    <x v="6"/>
    <x v="11"/>
  </r>
  <r>
    <n v="3515"/>
    <x v="1517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x v="1463"/>
    <x v="6"/>
    <x v="11"/>
  </r>
  <r>
    <n v="3625"/>
    <x v="1518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x v="1464"/>
    <x v="6"/>
    <x v="11"/>
  </r>
  <r>
    <n v="1355"/>
    <x v="1519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x v="1465"/>
    <x v="1"/>
    <x v="17"/>
  </r>
  <r>
    <n v="2181"/>
    <x v="1520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x v="1466"/>
    <x v="3"/>
    <x v="5"/>
  </r>
  <r>
    <n v="3659"/>
    <x v="1521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x v="1467"/>
    <x v="6"/>
    <x v="11"/>
  </r>
  <r>
    <n v="1664"/>
    <x v="1522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x v="1468"/>
    <x v="7"/>
    <x v="22"/>
  </r>
  <r>
    <n v="1014"/>
    <x v="1523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x v="1469"/>
    <x v="0"/>
    <x v="1"/>
  </r>
  <r>
    <n v="3354"/>
    <x v="1524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x v="1470"/>
    <x v="6"/>
    <x v="11"/>
  </r>
  <r>
    <n v="2802"/>
    <x v="152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x v="1471"/>
    <x v="6"/>
    <x v="11"/>
  </r>
  <r>
    <n v="1390"/>
    <x v="1526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x v="1472"/>
    <x v="7"/>
    <x v="15"/>
  </r>
  <r>
    <n v="3284"/>
    <x v="15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x v="1473"/>
    <x v="6"/>
    <x v="11"/>
  </r>
  <r>
    <n v="3672"/>
    <x v="152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x v="1474"/>
    <x v="6"/>
    <x v="11"/>
  </r>
  <r>
    <n v="4067"/>
    <x v="1529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x v="1475"/>
    <x v="6"/>
    <x v="11"/>
  </r>
  <r>
    <n v="3506"/>
    <x v="1530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x v="1476"/>
    <x v="6"/>
    <x v="11"/>
  </r>
  <r>
    <n v="837"/>
    <x v="1531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x v="1477"/>
    <x v="7"/>
    <x v="15"/>
  </r>
  <r>
    <n v="405"/>
    <x v="1532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x v="1478"/>
    <x v="5"/>
    <x v="8"/>
  </r>
  <r>
    <n v="337"/>
    <x v="1533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x v="695"/>
    <x v="5"/>
    <x v="8"/>
  </r>
  <r>
    <n v="2789"/>
    <x v="1534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x v="1479"/>
    <x v="6"/>
    <x v="11"/>
  </r>
  <r>
    <n v="3003"/>
    <x v="1535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x v="1480"/>
    <x v="6"/>
    <x v="9"/>
  </r>
  <r>
    <n v="3008"/>
    <x v="1536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x v="1481"/>
    <x v="6"/>
    <x v="9"/>
  </r>
  <r>
    <n v="3174"/>
    <x v="1537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x v="1482"/>
    <x v="6"/>
    <x v="11"/>
  </r>
  <r>
    <n v="210"/>
    <x v="1538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x v="1483"/>
    <x v="5"/>
    <x v="10"/>
  </r>
  <r>
    <n v="3437"/>
    <x v="1539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x v="1484"/>
    <x v="6"/>
    <x v="11"/>
  </r>
  <r>
    <n v="3467"/>
    <x v="1540"/>
    <s v="Venus in Fur, By David Ives."/>
    <n v="3000"/>
    <n v="3030"/>
    <x v="0"/>
    <x v="0"/>
    <s v="USD"/>
    <n v="1426864032"/>
    <n v="1424275632"/>
    <b v="0"/>
    <n v="47"/>
    <b v="1"/>
    <x v="11"/>
    <n v="101"/>
    <x v="1105"/>
    <x v="6"/>
    <x v="11"/>
  </r>
  <r>
    <n v="2283"/>
    <x v="1541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x v="1296"/>
    <x v="7"/>
    <x v="15"/>
  </r>
  <r>
    <n v="1847"/>
    <x v="1542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x v="1485"/>
    <x v="7"/>
    <x v="15"/>
  </r>
  <r>
    <n v="659"/>
    <x v="1543"/>
    <s v="Sync up your lifestyle"/>
    <n v="3000"/>
    <n v="3017"/>
    <x v="0"/>
    <x v="0"/>
    <s v="USD"/>
    <n v="1440339295"/>
    <n v="1437747295"/>
    <b v="0"/>
    <n v="21"/>
    <b v="1"/>
    <x v="1"/>
    <n v="101"/>
    <x v="1486"/>
    <x v="0"/>
    <x v="1"/>
  </r>
  <r>
    <n v="3240"/>
    <x v="1544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x v="1487"/>
    <x v="6"/>
    <x v="11"/>
  </r>
  <r>
    <n v="406"/>
    <x v="1545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x v="9"/>
    <x v="5"/>
    <x v="8"/>
  </r>
  <r>
    <n v="10"/>
    <x v="1546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x v="1488"/>
    <x v="5"/>
    <x v="16"/>
  </r>
  <r>
    <n v="3785"/>
    <x v="1547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x v="797"/>
    <x v="6"/>
    <x v="19"/>
  </r>
  <r>
    <n v="652"/>
    <x v="1548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x v="1489"/>
    <x v="0"/>
    <x v="1"/>
  </r>
  <r>
    <n v="733"/>
    <x v="154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x v="1490"/>
    <x v="1"/>
    <x v="17"/>
  </r>
  <r>
    <n v="2089"/>
    <x v="1550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x v="1491"/>
    <x v="7"/>
    <x v="12"/>
  </r>
  <r>
    <n v="3609"/>
    <x v="155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x v="1492"/>
    <x v="6"/>
    <x v="11"/>
  </r>
  <r>
    <n v="2560"/>
    <x v="1552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x v="1493"/>
    <x v="7"/>
    <x v="25"/>
  </r>
  <r>
    <n v="1824"/>
    <x v="1553"/>
    <s v="cd fund raiser"/>
    <n v="3000"/>
    <n v="3002"/>
    <x v="0"/>
    <x v="0"/>
    <s v="USD"/>
    <n v="1389146880"/>
    <n v="1387403967"/>
    <b v="0"/>
    <n v="40"/>
    <b v="1"/>
    <x v="15"/>
    <n v="100"/>
    <x v="1494"/>
    <x v="7"/>
    <x v="15"/>
  </r>
  <r>
    <n v="4048"/>
    <x v="1554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x v="1495"/>
    <x v="6"/>
    <x v="11"/>
  </r>
  <r>
    <n v="166"/>
    <x v="1555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x v="1496"/>
    <x v="5"/>
    <x v="10"/>
  </r>
  <r>
    <n v="1857"/>
    <x v="1556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x v="1497"/>
    <x v="7"/>
    <x v="15"/>
  </r>
  <r>
    <n v="2097"/>
    <x v="155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x v="1498"/>
    <x v="7"/>
    <x v="12"/>
  </r>
  <r>
    <n v="2830"/>
    <x v="1558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x v="1499"/>
    <x v="6"/>
    <x v="11"/>
  </r>
  <r>
    <n v="3375"/>
    <x v="1559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x v="1500"/>
    <x v="6"/>
    <x v="11"/>
  </r>
  <r>
    <n v="3412"/>
    <x v="156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x v="1501"/>
    <x v="6"/>
    <x v="11"/>
  </r>
  <r>
    <n v="3623"/>
    <x v="1561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x v="584"/>
    <x v="6"/>
    <x v="11"/>
  </r>
  <r>
    <n v="3754"/>
    <x v="1562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x v="1502"/>
    <x v="6"/>
    <x v="19"/>
  </r>
  <r>
    <n v="3780"/>
    <x v="1563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x v="1151"/>
    <x v="6"/>
    <x v="19"/>
  </r>
  <r>
    <n v="498"/>
    <x v="1564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x v="1503"/>
    <x v="5"/>
    <x v="23"/>
  </r>
  <r>
    <n v="3911"/>
    <x v="1565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x v="1181"/>
    <x v="6"/>
    <x v="11"/>
  </r>
  <r>
    <n v="2274"/>
    <x v="1566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x v="1504"/>
    <x v="3"/>
    <x v="5"/>
  </r>
  <r>
    <n v="1104"/>
    <x v="1567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x v="1505"/>
    <x v="3"/>
    <x v="18"/>
  </r>
  <r>
    <n v="1912"/>
    <x v="1568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x v="1506"/>
    <x v="0"/>
    <x v="6"/>
  </r>
  <r>
    <n v="1002"/>
    <x v="1569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x v="1507"/>
    <x v="0"/>
    <x v="1"/>
  </r>
  <r>
    <n v="3401"/>
    <x v="1570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x v="1508"/>
    <x v="6"/>
    <x v="11"/>
  </r>
  <r>
    <n v="2786"/>
    <x v="1571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x v="1446"/>
    <x v="6"/>
    <x v="11"/>
  </r>
  <r>
    <n v="1191"/>
    <x v="1572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x v="1509"/>
    <x v="2"/>
    <x v="3"/>
  </r>
  <r>
    <n v="3177"/>
    <x v="1573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x v="1510"/>
    <x v="6"/>
    <x v="11"/>
  </r>
  <r>
    <n v="2166"/>
    <x v="1574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x v="1511"/>
    <x v="7"/>
    <x v="15"/>
  </r>
  <r>
    <n v="1926"/>
    <x v="1575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x v="1512"/>
    <x v="7"/>
    <x v="12"/>
  </r>
  <r>
    <n v="3419"/>
    <x v="1576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x v="1513"/>
    <x v="6"/>
    <x v="11"/>
  </r>
  <r>
    <n v="306"/>
    <x v="1577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x v="1255"/>
    <x v="5"/>
    <x v="8"/>
  </r>
  <r>
    <n v="3705"/>
    <x v="157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x v="1514"/>
    <x v="6"/>
    <x v="11"/>
  </r>
  <r>
    <n v="2833"/>
    <x v="1579"/>
    <s v="A new play about exploring outer space"/>
    <n v="2700"/>
    <n v="2923"/>
    <x v="0"/>
    <x v="0"/>
    <s v="USD"/>
    <n v="1444528800"/>
    <n v="1442804633"/>
    <b v="0"/>
    <n v="35"/>
    <b v="1"/>
    <x v="11"/>
    <n v="108"/>
    <x v="1515"/>
    <x v="6"/>
    <x v="11"/>
  </r>
  <r>
    <n v="838"/>
    <x v="15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x v="1516"/>
    <x v="7"/>
    <x v="15"/>
  </r>
  <r>
    <n v="976"/>
    <x v="1581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x v="1517"/>
    <x v="0"/>
    <x v="1"/>
  </r>
  <r>
    <n v="2020"/>
    <x v="1582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x v="1518"/>
    <x v="0"/>
    <x v="0"/>
  </r>
  <r>
    <n v="1648"/>
    <x v="1583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x v="1519"/>
    <x v="7"/>
    <x v="22"/>
  </r>
  <r>
    <n v="3726"/>
    <x v="1584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x v="1520"/>
    <x v="6"/>
    <x v="11"/>
  </r>
  <r>
    <n v="3252"/>
    <x v="1585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x v="745"/>
    <x v="6"/>
    <x v="11"/>
  </r>
  <r>
    <n v="1166"/>
    <x v="158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x v="1521"/>
    <x v="4"/>
    <x v="29"/>
  </r>
  <r>
    <n v="3582"/>
    <x v="1587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x v="1522"/>
    <x v="6"/>
    <x v="11"/>
  </r>
  <r>
    <n v="2832"/>
    <x v="1588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x v="1523"/>
    <x v="6"/>
    <x v="11"/>
  </r>
  <r>
    <n v="3777"/>
    <x v="1589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x v="1061"/>
    <x v="6"/>
    <x v="19"/>
  </r>
  <r>
    <n v="3230"/>
    <x v="1590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x v="1524"/>
    <x v="6"/>
    <x v="11"/>
  </r>
  <r>
    <n v="3484"/>
    <x v="1591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x v="1525"/>
    <x v="6"/>
    <x v="11"/>
  </r>
  <r>
    <n v="1016"/>
    <x v="1592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x v="1526"/>
    <x v="0"/>
    <x v="1"/>
  </r>
  <r>
    <n v="1374"/>
    <x v="1593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x v="1527"/>
    <x v="7"/>
    <x v="15"/>
  </r>
  <r>
    <n v="1392"/>
    <x v="1594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x v="1528"/>
    <x v="7"/>
    <x v="15"/>
  </r>
  <r>
    <n v="2671"/>
    <x v="1595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x v="1529"/>
    <x v="0"/>
    <x v="24"/>
  </r>
  <r>
    <n v="803"/>
    <x v="1596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x v="1530"/>
    <x v="7"/>
    <x v="15"/>
  </r>
  <r>
    <n v="402"/>
    <x v="1597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x v="1531"/>
    <x v="5"/>
    <x v="8"/>
  </r>
  <r>
    <n v="1650"/>
    <x v="1598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x v="1532"/>
    <x v="7"/>
    <x v="22"/>
  </r>
  <r>
    <n v="793"/>
    <x v="159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x v="1533"/>
    <x v="7"/>
    <x v="15"/>
  </r>
  <r>
    <n v="4036"/>
    <x v="1600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x v="1534"/>
    <x v="6"/>
    <x v="11"/>
  </r>
  <r>
    <n v="3263"/>
    <x v="1601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x v="1535"/>
    <x v="6"/>
    <x v="11"/>
  </r>
  <r>
    <n v="3457"/>
    <x v="1602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x v="1536"/>
    <x v="6"/>
    <x v="11"/>
  </r>
  <r>
    <n v="2880"/>
    <x v="1603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x v="1537"/>
    <x v="6"/>
    <x v="11"/>
  </r>
  <r>
    <n v="2626"/>
    <x v="1604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x v="762"/>
    <x v="0"/>
    <x v="4"/>
  </r>
  <r>
    <n v="1669"/>
    <x v="1605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x v="1538"/>
    <x v="7"/>
    <x v="22"/>
  </r>
  <r>
    <n v="1864"/>
    <x v="1606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x v="1539"/>
    <x v="3"/>
    <x v="28"/>
  </r>
  <r>
    <n v="3337"/>
    <x v="1607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x v="1540"/>
    <x v="6"/>
    <x v="11"/>
  </r>
  <r>
    <n v="38"/>
    <x v="160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x v="1541"/>
    <x v="5"/>
    <x v="16"/>
  </r>
  <r>
    <n v="3530"/>
    <x v="1609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x v="1542"/>
    <x v="6"/>
    <x v="11"/>
  </r>
  <r>
    <n v="519"/>
    <x v="1610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x v="1543"/>
    <x v="5"/>
    <x v="23"/>
  </r>
  <r>
    <n v="3311"/>
    <x v="1611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x v="1544"/>
    <x v="6"/>
    <x v="11"/>
  </r>
  <r>
    <n v="720"/>
    <x v="1612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x v="1545"/>
    <x v="1"/>
    <x v="17"/>
  </r>
  <r>
    <n v="1900"/>
    <x v="1613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x v="1546"/>
    <x v="7"/>
    <x v="12"/>
  </r>
  <r>
    <n v="1402"/>
    <x v="1614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x v="1547"/>
    <x v="7"/>
    <x v="15"/>
  </r>
  <r>
    <n v="3202"/>
    <x v="1615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x v="194"/>
    <x v="6"/>
    <x v="19"/>
  </r>
  <r>
    <n v="587"/>
    <x v="1616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x v="1548"/>
    <x v="0"/>
    <x v="26"/>
  </r>
  <r>
    <n v="3183"/>
    <x v="1617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x v="57"/>
    <x v="6"/>
    <x v="11"/>
  </r>
  <r>
    <n v="2147"/>
    <x v="1618"/>
    <s v="A Point and Click Adventure on Steroids."/>
    <n v="390000"/>
    <n v="2716"/>
    <x v="2"/>
    <x v="0"/>
    <s v="USD"/>
    <n v="1416125148"/>
    <n v="1413356748"/>
    <b v="0"/>
    <n v="55"/>
    <b v="0"/>
    <x v="18"/>
    <n v="1"/>
    <x v="1549"/>
    <x v="3"/>
    <x v="18"/>
  </r>
  <r>
    <n v="2456"/>
    <x v="1619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x v="1550"/>
    <x v="4"/>
    <x v="7"/>
  </r>
  <r>
    <n v="1935"/>
    <x v="1620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x v="1551"/>
    <x v="7"/>
    <x v="12"/>
  </r>
  <r>
    <n v="1601"/>
    <x v="162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x v="839"/>
    <x v="7"/>
    <x v="15"/>
  </r>
  <r>
    <n v="2810"/>
    <x v="1622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x v="1552"/>
    <x v="6"/>
    <x v="11"/>
  </r>
  <r>
    <n v="3139"/>
    <x v="1623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x v="1553"/>
    <x v="6"/>
    <x v="11"/>
  </r>
  <r>
    <n v="864"/>
    <x v="162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x v="1554"/>
    <x v="7"/>
    <x v="33"/>
  </r>
  <r>
    <n v="2934"/>
    <x v="1625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x v="1555"/>
    <x v="6"/>
    <x v="19"/>
  </r>
  <r>
    <n v="1199"/>
    <x v="1626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x v="1556"/>
    <x v="2"/>
    <x v="3"/>
  </r>
  <r>
    <n v="1673"/>
    <x v="1627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x v="1557"/>
    <x v="7"/>
    <x v="22"/>
  </r>
  <r>
    <n v="3503"/>
    <x v="1628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x v="1558"/>
    <x v="6"/>
    <x v="11"/>
  </r>
  <r>
    <n v="2940"/>
    <x v="162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x v="1174"/>
    <x v="6"/>
    <x v="19"/>
  </r>
  <r>
    <n v="820"/>
    <x v="163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x v="1559"/>
    <x v="7"/>
    <x v="15"/>
  </r>
  <r>
    <n v="1901"/>
    <x v="163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x v="383"/>
    <x v="0"/>
    <x v="6"/>
  </r>
  <r>
    <n v="3615"/>
    <x v="163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x v="1560"/>
    <x v="6"/>
    <x v="11"/>
  </r>
  <r>
    <n v="3164"/>
    <x v="163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x v="1561"/>
    <x v="6"/>
    <x v="11"/>
  </r>
  <r>
    <n v="2829"/>
    <x v="1634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x v="1562"/>
    <x v="6"/>
    <x v="11"/>
  </r>
  <r>
    <n v="2275"/>
    <x v="163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x v="1563"/>
    <x v="3"/>
    <x v="5"/>
  </r>
  <r>
    <n v="3823"/>
    <x v="1636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x v="125"/>
    <x v="6"/>
    <x v="11"/>
  </r>
  <r>
    <n v="3247"/>
    <x v="1637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x v="1564"/>
    <x v="6"/>
    <x v="11"/>
  </r>
  <r>
    <n v="1214"/>
    <x v="1638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x v="1565"/>
    <x v="2"/>
    <x v="3"/>
  </r>
  <r>
    <n v="3328"/>
    <x v="1639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x v="1566"/>
    <x v="6"/>
    <x v="11"/>
  </r>
  <r>
    <n v="2366"/>
    <x v="1640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x v="1567"/>
    <x v="0"/>
    <x v="26"/>
  </r>
  <r>
    <n v="1928"/>
    <x v="1641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x v="1568"/>
    <x v="7"/>
    <x v="12"/>
  </r>
  <r>
    <n v="3306"/>
    <x v="1642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x v="1569"/>
    <x v="6"/>
    <x v="11"/>
  </r>
  <r>
    <n v="3550"/>
    <x v="1643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x v="1570"/>
    <x v="6"/>
    <x v="11"/>
  </r>
  <r>
    <n v="2475"/>
    <x v="1644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x v="1199"/>
    <x v="7"/>
    <x v="12"/>
  </r>
  <r>
    <n v="3654"/>
    <x v="1645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x v="1571"/>
    <x v="6"/>
    <x v="11"/>
  </r>
  <r>
    <n v="87"/>
    <x v="164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x v="1572"/>
    <x v="5"/>
    <x v="27"/>
  </r>
  <r>
    <n v="851"/>
    <x v="1647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x v="1573"/>
    <x v="7"/>
    <x v="20"/>
  </r>
  <r>
    <n v="3199"/>
    <x v="164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x v="1574"/>
    <x v="6"/>
    <x v="19"/>
  </r>
  <r>
    <n v="842"/>
    <x v="1649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x v="1575"/>
    <x v="7"/>
    <x v="20"/>
  </r>
  <r>
    <n v="975"/>
    <x v="1650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x v="1576"/>
    <x v="0"/>
    <x v="1"/>
  </r>
  <r>
    <n v="1259"/>
    <x v="1651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x v="1577"/>
    <x v="7"/>
    <x v="15"/>
  </r>
  <r>
    <n v="3438"/>
    <x v="1652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x v="1578"/>
    <x v="6"/>
    <x v="11"/>
  </r>
  <r>
    <n v="1893"/>
    <x v="165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x v="1579"/>
    <x v="7"/>
    <x v="12"/>
  </r>
  <r>
    <n v="2840"/>
    <x v="1654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x v="1580"/>
    <x v="6"/>
    <x v="11"/>
  </r>
  <r>
    <n v="3365"/>
    <x v="1655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x v="1581"/>
    <x v="6"/>
    <x v="11"/>
  </r>
  <r>
    <n v="1360"/>
    <x v="1656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x v="1582"/>
    <x v="1"/>
    <x v="17"/>
  </r>
  <r>
    <n v="376"/>
    <x v="1657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x v="1583"/>
    <x v="5"/>
    <x v="8"/>
  </r>
  <r>
    <n v="3505"/>
    <x v="1658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x v="1584"/>
    <x v="6"/>
    <x v="11"/>
  </r>
  <r>
    <n v="2540"/>
    <x v="165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x v="1585"/>
    <x v="7"/>
    <x v="25"/>
  </r>
  <r>
    <n v="3278"/>
    <x v="1660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x v="1586"/>
    <x v="6"/>
    <x v="11"/>
  </r>
  <r>
    <n v="1507"/>
    <x v="166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x v="1587"/>
    <x v="2"/>
    <x v="3"/>
  </r>
  <r>
    <n v="3178"/>
    <x v="166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x v="1588"/>
    <x v="6"/>
    <x v="11"/>
  </r>
  <r>
    <n v="3264"/>
    <x v="16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x v="1589"/>
    <x v="6"/>
    <x v="11"/>
  </r>
  <r>
    <n v="2933"/>
    <x v="1664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x v="1590"/>
    <x v="6"/>
    <x v="19"/>
  </r>
  <r>
    <n v="3538"/>
    <x v="1665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x v="1591"/>
    <x v="6"/>
    <x v="11"/>
  </r>
  <r>
    <n v="2315"/>
    <x v="1666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x v="1592"/>
    <x v="7"/>
    <x v="12"/>
  </r>
  <r>
    <n v="3441"/>
    <x v="1667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x v="1593"/>
    <x v="6"/>
    <x v="11"/>
  </r>
  <r>
    <n v="3597"/>
    <x v="1668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x v="1594"/>
    <x v="6"/>
    <x v="11"/>
  </r>
  <r>
    <n v="2809"/>
    <x v="1669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x v="1595"/>
    <x v="6"/>
    <x v="11"/>
  </r>
  <r>
    <n v="3561"/>
    <x v="1670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x v="1596"/>
    <x v="6"/>
    <x v="11"/>
  </r>
  <r>
    <n v="3268"/>
    <x v="1671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x v="1597"/>
    <x v="6"/>
    <x v="11"/>
  </r>
  <r>
    <n v="3603"/>
    <x v="1672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x v="185"/>
    <x v="6"/>
    <x v="11"/>
  </r>
  <r>
    <n v="1347"/>
    <x v="1673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x v="1598"/>
    <x v="1"/>
    <x v="17"/>
  </r>
  <r>
    <n v="3487"/>
    <x v="1674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x v="1599"/>
    <x v="6"/>
    <x v="11"/>
  </r>
  <r>
    <n v="986"/>
    <x v="1675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x v="625"/>
    <x v="0"/>
    <x v="1"/>
  </r>
  <r>
    <n v="3207"/>
    <x v="167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x v="1600"/>
    <x v="6"/>
    <x v="19"/>
  </r>
  <r>
    <n v="758"/>
    <x v="1677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x v="1424"/>
    <x v="1"/>
    <x v="17"/>
  </r>
  <r>
    <n v="1295"/>
    <x v="1678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x v="1601"/>
    <x v="6"/>
    <x v="11"/>
  </r>
  <r>
    <n v="755"/>
    <x v="1679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x v="1602"/>
    <x v="1"/>
    <x v="17"/>
  </r>
  <r>
    <n v="3592"/>
    <x v="168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x v="1603"/>
    <x v="6"/>
    <x v="11"/>
  </r>
  <r>
    <n v="860"/>
    <x v="1681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x v="1604"/>
    <x v="7"/>
    <x v="33"/>
  </r>
  <r>
    <n v="1241"/>
    <x v="1682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x v="1605"/>
    <x v="7"/>
    <x v="37"/>
  </r>
  <r>
    <n v="726"/>
    <x v="1683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x v="1606"/>
    <x v="1"/>
    <x v="17"/>
  </r>
  <r>
    <n v="1641"/>
    <x v="1684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x v="1607"/>
    <x v="7"/>
    <x v="22"/>
  </r>
  <r>
    <n v="2986"/>
    <x v="16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x v="1608"/>
    <x v="6"/>
    <x v="9"/>
  </r>
  <r>
    <n v="1697"/>
    <x v="1686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x v="1609"/>
    <x v="7"/>
    <x v="14"/>
  </r>
  <r>
    <n v="3320"/>
    <x v="1687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x v="1610"/>
    <x v="6"/>
    <x v="11"/>
  </r>
  <r>
    <n v="3890"/>
    <x v="1688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x v="1611"/>
    <x v="6"/>
    <x v="11"/>
  </r>
  <r>
    <n v="765"/>
    <x v="1689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x v="1612"/>
    <x v="1"/>
    <x v="35"/>
  </r>
  <r>
    <n v="3778"/>
    <x v="1690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x v="1613"/>
    <x v="6"/>
    <x v="19"/>
  </r>
  <r>
    <n v="3614"/>
    <x v="111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x v="1614"/>
    <x v="6"/>
    <x v="11"/>
  </r>
  <r>
    <n v="3699"/>
    <x v="169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x v="1615"/>
    <x v="6"/>
    <x v="11"/>
  </r>
  <r>
    <n v="3318"/>
    <x v="1692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x v="1616"/>
    <x v="6"/>
    <x v="11"/>
  </r>
  <r>
    <n v="792"/>
    <x v="1693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x v="1617"/>
    <x v="7"/>
    <x v="15"/>
  </r>
  <r>
    <n v="1357"/>
    <x v="1694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x v="1618"/>
    <x v="1"/>
    <x v="17"/>
  </r>
  <r>
    <n v="1635"/>
    <x v="169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x v="1619"/>
    <x v="7"/>
    <x v="15"/>
  </r>
  <r>
    <n v="1842"/>
    <x v="1696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x v="1620"/>
    <x v="7"/>
    <x v="15"/>
  </r>
  <r>
    <n v="2177"/>
    <x v="169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x v="1282"/>
    <x v="7"/>
    <x v="15"/>
  </r>
  <r>
    <n v="2246"/>
    <x v="1698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x v="1621"/>
    <x v="3"/>
    <x v="5"/>
  </r>
  <r>
    <n v="2420"/>
    <x v="1699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x v="1622"/>
    <x v="4"/>
    <x v="29"/>
  </r>
  <r>
    <n v="3312"/>
    <x v="1700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x v="1623"/>
    <x v="6"/>
    <x v="11"/>
  </r>
  <r>
    <n v="1829"/>
    <x v="1701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x v="1624"/>
    <x v="7"/>
    <x v="15"/>
  </r>
  <r>
    <n v="4040"/>
    <x v="1702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x v="1625"/>
    <x v="6"/>
    <x v="11"/>
  </r>
  <r>
    <n v="1302"/>
    <x v="1703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x v="1626"/>
    <x v="6"/>
    <x v="11"/>
  </r>
  <r>
    <n v="2095"/>
    <x v="1704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x v="1627"/>
    <x v="7"/>
    <x v="12"/>
  </r>
  <r>
    <n v="2466"/>
    <x v="1705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x v="1628"/>
    <x v="7"/>
    <x v="12"/>
  </r>
  <r>
    <n v="3287"/>
    <x v="1706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x v="1629"/>
    <x v="6"/>
    <x v="11"/>
  </r>
  <r>
    <n v="3516"/>
    <x v="1707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x v="1630"/>
    <x v="6"/>
    <x v="11"/>
  </r>
  <r>
    <n v="3544"/>
    <x v="1708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x v="1631"/>
    <x v="6"/>
    <x v="11"/>
  </r>
  <r>
    <n v="3774"/>
    <x v="1709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x v="1151"/>
    <x v="6"/>
    <x v="19"/>
  </r>
  <r>
    <n v="2670"/>
    <x v="1710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x v="1632"/>
    <x v="0"/>
    <x v="24"/>
  </r>
  <r>
    <n v="3937"/>
    <x v="1711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x v="1633"/>
    <x v="6"/>
    <x v="11"/>
  </r>
  <r>
    <n v="945"/>
    <x v="1712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x v="1634"/>
    <x v="0"/>
    <x v="1"/>
  </r>
  <r>
    <n v="1570"/>
    <x v="1713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x v="1635"/>
    <x v="1"/>
    <x v="32"/>
  </r>
  <r>
    <n v="3105"/>
    <x v="171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x v="1636"/>
    <x v="6"/>
    <x v="9"/>
  </r>
  <r>
    <n v="690"/>
    <x v="1715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x v="1637"/>
    <x v="0"/>
    <x v="1"/>
  </r>
  <r>
    <n v="2218"/>
    <x v="1716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x v="1199"/>
    <x v="7"/>
    <x v="13"/>
  </r>
  <r>
    <n v="1221"/>
    <x v="1717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x v="1638"/>
    <x v="2"/>
    <x v="3"/>
  </r>
  <r>
    <n v="892"/>
    <x v="1718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x v="1639"/>
    <x v="7"/>
    <x v="12"/>
  </r>
  <r>
    <n v="3290"/>
    <x v="171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x v="1640"/>
    <x v="6"/>
    <x v="11"/>
  </r>
  <r>
    <n v="1931"/>
    <x v="1720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x v="1641"/>
    <x v="7"/>
    <x v="12"/>
  </r>
  <r>
    <n v="537"/>
    <x v="1721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x v="1642"/>
    <x v="6"/>
    <x v="11"/>
  </r>
  <r>
    <n v="1245"/>
    <x v="1722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x v="1643"/>
    <x v="7"/>
    <x v="15"/>
  </r>
  <r>
    <n v="2827"/>
    <x v="1723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x v="1644"/>
    <x v="6"/>
    <x v="11"/>
  </r>
  <r>
    <n v="2838"/>
    <x v="1724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x v="1645"/>
    <x v="6"/>
    <x v="11"/>
  </r>
  <r>
    <n v="1689"/>
    <x v="1725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x v="1646"/>
    <x v="7"/>
    <x v="14"/>
  </r>
  <r>
    <n v="3555"/>
    <x v="1726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x v="1646"/>
    <x v="6"/>
    <x v="11"/>
  </r>
  <r>
    <n v="813"/>
    <x v="1727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x v="1647"/>
    <x v="7"/>
    <x v="15"/>
  </r>
  <r>
    <n v="1692"/>
    <x v="1728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x v="1648"/>
    <x v="7"/>
    <x v="14"/>
  </r>
  <r>
    <n v="3347"/>
    <x v="1729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x v="1649"/>
    <x v="6"/>
    <x v="11"/>
  </r>
  <r>
    <n v="72"/>
    <x v="1730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x v="1650"/>
    <x v="5"/>
    <x v="27"/>
  </r>
  <r>
    <n v="66"/>
    <x v="1731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x v="1651"/>
    <x v="5"/>
    <x v="27"/>
  </r>
  <r>
    <n v="23"/>
    <x v="1732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x v="1652"/>
    <x v="5"/>
    <x v="16"/>
  </r>
  <r>
    <n v="3010"/>
    <x v="1733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x v="1653"/>
    <x v="6"/>
    <x v="9"/>
  </r>
  <r>
    <n v="2845"/>
    <x v="173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x v="1654"/>
    <x v="6"/>
    <x v="11"/>
  </r>
  <r>
    <n v="105"/>
    <x v="173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x v="1655"/>
    <x v="5"/>
    <x v="27"/>
  </r>
  <r>
    <n v="3148"/>
    <x v="1736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x v="1656"/>
    <x v="6"/>
    <x v="11"/>
  </r>
  <r>
    <n v="889"/>
    <x v="1737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x v="1657"/>
    <x v="7"/>
    <x v="12"/>
  </r>
  <r>
    <n v="3803"/>
    <x v="1738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x v="1658"/>
    <x v="6"/>
    <x v="19"/>
  </r>
  <r>
    <n v="1801"/>
    <x v="1739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x v="1659"/>
    <x v="2"/>
    <x v="3"/>
  </r>
  <r>
    <n v="2106"/>
    <x v="1740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x v="1660"/>
    <x v="7"/>
    <x v="12"/>
  </r>
  <r>
    <n v="2927"/>
    <x v="1741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x v="1661"/>
    <x v="6"/>
    <x v="19"/>
  </r>
  <r>
    <n v="835"/>
    <x v="174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x v="871"/>
    <x v="7"/>
    <x v="15"/>
  </r>
  <r>
    <n v="1246"/>
    <x v="1743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x v="1662"/>
    <x v="7"/>
    <x v="15"/>
  </r>
  <r>
    <n v="1627"/>
    <x v="1744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x v="1663"/>
    <x v="7"/>
    <x v="15"/>
  </r>
  <r>
    <n v="1987"/>
    <x v="1745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x v="1022"/>
    <x v="2"/>
    <x v="36"/>
  </r>
  <r>
    <n v="3767"/>
    <x v="1746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x v="1170"/>
    <x v="6"/>
    <x v="19"/>
  </r>
  <r>
    <n v="2553"/>
    <x v="174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x v="1664"/>
    <x v="7"/>
    <x v="25"/>
  </r>
  <r>
    <n v="3152"/>
    <x v="1748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x v="1665"/>
    <x v="6"/>
    <x v="11"/>
  </r>
  <r>
    <n v="67"/>
    <x v="17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x v="1666"/>
    <x v="5"/>
    <x v="27"/>
  </r>
  <r>
    <n v="2463"/>
    <x v="1750"/>
    <s v="Emma Ate The Lion's debut full length album"/>
    <n v="2000"/>
    <n v="2325"/>
    <x v="0"/>
    <x v="0"/>
    <s v="USD"/>
    <n v="1366138800"/>
    <n v="1362710425"/>
    <b v="0"/>
    <n v="75"/>
    <b v="1"/>
    <x v="12"/>
    <n v="116"/>
    <x v="1667"/>
    <x v="7"/>
    <x v="12"/>
  </r>
  <r>
    <n v="3313"/>
    <x v="1751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x v="1668"/>
    <x v="6"/>
    <x v="11"/>
  </r>
  <r>
    <n v="697"/>
    <x v="1752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x v="1669"/>
    <x v="0"/>
    <x v="1"/>
  </r>
  <r>
    <n v="1922"/>
    <x v="1753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x v="1670"/>
    <x v="7"/>
    <x v="12"/>
  </r>
  <r>
    <n v="3448"/>
    <x v="1754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x v="867"/>
    <x v="6"/>
    <x v="11"/>
  </r>
  <r>
    <n v="4105"/>
    <x v="1755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x v="1671"/>
    <x v="6"/>
    <x v="11"/>
  </r>
  <r>
    <n v="3172"/>
    <x v="1756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x v="1672"/>
    <x v="6"/>
    <x v="11"/>
  </r>
  <r>
    <n v="2254"/>
    <x v="1757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x v="1673"/>
    <x v="3"/>
    <x v="5"/>
  </r>
  <r>
    <n v="1022"/>
    <x v="1758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x v="1674"/>
    <x v="7"/>
    <x v="13"/>
  </r>
  <r>
    <n v="970"/>
    <x v="1759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x v="1675"/>
    <x v="0"/>
    <x v="1"/>
  </r>
  <r>
    <n v="1575"/>
    <x v="1760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x v="1676"/>
    <x v="1"/>
    <x v="32"/>
  </r>
  <r>
    <n v="3924"/>
    <x v="1761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x v="1677"/>
    <x v="6"/>
    <x v="11"/>
  </r>
  <r>
    <n v="3570"/>
    <x v="1762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x v="670"/>
    <x v="6"/>
    <x v="11"/>
  </r>
  <r>
    <n v="1767"/>
    <x v="1763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x v="1122"/>
    <x v="2"/>
    <x v="3"/>
  </r>
  <r>
    <n v="800"/>
    <x v="1764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x v="1162"/>
    <x v="7"/>
    <x v="15"/>
  </r>
  <r>
    <n v="2623"/>
    <x v="1765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x v="1678"/>
    <x v="0"/>
    <x v="4"/>
  </r>
  <r>
    <n v="63"/>
    <x v="1766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x v="1679"/>
    <x v="5"/>
    <x v="27"/>
  </r>
  <r>
    <n v="2101"/>
    <x v="1767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x v="1680"/>
    <x v="7"/>
    <x v="12"/>
  </r>
  <r>
    <n v="3478"/>
    <x v="1768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x v="1681"/>
    <x v="6"/>
    <x v="11"/>
  </r>
  <r>
    <n v="714"/>
    <x v="1769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x v="1682"/>
    <x v="0"/>
    <x v="1"/>
  </r>
  <r>
    <n v="3170"/>
    <x v="1770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x v="1326"/>
    <x v="6"/>
    <x v="11"/>
  </r>
  <r>
    <n v="71"/>
    <x v="17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x v="1683"/>
    <x v="5"/>
    <x v="27"/>
  </r>
  <r>
    <n v="801"/>
    <x v="1772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x v="1684"/>
    <x v="7"/>
    <x v="15"/>
  </r>
  <r>
    <n v="211"/>
    <x v="1773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x v="1685"/>
    <x v="5"/>
    <x v="10"/>
  </r>
  <r>
    <n v="2464"/>
    <x v="1774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x v="1686"/>
    <x v="7"/>
    <x v="12"/>
  </r>
  <r>
    <n v="783"/>
    <x v="1775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x v="1687"/>
    <x v="7"/>
    <x v="15"/>
  </r>
  <r>
    <n v="3657"/>
    <x v="1776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x v="1688"/>
    <x v="6"/>
    <x v="11"/>
  </r>
  <r>
    <n v="3556"/>
    <x v="1777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x v="1689"/>
    <x v="6"/>
    <x v="11"/>
  </r>
  <r>
    <n v="3355"/>
    <x v="1778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x v="1690"/>
    <x v="6"/>
    <x v="11"/>
  </r>
  <r>
    <n v="1646"/>
    <x v="177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x v="1691"/>
    <x v="7"/>
    <x v="22"/>
  </r>
  <r>
    <n v="3679"/>
    <x v="1780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x v="1692"/>
    <x v="6"/>
    <x v="11"/>
  </r>
  <r>
    <n v="185"/>
    <x v="1781"/>
    <s v="Love has no boundaries!"/>
    <n v="40000"/>
    <n v="2200"/>
    <x v="2"/>
    <x v="2"/>
    <s v="NOK"/>
    <n v="1471557139"/>
    <n v="1468965139"/>
    <b v="0"/>
    <n v="10"/>
    <b v="0"/>
    <x v="10"/>
    <n v="6"/>
    <x v="1693"/>
    <x v="5"/>
    <x v="10"/>
  </r>
  <r>
    <n v="1479"/>
    <x v="1782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x v="1694"/>
    <x v="1"/>
    <x v="2"/>
  </r>
  <r>
    <n v="1726"/>
    <x v="1783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x v="1695"/>
    <x v="7"/>
    <x v="14"/>
  </r>
  <r>
    <n v="109"/>
    <x v="1784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x v="1696"/>
    <x v="5"/>
    <x v="27"/>
  </r>
  <r>
    <n v="3432"/>
    <x v="1785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x v="1697"/>
    <x v="6"/>
    <x v="11"/>
  </r>
  <r>
    <n v="2203"/>
    <x v="1786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x v="1698"/>
    <x v="7"/>
    <x v="13"/>
  </r>
  <r>
    <n v="3812"/>
    <x v="1787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x v="1699"/>
    <x v="6"/>
    <x v="11"/>
  </r>
  <r>
    <n v="1798"/>
    <x v="178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x v="1700"/>
    <x v="2"/>
    <x v="3"/>
  </r>
  <r>
    <n v="3176"/>
    <x v="1789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x v="1701"/>
    <x v="6"/>
    <x v="11"/>
  </r>
  <r>
    <n v="1038"/>
    <x v="1790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x v="1702"/>
    <x v="7"/>
    <x v="13"/>
  </r>
  <r>
    <n v="1742"/>
    <x v="1791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x v="1703"/>
    <x v="2"/>
    <x v="3"/>
  </r>
  <r>
    <n v="3430"/>
    <x v="1792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x v="1704"/>
    <x v="6"/>
    <x v="11"/>
  </r>
  <r>
    <n v="3296"/>
    <x v="17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x v="1705"/>
    <x v="6"/>
    <x v="11"/>
  </r>
  <r>
    <n v="3697"/>
    <x v="1794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x v="1706"/>
    <x v="6"/>
    <x v="11"/>
  </r>
  <r>
    <n v="48"/>
    <x v="1795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x v="1707"/>
    <x v="5"/>
    <x v="16"/>
  </r>
  <r>
    <n v="1764"/>
    <x v="1796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x v="88"/>
    <x v="2"/>
    <x v="3"/>
  </r>
  <r>
    <n v="2826"/>
    <x v="1797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x v="1708"/>
    <x v="6"/>
    <x v="11"/>
  </r>
  <r>
    <n v="2107"/>
    <x v="1798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x v="1709"/>
    <x v="7"/>
    <x v="12"/>
  </r>
  <r>
    <n v="1096"/>
    <x v="1799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x v="1080"/>
    <x v="3"/>
    <x v="18"/>
  </r>
  <r>
    <n v="2792"/>
    <x v="1800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x v="833"/>
    <x v="6"/>
    <x v="11"/>
  </r>
  <r>
    <n v="824"/>
    <x v="1801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x v="1710"/>
    <x v="7"/>
    <x v="15"/>
  </r>
  <r>
    <n v="2555"/>
    <x v="1802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x v="1711"/>
    <x v="7"/>
    <x v="25"/>
  </r>
  <r>
    <n v="2292"/>
    <x v="1803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x v="1712"/>
    <x v="7"/>
    <x v="15"/>
  </r>
  <r>
    <n v="3817"/>
    <x v="1804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x v="1713"/>
    <x v="6"/>
    <x v="11"/>
  </r>
  <r>
    <n v="2468"/>
    <x v="1805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x v="494"/>
    <x v="7"/>
    <x v="12"/>
  </r>
  <r>
    <n v="1655"/>
    <x v="1806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x v="1714"/>
    <x v="7"/>
    <x v="22"/>
  </r>
  <r>
    <n v="3407"/>
    <x v="1807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x v="1715"/>
    <x v="6"/>
    <x v="11"/>
  </r>
  <r>
    <n v="647"/>
    <x v="1808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x v="1716"/>
    <x v="0"/>
    <x v="1"/>
  </r>
  <r>
    <n v="3548"/>
    <x v="1809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x v="1717"/>
    <x v="6"/>
    <x v="11"/>
  </r>
  <r>
    <n v="3480"/>
    <x v="1810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x v="1717"/>
    <x v="6"/>
    <x v="11"/>
  </r>
  <r>
    <n v="15"/>
    <x v="1811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x v="1718"/>
    <x v="5"/>
    <x v="16"/>
  </r>
  <r>
    <n v="1889"/>
    <x v="1812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x v="888"/>
    <x v="7"/>
    <x v="12"/>
  </r>
  <r>
    <n v="207"/>
    <x v="1813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x v="1719"/>
    <x v="5"/>
    <x v="10"/>
  </r>
  <r>
    <n v="2111"/>
    <x v="1814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x v="750"/>
    <x v="7"/>
    <x v="12"/>
  </r>
  <r>
    <n v="3848"/>
    <x v="1815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x v="1720"/>
    <x v="6"/>
    <x v="11"/>
  </r>
  <r>
    <n v="3257"/>
    <x v="181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x v="771"/>
    <x v="6"/>
    <x v="11"/>
  </r>
  <r>
    <n v="3813"/>
    <x v="1817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x v="1721"/>
    <x v="6"/>
    <x v="11"/>
  </r>
  <r>
    <n v="1552"/>
    <x v="1818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x v="1722"/>
    <x v="2"/>
    <x v="38"/>
  </r>
  <r>
    <n v="3849"/>
    <x v="1819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x v="1723"/>
    <x v="6"/>
    <x v="11"/>
  </r>
  <r>
    <n v="2132"/>
    <x v="1820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x v="1724"/>
    <x v="3"/>
    <x v="18"/>
  </r>
  <r>
    <n v="1283"/>
    <x v="1821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x v="1725"/>
    <x v="7"/>
    <x v="15"/>
  </r>
  <r>
    <n v="3499"/>
    <x v="1822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x v="1726"/>
    <x v="6"/>
    <x v="11"/>
  </r>
  <r>
    <n v="2972"/>
    <x v="1823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x v="1727"/>
    <x v="6"/>
    <x v="11"/>
  </r>
  <r>
    <n v="3081"/>
    <x v="1824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x v="1728"/>
    <x v="6"/>
    <x v="9"/>
  </r>
  <r>
    <n v="3161"/>
    <x v="1825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x v="1729"/>
    <x v="6"/>
    <x v="11"/>
  </r>
  <r>
    <n v="3814"/>
    <x v="1826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x v="1730"/>
    <x v="6"/>
    <x v="11"/>
  </r>
  <r>
    <n v="1825"/>
    <x v="1827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x v="1731"/>
    <x v="7"/>
    <x v="15"/>
  </r>
  <r>
    <n v="2645"/>
    <x v="1828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x v="1054"/>
    <x v="0"/>
    <x v="4"/>
  </r>
  <r>
    <n v="2534"/>
    <x v="1829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x v="1732"/>
    <x v="7"/>
    <x v="25"/>
  </r>
  <r>
    <n v="3386"/>
    <x v="1830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x v="867"/>
    <x v="6"/>
    <x v="11"/>
  </r>
  <r>
    <n v="3708"/>
    <x v="1831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x v="1733"/>
    <x v="6"/>
    <x v="11"/>
  </r>
  <r>
    <n v="2307"/>
    <x v="1832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x v="1734"/>
    <x v="7"/>
    <x v="12"/>
  </r>
  <r>
    <n v="3566"/>
    <x v="1833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x v="1735"/>
    <x v="6"/>
    <x v="11"/>
  </r>
  <r>
    <n v="1298"/>
    <x v="1834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x v="1736"/>
    <x v="6"/>
    <x v="11"/>
  </r>
  <r>
    <n v="3601"/>
    <x v="1835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x v="1655"/>
    <x v="6"/>
    <x v="11"/>
  </r>
  <r>
    <n v="3303"/>
    <x v="1836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x v="1737"/>
    <x v="6"/>
    <x v="11"/>
  </r>
  <r>
    <n v="2770"/>
    <x v="1837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828"/>
    <x v="1"/>
    <x v="39"/>
  </r>
  <r>
    <n v="64"/>
    <x v="1838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x v="1738"/>
    <x v="5"/>
    <x v="27"/>
  </r>
  <r>
    <n v="1244"/>
    <x v="1839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x v="1739"/>
    <x v="7"/>
    <x v="15"/>
  </r>
  <r>
    <n v="3477"/>
    <x v="1840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x v="1740"/>
    <x v="6"/>
    <x v="11"/>
  </r>
  <r>
    <n v="754"/>
    <x v="1841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x v="1741"/>
    <x v="1"/>
    <x v="17"/>
  </r>
  <r>
    <n v="3379"/>
    <x v="1842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x v="1742"/>
    <x v="6"/>
    <x v="11"/>
  </r>
  <r>
    <n v="1165"/>
    <x v="1843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x v="1743"/>
    <x v="4"/>
    <x v="29"/>
  </r>
  <r>
    <n v="144"/>
    <x v="1844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x v="1744"/>
    <x v="5"/>
    <x v="21"/>
  </r>
  <r>
    <n v="3195"/>
    <x v="1845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x v="1066"/>
    <x v="6"/>
    <x v="19"/>
  </r>
  <r>
    <n v="2485"/>
    <x v="184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x v="1745"/>
    <x v="7"/>
    <x v="12"/>
  </r>
  <r>
    <n v="383"/>
    <x v="1847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x v="1746"/>
    <x v="5"/>
    <x v="8"/>
  </r>
  <r>
    <n v="3535"/>
    <x v="1848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x v="1747"/>
    <x v="6"/>
    <x v="11"/>
  </r>
  <r>
    <n v="3280"/>
    <x v="184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x v="1748"/>
    <x v="6"/>
    <x v="11"/>
  </r>
  <r>
    <n v="3465"/>
    <x v="1850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x v="1749"/>
    <x v="6"/>
    <x v="11"/>
  </r>
  <r>
    <n v="3876"/>
    <x v="185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x v="1508"/>
    <x v="6"/>
    <x v="19"/>
  </r>
  <r>
    <n v="817"/>
    <x v="1852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x v="1750"/>
    <x v="7"/>
    <x v="15"/>
  </r>
  <r>
    <n v="1301"/>
    <x v="1853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x v="1751"/>
    <x v="6"/>
    <x v="11"/>
  </r>
  <r>
    <n v="3428"/>
    <x v="1854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x v="1079"/>
    <x v="6"/>
    <x v="11"/>
  </r>
  <r>
    <n v="2644"/>
    <x v="1855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x v="1752"/>
    <x v="0"/>
    <x v="4"/>
  </r>
  <r>
    <n v="1839"/>
    <x v="1856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x v="1753"/>
    <x v="7"/>
    <x v="15"/>
  </r>
  <r>
    <n v="1921"/>
    <x v="1857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x v="1754"/>
    <x v="7"/>
    <x v="12"/>
  </r>
  <r>
    <n v="535"/>
    <x v="1858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x v="1755"/>
    <x v="6"/>
    <x v="11"/>
  </r>
  <r>
    <n v="2788"/>
    <x v="1859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x v="1756"/>
    <x v="6"/>
    <x v="11"/>
  </r>
  <r>
    <n v="2791"/>
    <x v="186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x v="1757"/>
    <x v="6"/>
    <x v="11"/>
  </r>
  <r>
    <n v="3678"/>
    <x v="1861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x v="1758"/>
    <x v="6"/>
    <x v="11"/>
  </r>
  <r>
    <n v="3225"/>
    <x v="1862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x v="1759"/>
    <x v="6"/>
    <x v="11"/>
  </r>
  <r>
    <n v="3837"/>
    <x v="1863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x v="1760"/>
    <x v="6"/>
    <x v="11"/>
  </r>
  <r>
    <n v="3472"/>
    <x v="1864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x v="1487"/>
    <x v="6"/>
    <x v="11"/>
  </r>
  <r>
    <n v="788"/>
    <x v="1865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x v="1761"/>
    <x v="7"/>
    <x v="15"/>
  </r>
  <r>
    <n v="1841"/>
    <x v="1866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x v="1762"/>
    <x v="7"/>
    <x v="15"/>
  </r>
  <r>
    <n v="3782"/>
    <x v="186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x v="1763"/>
    <x v="6"/>
    <x v="19"/>
  </r>
  <r>
    <n v="1285"/>
    <x v="1868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x v="1764"/>
    <x v="6"/>
    <x v="11"/>
  </r>
  <r>
    <n v="407"/>
    <x v="1869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x v="1765"/>
    <x v="5"/>
    <x v="8"/>
  </r>
  <r>
    <n v="2912"/>
    <x v="1870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x v="1766"/>
    <x v="6"/>
    <x v="11"/>
  </r>
  <r>
    <n v="3713"/>
    <x v="1871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x v="1767"/>
    <x v="6"/>
    <x v="11"/>
  </r>
  <r>
    <n v="1314"/>
    <x v="1872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x v="1768"/>
    <x v="0"/>
    <x v="1"/>
  </r>
  <r>
    <n v="40"/>
    <x v="187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x v="1769"/>
    <x v="5"/>
    <x v="16"/>
  </r>
  <r>
    <n v="3519"/>
    <x v="1874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x v="1770"/>
    <x v="6"/>
    <x v="11"/>
  </r>
  <r>
    <n v="1261"/>
    <x v="1875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x v="1771"/>
    <x v="7"/>
    <x v="15"/>
  </r>
  <r>
    <n v="1856"/>
    <x v="187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x v="1772"/>
    <x v="7"/>
    <x v="15"/>
  </r>
  <r>
    <n v="3809"/>
    <x v="1877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x v="1772"/>
    <x v="6"/>
    <x v="11"/>
  </r>
  <r>
    <n v="3839"/>
    <x v="1878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x v="1773"/>
    <x v="6"/>
    <x v="11"/>
  </r>
  <r>
    <n v="1441"/>
    <x v="1879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x v="1774"/>
    <x v="1"/>
    <x v="31"/>
  </r>
  <r>
    <n v="1284"/>
    <x v="1880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x v="1155"/>
    <x v="6"/>
    <x v="11"/>
  </r>
  <r>
    <n v="1826"/>
    <x v="1881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x v="1115"/>
    <x v="7"/>
    <x v="15"/>
  </r>
  <r>
    <n v="3357"/>
    <x v="1882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x v="1775"/>
    <x v="6"/>
    <x v="11"/>
  </r>
  <r>
    <n v="3474"/>
    <x v="1883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x v="1776"/>
    <x v="6"/>
    <x v="11"/>
  </r>
  <r>
    <n v="3618"/>
    <x v="1884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x v="1777"/>
    <x v="6"/>
    <x v="11"/>
  </r>
  <r>
    <n v="1651"/>
    <x v="1885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x v="1778"/>
    <x v="7"/>
    <x v="22"/>
  </r>
  <r>
    <n v="2119"/>
    <x v="1886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x v="1779"/>
    <x v="7"/>
    <x v="12"/>
  </r>
  <r>
    <n v="3520"/>
    <x v="1887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x v="1780"/>
    <x v="6"/>
    <x v="11"/>
  </r>
  <r>
    <n v="3727"/>
    <x v="1888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x v="1302"/>
    <x v="6"/>
    <x v="11"/>
  </r>
  <r>
    <n v="3594"/>
    <x v="1889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x v="1781"/>
    <x v="6"/>
    <x v="11"/>
  </r>
  <r>
    <n v="1671"/>
    <x v="1890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x v="1782"/>
    <x v="7"/>
    <x v="22"/>
  </r>
  <r>
    <n v="1634"/>
    <x v="1891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x v="1783"/>
    <x v="7"/>
    <x v="15"/>
  </r>
  <r>
    <n v="3653"/>
    <x v="1892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x v="1784"/>
    <x v="6"/>
    <x v="11"/>
  </r>
  <r>
    <n v="2110"/>
    <x v="1893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x v="1785"/>
    <x v="7"/>
    <x v="12"/>
  </r>
  <r>
    <n v="2429"/>
    <x v="1894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x v="1786"/>
    <x v="4"/>
    <x v="29"/>
  </r>
  <r>
    <n v="748"/>
    <x v="1895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x v="1787"/>
    <x v="1"/>
    <x v="17"/>
  </r>
  <r>
    <n v="3373"/>
    <x v="1896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x v="1788"/>
    <x v="6"/>
    <x v="11"/>
  </r>
  <r>
    <n v="3775"/>
    <x v="1897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x v="108"/>
    <x v="6"/>
    <x v="19"/>
  </r>
  <r>
    <n v="20"/>
    <x v="1898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x v="1190"/>
    <x v="5"/>
    <x v="16"/>
  </r>
  <r>
    <n v="533"/>
    <x v="1899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x v="1789"/>
    <x v="6"/>
    <x v="11"/>
  </r>
  <r>
    <n v="3159"/>
    <x v="1900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x v="1790"/>
    <x v="6"/>
    <x v="11"/>
  </r>
  <r>
    <n v="883"/>
    <x v="1901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x v="1791"/>
    <x v="7"/>
    <x v="12"/>
  </r>
  <r>
    <n v="3216"/>
    <x v="1902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x v="1792"/>
    <x v="6"/>
    <x v="11"/>
  </r>
  <r>
    <n v="1603"/>
    <x v="19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x v="1117"/>
    <x v="7"/>
    <x v="15"/>
  </r>
  <r>
    <n v="41"/>
    <x v="1904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x v="1793"/>
    <x v="5"/>
    <x v="16"/>
  </r>
  <r>
    <n v="44"/>
    <x v="1905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x v="1794"/>
    <x v="5"/>
    <x v="16"/>
  </r>
  <r>
    <n v="2207"/>
    <x v="1906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x v="1795"/>
    <x v="7"/>
    <x v="13"/>
  </r>
  <r>
    <n v="2473"/>
    <x v="1907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x v="1796"/>
    <x v="7"/>
    <x v="12"/>
  </r>
  <r>
    <n v="2480"/>
    <x v="1908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x v="1797"/>
    <x v="7"/>
    <x v="12"/>
  </r>
  <r>
    <n v="3385"/>
    <x v="1909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x v="1794"/>
    <x v="6"/>
    <x v="11"/>
  </r>
  <r>
    <n v="3403"/>
    <x v="1910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x v="784"/>
    <x v="6"/>
    <x v="11"/>
  </r>
  <r>
    <n v="3431"/>
    <x v="1911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x v="1798"/>
    <x v="6"/>
    <x v="11"/>
  </r>
  <r>
    <n v="3445"/>
    <x v="1912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x v="1799"/>
    <x v="6"/>
    <x v="11"/>
  </r>
  <r>
    <n v="3627"/>
    <x v="1913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x v="1800"/>
    <x v="6"/>
    <x v="11"/>
  </r>
  <r>
    <n v="3770"/>
    <x v="1914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x v="1151"/>
    <x v="6"/>
    <x v="19"/>
  </r>
  <r>
    <n v="1619"/>
    <x v="1915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x v="1801"/>
    <x v="7"/>
    <x v="15"/>
  </r>
  <r>
    <n v="2937"/>
    <x v="191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x v="1802"/>
    <x v="6"/>
    <x v="19"/>
  </r>
  <r>
    <n v="2204"/>
    <x v="1917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x v="1803"/>
    <x v="7"/>
    <x v="13"/>
  </r>
  <r>
    <n v="1784"/>
    <x v="1918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x v="1804"/>
    <x v="2"/>
    <x v="3"/>
  </r>
  <r>
    <n v="913"/>
    <x v="1919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x v="1805"/>
    <x v="7"/>
    <x v="33"/>
  </r>
  <r>
    <n v="2622"/>
    <x v="1920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x v="1806"/>
    <x v="0"/>
    <x v="4"/>
  </r>
  <r>
    <n v="1714"/>
    <x v="1921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x v="1807"/>
    <x v="7"/>
    <x v="14"/>
  </r>
  <r>
    <n v="3383"/>
    <x v="1922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x v="1808"/>
    <x v="6"/>
    <x v="11"/>
  </r>
  <r>
    <n v="3271"/>
    <x v="1923"/>
    <s v="A razor sharp satire to darken your Christmas."/>
    <n v="1500"/>
    <n v="1950"/>
    <x v="0"/>
    <x v="1"/>
    <s v="GBP"/>
    <n v="1414927775"/>
    <n v="1412332175"/>
    <b v="1"/>
    <n v="51"/>
    <b v="1"/>
    <x v="11"/>
    <n v="130"/>
    <x v="1809"/>
    <x v="6"/>
    <x v="11"/>
  </r>
  <r>
    <n v="830"/>
    <x v="1924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x v="1810"/>
    <x v="7"/>
    <x v="15"/>
  </r>
  <r>
    <n v="26"/>
    <x v="1925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x v="1811"/>
    <x v="5"/>
    <x v="16"/>
  </r>
  <r>
    <n v="1226"/>
    <x v="19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x v="1812"/>
    <x v="7"/>
    <x v="37"/>
  </r>
  <r>
    <n v="1672"/>
    <x v="1927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x v="1813"/>
    <x v="7"/>
    <x v="22"/>
  </r>
  <r>
    <n v="3042"/>
    <x v="1928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x v="1814"/>
    <x v="6"/>
    <x v="9"/>
  </r>
  <r>
    <n v="3479"/>
    <x v="1929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x v="1815"/>
    <x v="6"/>
    <x v="11"/>
  </r>
  <r>
    <n v="2495"/>
    <x v="1930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x v="275"/>
    <x v="7"/>
    <x v="12"/>
  </r>
  <r>
    <n v="499"/>
    <x v="1931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x v="1816"/>
    <x v="5"/>
    <x v="23"/>
  </r>
  <r>
    <n v="2883"/>
    <x v="193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x v="1817"/>
    <x v="6"/>
    <x v="11"/>
  </r>
  <r>
    <n v="2675"/>
    <x v="1933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x v="1818"/>
    <x v="0"/>
    <x v="24"/>
  </r>
  <r>
    <n v="985"/>
    <x v="1934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x v="1819"/>
    <x v="0"/>
    <x v="1"/>
  </r>
  <r>
    <n v="2619"/>
    <x v="1935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x v="932"/>
    <x v="0"/>
    <x v="4"/>
  </r>
  <r>
    <n v="2314"/>
    <x v="1936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x v="1820"/>
    <x v="7"/>
    <x v="12"/>
  </r>
  <r>
    <n v="1773"/>
    <x v="1937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x v="1821"/>
    <x v="2"/>
    <x v="3"/>
  </r>
  <r>
    <n v="1470"/>
    <x v="1938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x v="1822"/>
    <x v="1"/>
    <x v="2"/>
  </r>
  <r>
    <n v="438"/>
    <x v="1939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x v="1823"/>
    <x v="5"/>
    <x v="23"/>
  </r>
  <r>
    <n v="1289"/>
    <x v="1940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x v="1824"/>
    <x v="6"/>
    <x v="11"/>
  </r>
  <r>
    <n v="2636"/>
    <x v="1941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x v="1825"/>
    <x v="0"/>
    <x v="4"/>
  </r>
  <r>
    <n v="2835"/>
    <x v="194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x v="1826"/>
    <x v="6"/>
    <x v="11"/>
  </r>
  <r>
    <n v="1292"/>
    <x v="194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x v="1827"/>
    <x v="6"/>
    <x v="11"/>
  </r>
  <r>
    <n v="128"/>
    <x v="1944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x v="1828"/>
    <x v="5"/>
    <x v="21"/>
  </r>
  <r>
    <n v="3030"/>
    <x v="1945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x v="1829"/>
    <x v="6"/>
    <x v="9"/>
  </r>
  <r>
    <n v="665"/>
    <x v="1946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x v="1830"/>
    <x v="0"/>
    <x v="1"/>
  </r>
  <r>
    <n v="3728"/>
    <x v="1947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x v="1831"/>
    <x v="6"/>
    <x v="11"/>
  </r>
  <r>
    <n v="789"/>
    <x v="1948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x v="1832"/>
    <x v="7"/>
    <x v="15"/>
  </r>
  <r>
    <n v="3707"/>
    <x v="1949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x v="1833"/>
    <x v="6"/>
    <x v="11"/>
  </r>
  <r>
    <n v="3443"/>
    <x v="1950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x v="1834"/>
    <x v="6"/>
    <x v="11"/>
  </r>
  <r>
    <n v="1837"/>
    <x v="1951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x v="1835"/>
    <x v="7"/>
    <x v="15"/>
  </r>
  <r>
    <n v="2008"/>
    <x v="1952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x v="1747"/>
    <x v="0"/>
    <x v="0"/>
  </r>
  <r>
    <n v="3710"/>
    <x v="1953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x v="1836"/>
    <x v="6"/>
    <x v="11"/>
  </r>
  <r>
    <n v="3571"/>
    <x v="1954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x v="1837"/>
    <x v="6"/>
    <x v="11"/>
  </r>
  <r>
    <n v="481"/>
    <x v="1955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x v="1838"/>
    <x v="5"/>
    <x v="23"/>
  </r>
  <r>
    <n v="3270"/>
    <x v="1956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x v="1623"/>
    <x v="6"/>
    <x v="11"/>
  </r>
  <r>
    <n v="3100"/>
    <x v="1957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x v="1839"/>
    <x v="6"/>
    <x v="9"/>
  </r>
  <r>
    <n v="3810"/>
    <x v="1958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x v="1840"/>
    <x v="6"/>
    <x v="11"/>
  </r>
  <r>
    <n v="2595"/>
    <x v="1959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x v="1841"/>
    <x v="4"/>
    <x v="29"/>
  </r>
  <r>
    <n v="1080"/>
    <x v="196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x v="1842"/>
    <x v="3"/>
    <x v="18"/>
  </r>
  <r>
    <n v="3706"/>
    <x v="1961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x v="1843"/>
    <x v="6"/>
    <x v="11"/>
  </r>
  <r>
    <n v="1473"/>
    <x v="1962"/>
    <s v="Public Radio Project"/>
    <n v="1500"/>
    <n v="1807.74"/>
    <x v="0"/>
    <x v="0"/>
    <s v="USD"/>
    <n v="1330644639"/>
    <n v="1328052639"/>
    <b v="1"/>
    <n v="47"/>
    <b v="1"/>
    <x v="2"/>
    <n v="121"/>
    <x v="1844"/>
    <x v="1"/>
    <x v="2"/>
  </r>
  <r>
    <n v="3275"/>
    <x v="1963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x v="1845"/>
    <x v="6"/>
    <x v="11"/>
  </r>
  <r>
    <n v="1098"/>
    <x v="1964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x v="250"/>
    <x v="3"/>
    <x v="18"/>
  </r>
  <r>
    <n v="3196"/>
    <x v="196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x v="1846"/>
    <x v="6"/>
    <x v="19"/>
  </r>
  <r>
    <n v="1639"/>
    <x v="1966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x v="582"/>
    <x v="7"/>
    <x v="15"/>
  </r>
  <r>
    <n v="3690"/>
    <x v="1967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x v="1847"/>
    <x v="6"/>
    <x v="11"/>
  </r>
  <r>
    <n v="3816"/>
    <x v="1968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x v="1848"/>
    <x v="6"/>
    <x v="11"/>
  </r>
  <r>
    <n v="3854"/>
    <x v="1969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x v="1849"/>
    <x v="6"/>
    <x v="11"/>
  </r>
  <r>
    <n v="156"/>
    <x v="1970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x v="1850"/>
    <x v="5"/>
    <x v="21"/>
  </r>
  <r>
    <n v="1263"/>
    <x v="1971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x v="1851"/>
    <x v="7"/>
    <x v="15"/>
  </r>
  <r>
    <n v="3943"/>
    <x v="1972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x v="1852"/>
    <x v="6"/>
    <x v="11"/>
  </r>
  <r>
    <n v="966"/>
    <x v="1973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x v="1853"/>
    <x v="0"/>
    <x v="1"/>
  </r>
  <r>
    <n v="2603"/>
    <x v="1974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x v="1854"/>
    <x v="0"/>
    <x v="4"/>
  </r>
  <r>
    <n v="1678"/>
    <x v="1975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x v="1855"/>
    <x v="7"/>
    <x v="22"/>
  </r>
  <r>
    <n v="1609"/>
    <x v="1976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x v="1856"/>
    <x v="7"/>
    <x v="15"/>
  </r>
  <r>
    <n v="2117"/>
    <x v="197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x v="1857"/>
    <x v="7"/>
    <x v="12"/>
  </r>
  <r>
    <n v="1688"/>
    <x v="197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x v="1858"/>
    <x v="7"/>
    <x v="14"/>
  </r>
  <r>
    <n v="2517"/>
    <x v="1979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x v="1859"/>
    <x v="4"/>
    <x v="40"/>
  </r>
  <r>
    <n v="3370"/>
    <x v="1980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x v="1860"/>
    <x v="6"/>
    <x v="11"/>
  </r>
  <r>
    <n v="3633"/>
    <x v="1981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x v="1861"/>
    <x v="6"/>
    <x v="19"/>
  </r>
  <r>
    <n v="3098"/>
    <x v="1982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x v="1862"/>
    <x v="6"/>
    <x v="9"/>
  </r>
  <r>
    <n v="2214"/>
    <x v="1983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x v="1863"/>
    <x v="7"/>
    <x v="13"/>
  </r>
  <r>
    <n v="2745"/>
    <x v="198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1864"/>
    <x v="1"/>
    <x v="39"/>
  </r>
  <r>
    <n v="2175"/>
    <x v="19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x v="1865"/>
    <x v="7"/>
    <x v="15"/>
  </r>
  <r>
    <n v="1328"/>
    <x v="1986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x v="1866"/>
    <x v="0"/>
    <x v="1"/>
  </r>
  <r>
    <n v="4010"/>
    <x v="1987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x v="1867"/>
    <x v="6"/>
    <x v="11"/>
  </r>
  <r>
    <n v="2705"/>
    <x v="1988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x v="1868"/>
    <x v="6"/>
    <x v="9"/>
  </r>
  <r>
    <n v="858"/>
    <x v="1989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x v="1869"/>
    <x v="7"/>
    <x v="20"/>
  </r>
  <r>
    <n v="96"/>
    <x v="1990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x v="1870"/>
    <x v="5"/>
    <x v="27"/>
  </r>
  <r>
    <n v="3097"/>
    <x v="1991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x v="1871"/>
    <x v="6"/>
    <x v="9"/>
  </r>
  <r>
    <n v="526"/>
    <x v="1992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x v="1872"/>
    <x v="6"/>
    <x v="11"/>
  </r>
  <r>
    <n v="1820"/>
    <x v="1993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x v="1873"/>
    <x v="2"/>
    <x v="3"/>
  </r>
  <r>
    <n v="2668"/>
    <x v="1994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x v="1874"/>
    <x v="0"/>
    <x v="24"/>
  </r>
  <r>
    <n v="1327"/>
    <x v="1995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x v="1875"/>
    <x v="0"/>
    <x v="1"/>
  </r>
  <r>
    <n v="3417"/>
    <x v="1996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x v="1426"/>
    <x v="6"/>
    <x v="11"/>
  </r>
  <r>
    <n v="110"/>
    <x v="199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x v="1204"/>
    <x v="5"/>
    <x v="27"/>
  </r>
  <r>
    <n v="2682"/>
    <x v="1998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x v="1876"/>
    <x v="4"/>
    <x v="29"/>
  </r>
  <r>
    <n v="3847"/>
    <x v="1999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x v="1877"/>
    <x v="6"/>
    <x v="11"/>
  </r>
  <r>
    <n v="1802"/>
    <x v="2000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x v="1878"/>
    <x v="2"/>
    <x v="3"/>
  </r>
  <r>
    <n v="1243"/>
    <x v="2001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x v="1879"/>
    <x v="7"/>
    <x v="37"/>
  </r>
  <r>
    <n v="3498"/>
    <x v="2002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x v="1880"/>
    <x v="6"/>
    <x v="11"/>
  </r>
  <r>
    <n v="3497"/>
    <x v="2003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x v="1881"/>
    <x v="6"/>
    <x v="11"/>
  </r>
  <r>
    <n v="650"/>
    <x v="2004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x v="1882"/>
    <x v="0"/>
    <x v="1"/>
  </r>
  <r>
    <n v="3314"/>
    <x v="2005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x v="1883"/>
    <x v="6"/>
    <x v="11"/>
  </r>
  <r>
    <n v="989"/>
    <x v="2006"/>
    <s v="The most useful phone charger you will ever buy"/>
    <n v="10000"/>
    <n v="1677"/>
    <x v="2"/>
    <x v="0"/>
    <s v="USD"/>
    <n v="1475101495"/>
    <n v="1472509495"/>
    <b v="0"/>
    <n v="32"/>
    <b v="0"/>
    <x v="1"/>
    <n v="17"/>
    <x v="1884"/>
    <x v="0"/>
    <x v="1"/>
  </r>
  <r>
    <n v="1506"/>
    <x v="2007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x v="1885"/>
    <x v="2"/>
    <x v="3"/>
  </r>
  <r>
    <n v="3528"/>
    <x v="2008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x v="1886"/>
    <x v="6"/>
    <x v="11"/>
  </r>
  <r>
    <n v="3722"/>
    <x v="2009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x v="1887"/>
    <x v="6"/>
    <x v="11"/>
  </r>
  <r>
    <n v="35"/>
    <x v="2010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x v="1320"/>
    <x v="5"/>
    <x v="16"/>
  </r>
  <r>
    <n v="2082"/>
    <x v="2011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x v="1888"/>
    <x v="7"/>
    <x v="12"/>
  </r>
  <r>
    <n v="3251"/>
    <x v="2012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x v="1889"/>
    <x v="6"/>
    <x v="11"/>
  </r>
  <r>
    <n v="3485"/>
    <x v="201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x v="1359"/>
    <x v="6"/>
    <x v="11"/>
  </r>
  <r>
    <n v="2667"/>
    <x v="2014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x v="1890"/>
    <x v="0"/>
    <x v="24"/>
  </r>
  <r>
    <n v="769"/>
    <x v="2015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x v="1891"/>
    <x v="1"/>
    <x v="35"/>
  </r>
  <r>
    <n v="2776"/>
    <x v="2016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1892"/>
    <x v="1"/>
    <x v="39"/>
  </r>
  <r>
    <n v="1925"/>
    <x v="2017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x v="1893"/>
    <x v="7"/>
    <x v="12"/>
  </r>
  <r>
    <n v="79"/>
    <x v="2018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x v="1894"/>
    <x v="5"/>
    <x v="27"/>
  </r>
  <r>
    <n v="3518"/>
    <x v="201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x v="1895"/>
    <x v="6"/>
    <x v="11"/>
  </r>
  <r>
    <n v="3346"/>
    <x v="2020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x v="1896"/>
    <x v="6"/>
    <x v="11"/>
  </r>
  <r>
    <n v="3244"/>
    <x v="2021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x v="1897"/>
    <x v="6"/>
    <x v="11"/>
  </r>
  <r>
    <n v="1790"/>
    <x v="2022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x v="1898"/>
    <x v="2"/>
    <x v="3"/>
  </r>
  <r>
    <n v="2965"/>
    <x v="2023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x v="1899"/>
    <x v="6"/>
    <x v="11"/>
  </r>
  <r>
    <n v="2139"/>
    <x v="2024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x v="1900"/>
    <x v="3"/>
    <x v="18"/>
  </r>
  <r>
    <n v="1286"/>
    <x v="2025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x v="280"/>
    <x v="6"/>
    <x v="11"/>
  </r>
  <r>
    <n v="2969"/>
    <x v="2026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x v="1901"/>
    <x v="6"/>
    <x v="11"/>
  </r>
  <r>
    <n v="3610"/>
    <x v="2027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x v="1902"/>
    <x v="6"/>
    <x v="11"/>
  </r>
  <r>
    <n v="3439"/>
    <x v="2028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x v="1903"/>
    <x v="6"/>
    <x v="11"/>
  </r>
  <r>
    <n v="2814"/>
    <x v="2029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x v="1904"/>
    <x v="6"/>
    <x v="11"/>
  </r>
  <r>
    <n v="2549"/>
    <x v="2030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x v="1905"/>
    <x v="7"/>
    <x v="25"/>
  </r>
  <r>
    <n v="2179"/>
    <x v="2031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x v="1906"/>
    <x v="7"/>
    <x v="15"/>
  </r>
  <r>
    <n v="2289"/>
    <x v="2032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x v="1907"/>
    <x v="7"/>
    <x v="15"/>
  </r>
  <r>
    <n v="3231"/>
    <x v="2033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x v="1908"/>
    <x v="6"/>
    <x v="11"/>
  </r>
  <r>
    <n v="2952"/>
    <x v="2034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x v="1909"/>
    <x v="6"/>
    <x v="9"/>
  </r>
  <r>
    <n v="2999"/>
    <x v="2035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x v="1910"/>
    <x v="6"/>
    <x v="9"/>
  </r>
  <r>
    <n v="738"/>
    <x v="2036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x v="1911"/>
    <x v="1"/>
    <x v="17"/>
  </r>
  <r>
    <n v="3330"/>
    <x v="2037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x v="1912"/>
    <x v="6"/>
    <x v="11"/>
  </r>
  <r>
    <n v="99"/>
    <x v="2038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x v="1913"/>
    <x v="5"/>
    <x v="27"/>
  </r>
  <r>
    <n v="3393"/>
    <x v="2039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x v="1777"/>
    <x v="6"/>
    <x v="11"/>
  </r>
  <r>
    <n v="1585"/>
    <x v="2040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x v="1914"/>
    <x v="2"/>
    <x v="34"/>
  </r>
  <r>
    <n v="3949"/>
    <x v="2041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x v="1915"/>
    <x v="6"/>
    <x v="11"/>
  </r>
  <r>
    <n v="1618"/>
    <x v="2042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x v="1916"/>
    <x v="7"/>
    <x v="15"/>
  </r>
  <r>
    <n v="1455"/>
    <x v="2043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x v="1917"/>
    <x v="1"/>
    <x v="31"/>
  </r>
  <r>
    <n v="928"/>
    <x v="2044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x v="1918"/>
    <x v="7"/>
    <x v="33"/>
  </r>
  <r>
    <n v="810"/>
    <x v="2045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x v="1444"/>
    <x v="7"/>
    <x v="15"/>
  </r>
  <r>
    <n v="3353"/>
    <x v="2046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x v="1919"/>
    <x v="6"/>
    <x v="11"/>
  </r>
  <r>
    <n v="200"/>
    <x v="2047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x v="1920"/>
    <x v="5"/>
    <x v="10"/>
  </r>
  <r>
    <n v="2381"/>
    <x v="2048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x v="1921"/>
    <x v="0"/>
    <x v="26"/>
  </r>
  <r>
    <n v="2701"/>
    <x v="2049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x v="1133"/>
    <x v="6"/>
    <x v="9"/>
  </r>
  <r>
    <n v="3543"/>
    <x v="2050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x v="1922"/>
    <x v="6"/>
    <x v="11"/>
  </r>
  <r>
    <n v="77"/>
    <x v="2051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x v="1923"/>
    <x v="5"/>
    <x v="27"/>
  </r>
  <r>
    <n v="3396"/>
    <x v="2052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x v="1924"/>
    <x v="6"/>
    <x v="11"/>
  </r>
  <r>
    <n v="529"/>
    <x v="2053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x v="1925"/>
    <x v="6"/>
    <x v="11"/>
  </r>
  <r>
    <n v="1354"/>
    <x v="20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x v="1926"/>
    <x v="1"/>
    <x v="17"/>
  </r>
  <r>
    <n v="2290"/>
    <x v="2055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x v="1927"/>
    <x v="7"/>
    <x v="15"/>
  </r>
  <r>
    <n v="2003"/>
    <x v="2056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x v="1928"/>
    <x v="0"/>
    <x v="0"/>
  </r>
  <r>
    <n v="3388"/>
    <x v="2057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x v="1929"/>
    <x v="6"/>
    <x v="11"/>
  </r>
  <r>
    <n v="2324"/>
    <x v="2058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x v="1930"/>
    <x v="4"/>
    <x v="7"/>
  </r>
  <r>
    <n v="1370"/>
    <x v="2059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x v="1931"/>
    <x v="7"/>
    <x v="15"/>
  </r>
  <r>
    <n v="2087"/>
    <x v="2060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x v="1932"/>
    <x v="7"/>
    <x v="12"/>
  </r>
  <r>
    <n v="3118"/>
    <x v="2061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x v="1933"/>
    <x v="6"/>
    <x v="9"/>
  </r>
  <r>
    <n v="742"/>
    <x v="206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x v="517"/>
    <x v="1"/>
    <x v="17"/>
  </r>
  <r>
    <n v="3783"/>
    <x v="2063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x v="1934"/>
    <x v="6"/>
    <x v="19"/>
  </r>
  <r>
    <n v="940"/>
    <x v="2064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x v="1935"/>
    <x v="0"/>
    <x v="1"/>
  </r>
  <r>
    <n v="2279"/>
    <x v="206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x v="1936"/>
    <x v="3"/>
    <x v="5"/>
  </r>
  <r>
    <n v="2093"/>
    <x v="2066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x v="1788"/>
    <x v="7"/>
    <x v="12"/>
  </r>
  <r>
    <n v="3390"/>
    <x v="206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x v="1046"/>
    <x v="6"/>
    <x v="11"/>
  </r>
  <r>
    <n v="3758"/>
    <x v="2068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x v="1937"/>
    <x v="6"/>
    <x v="19"/>
  </r>
  <r>
    <n v="382"/>
    <x v="2069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x v="1938"/>
    <x v="5"/>
    <x v="8"/>
  </r>
  <r>
    <n v="3349"/>
    <x v="2070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x v="1939"/>
    <x v="6"/>
    <x v="11"/>
  </r>
  <r>
    <n v="1787"/>
    <x v="2071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x v="1940"/>
    <x v="2"/>
    <x v="3"/>
  </r>
  <r>
    <n v="3452"/>
    <x v="2072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x v="1941"/>
    <x v="6"/>
    <x v="11"/>
  </r>
  <r>
    <n v="660"/>
    <x v="2073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x v="1942"/>
    <x v="0"/>
    <x v="1"/>
  </r>
  <r>
    <n v="3551"/>
    <x v="2074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x v="1389"/>
    <x v="6"/>
    <x v="11"/>
  </r>
  <r>
    <n v="1424"/>
    <x v="2075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x v="1898"/>
    <x v="1"/>
    <x v="31"/>
  </r>
  <r>
    <n v="3324"/>
    <x v="2076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x v="1943"/>
    <x v="6"/>
    <x v="11"/>
  </r>
  <r>
    <n v="1844"/>
    <x v="2077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x v="1944"/>
    <x v="7"/>
    <x v="15"/>
  </r>
  <r>
    <n v="3356"/>
    <x v="2078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x v="1945"/>
    <x v="6"/>
    <x v="11"/>
  </r>
  <r>
    <n v="934"/>
    <x v="2079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x v="1946"/>
    <x v="7"/>
    <x v="33"/>
  </r>
  <r>
    <n v="3511"/>
    <x v="2080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x v="1947"/>
    <x v="6"/>
    <x v="11"/>
  </r>
  <r>
    <n v="2494"/>
    <x v="2081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x v="1948"/>
    <x v="7"/>
    <x v="12"/>
  </r>
  <r>
    <n v="253"/>
    <x v="208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x v="1949"/>
    <x v="5"/>
    <x v="8"/>
  </r>
  <r>
    <n v="17"/>
    <x v="2083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x v="1090"/>
    <x v="5"/>
    <x v="16"/>
  </r>
  <r>
    <n v="3501"/>
    <x v="2084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x v="1950"/>
    <x v="6"/>
    <x v="11"/>
  </r>
  <r>
    <n v="3658"/>
    <x v="2085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x v="314"/>
    <x v="6"/>
    <x v="11"/>
  </r>
  <r>
    <n v="1377"/>
    <x v="2086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x v="1951"/>
    <x v="7"/>
    <x v="15"/>
  </r>
  <r>
    <n v="3076"/>
    <x v="2087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x v="1952"/>
    <x v="6"/>
    <x v="9"/>
  </r>
  <r>
    <n v="85"/>
    <x v="2088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x v="1953"/>
    <x v="5"/>
    <x v="27"/>
  </r>
  <r>
    <n v="3701"/>
    <x v="2089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x v="1954"/>
    <x v="6"/>
    <x v="11"/>
  </r>
  <r>
    <n v="2295"/>
    <x v="209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x v="1955"/>
    <x v="7"/>
    <x v="15"/>
  </r>
  <r>
    <n v="1602"/>
    <x v="2091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x v="1956"/>
    <x v="7"/>
    <x v="15"/>
  </r>
  <r>
    <n v="2286"/>
    <x v="2092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x v="1957"/>
    <x v="7"/>
    <x v="15"/>
  </r>
  <r>
    <n v="2487"/>
    <x v="2093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x v="1464"/>
    <x v="7"/>
    <x v="12"/>
  </r>
  <r>
    <n v="3578"/>
    <x v="2094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x v="983"/>
    <x v="6"/>
    <x v="11"/>
  </r>
  <r>
    <n v="3870"/>
    <x v="209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x v="1732"/>
    <x v="6"/>
    <x v="19"/>
  </r>
  <r>
    <n v="3031"/>
    <x v="2096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x v="581"/>
    <x v="6"/>
    <x v="9"/>
  </r>
  <r>
    <n v="3427"/>
    <x v="2097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x v="581"/>
    <x v="6"/>
    <x v="11"/>
  </r>
  <r>
    <n v="3493"/>
    <x v="2098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x v="581"/>
    <x v="6"/>
    <x v="11"/>
  </r>
  <r>
    <n v="3581"/>
    <x v="209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x v="1958"/>
    <x v="6"/>
    <x v="11"/>
  </r>
  <r>
    <n v="3764"/>
    <x v="2100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x v="1959"/>
    <x v="6"/>
    <x v="19"/>
  </r>
  <r>
    <n v="855"/>
    <x v="2101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x v="1960"/>
    <x v="7"/>
    <x v="20"/>
  </r>
  <r>
    <n v="3227"/>
    <x v="2102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x v="1626"/>
    <x v="6"/>
    <x v="11"/>
  </r>
  <r>
    <n v="2156"/>
    <x v="2103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x v="1961"/>
    <x v="3"/>
    <x v="18"/>
  </r>
  <r>
    <n v="980"/>
    <x v="2104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x v="1962"/>
    <x v="0"/>
    <x v="1"/>
  </r>
  <r>
    <n v="81"/>
    <x v="2105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x v="1963"/>
    <x v="5"/>
    <x v="27"/>
  </r>
  <r>
    <n v="676"/>
    <x v="2106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x v="1964"/>
    <x v="0"/>
    <x v="1"/>
  </r>
  <r>
    <n v="2632"/>
    <x v="2107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x v="1965"/>
    <x v="0"/>
    <x v="4"/>
  </r>
  <r>
    <n v="1228"/>
    <x v="210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x v="1062"/>
    <x v="7"/>
    <x v="37"/>
  </r>
  <r>
    <n v="196"/>
    <x v="2109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x v="1966"/>
    <x v="5"/>
    <x v="10"/>
  </r>
  <r>
    <n v="3902"/>
    <x v="2110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x v="1967"/>
    <x v="6"/>
    <x v="11"/>
  </r>
  <r>
    <n v="608"/>
    <x v="2111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x v="1968"/>
    <x v="0"/>
    <x v="26"/>
  </r>
  <r>
    <n v="3771"/>
    <x v="2112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x v="1969"/>
    <x v="6"/>
    <x v="19"/>
  </r>
  <r>
    <n v="1862"/>
    <x v="2113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x v="1970"/>
    <x v="3"/>
    <x v="28"/>
  </r>
  <r>
    <n v="266"/>
    <x v="2114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x v="1971"/>
    <x v="5"/>
    <x v="8"/>
  </r>
  <r>
    <n v="1898"/>
    <x v="2115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x v="1972"/>
    <x v="7"/>
    <x v="12"/>
  </r>
  <r>
    <n v="1132"/>
    <x v="2116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x v="1973"/>
    <x v="3"/>
    <x v="28"/>
  </r>
  <r>
    <n v="3180"/>
    <x v="2117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x v="1974"/>
    <x v="6"/>
    <x v="11"/>
  </r>
  <r>
    <n v="823"/>
    <x v="2118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x v="1975"/>
    <x v="7"/>
    <x v="15"/>
  </r>
  <r>
    <n v="2625"/>
    <x v="2119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x v="1976"/>
    <x v="0"/>
    <x v="4"/>
  </r>
  <r>
    <n v="1105"/>
    <x v="2120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x v="1977"/>
    <x v="3"/>
    <x v="18"/>
  </r>
  <r>
    <n v="415"/>
    <x v="2121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x v="1978"/>
    <x v="5"/>
    <x v="8"/>
  </r>
  <r>
    <n v="1983"/>
    <x v="2122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x v="1979"/>
    <x v="2"/>
    <x v="36"/>
  </r>
  <r>
    <n v="1781"/>
    <x v="2123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x v="1937"/>
    <x v="2"/>
    <x v="3"/>
  </r>
  <r>
    <n v="554"/>
    <x v="212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x v="1980"/>
    <x v="0"/>
    <x v="26"/>
  </r>
  <r>
    <n v="2523"/>
    <x v="2125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x v="1981"/>
    <x v="7"/>
    <x v="25"/>
  </r>
  <r>
    <n v="1695"/>
    <x v="2126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x v="1982"/>
    <x v="7"/>
    <x v="14"/>
  </r>
  <r>
    <n v="2778"/>
    <x v="212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1983"/>
    <x v="1"/>
    <x v="39"/>
  </r>
  <r>
    <n v="950"/>
    <x v="2128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x v="459"/>
    <x v="0"/>
    <x v="1"/>
  </r>
  <r>
    <n v="3833"/>
    <x v="2129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x v="470"/>
    <x v="6"/>
    <x v="11"/>
  </r>
  <r>
    <n v="1903"/>
    <x v="2130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x v="1984"/>
    <x v="0"/>
    <x v="6"/>
  </r>
  <r>
    <n v="1717"/>
    <x v="2131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x v="1985"/>
    <x v="7"/>
    <x v="14"/>
  </r>
  <r>
    <n v="3522"/>
    <x v="2132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x v="1986"/>
    <x v="6"/>
    <x v="11"/>
  </r>
  <r>
    <n v="828"/>
    <x v="2133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x v="1255"/>
    <x v="7"/>
    <x v="15"/>
  </r>
  <r>
    <n v="2282"/>
    <x v="2134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x v="1987"/>
    <x v="7"/>
    <x v="15"/>
  </r>
  <r>
    <n v="715"/>
    <x v="213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x v="1988"/>
    <x v="0"/>
    <x v="1"/>
  </r>
  <r>
    <n v="126"/>
    <x v="213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x v="1989"/>
    <x v="5"/>
    <x v="21"/>
  </r>
  <r>
    <n v="3923"/>
    <x v="2137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x v="1990"/>
    <x v="6"/>
    <x v="11"/>
  </r>
  <r>
    <n v="3669"/>
    <x v="2138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x v="1991"/>
    <x v="6"/>
    <x v="11"/>
  </r>
  <r>
    <n v="932"/>
    <x v="2139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x v="1992"/>
    <x v="7"/>
    <x v="33"/>
  </r>
  <r>
    <n v="1675"/>
    <x v="2140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x v="1971"/>
    <x v="7"/>
    <x v="22"/>
  </r>
  <r>
    <n v="2994"/>
    <x v="2141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x v="1993"/>
    <x v="6"/>
    <x v="9"/>
  </r>
  <r>
    <n v="787"/>
    <x v="2142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x v="1994"/>
    <x v="7"/>
    <x v="15"/>
  </r>
  <r>
    <n v="103"/>
    <x v="214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x v="1995"/>
    <x v="5"/>
    <x v="27"/>
  </r>
  <r>
    <n v="557"/>
    <x v="2144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x v="1996"/>
    <x v="0"/>
    <x v="26"/>
  </r>
  <r>
    <n v="1033"/>
    <x v="2145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x v="1870"/>
    <x v="7"/>
    <x v="13"/>
  </r>
  <r>
    <n v="3449"/>
    <x v="2146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x v="576"/>
    <x v="6"/>
    <x v="11"/>
  </r>
  <r>
    <n v="2469"/>
    <x v="2147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x v="1997"/>
    <x v="7"/>
    <x v="12"/>
  </r>
  <r>
    <n v="2918"/>
    <x v="2148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x v="1978"/>
    <x v="6"/>
    <x v="11"/>
  </r>
  <r>
    <n v="2558"/>
    <x v="2149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x v="1998"/>
    <x v="7"/>
    <x v="25"/>
  </r>
  <r>
    <n v="2102"/>
    <x v="2150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x v="1999"/>
    <x v="7"/>
    <x v="12"/>
  </r>
  <r>
    <n v="2834"/>
    <x v="2151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x v="2000"/>
    <x v="6"/>
    <x v="11"/>
  </r>
  <r>
    <n v="877"/>
    <x v="2152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x v="2001"/>
    <x v="7"/>
    <x v="33"/>
  </r>
  <r>
    <n v="1884"/>
    <x v="2153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x v="2002"/>
    <x v="7"/>
    <x v="12"/>
  </r>
  <r>
    <n v="78"/>
    <x v="2154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x v="2003"/>
    <x v="5"/>
    <x v="27"/>
  </r>
  <r>
    <n v="2118"/>
    <x v="2155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x v="2004"/>
    <x v="7"/>
    <x v="12"/>
  </r>
  <r>
    <n v="2406"/>
    <x v="215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x v="2005"/>
    <x v="4"/>
    <x v="29"/>
  </r>
  <r>
    <n v="846"/>
    <x v="2157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x v="2006"/>
    <x v="7"/>
    <x v="20"/>
  </r>
  <r>
    <n v="1353"/>
    <x v="2158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x v="2007"/>
    <x v="1"/>
    <x v="17"/>
  </r>
  <r>
    <n v="4077"/>
    <x v="2159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x v="2008"/>
    <x v="6"/>
    <x v="11"/>
  </r>
  <r>
    <n v="2659"/>
    <x v="2160"/>
    <s v="test"/>
    <n v="49000"/>
    <n v="1333"/>
    <x v="1"/>
    <x v="0"/>
    <s v="USD"/>
    <n v="1429321210"/>
    <n v="1426729210"/>
    <b v="0"/>
    <n v="10"/>
    <b v="0"/>
    <x v="4"/>
    <n v="3"/>
    <x v="2009"/>
    <x v="0"/>
    <x v="4"/>
  </r>
  <r>
    <n v="1323"/>
    <x v="2161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x v="2010"/>
    <x v="0"/>
    <x v="1"/>
  </r>
  <r>
    <n v="1741"/>
    <x v="2162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x v="2011"/>
    <x v="2"/>
    <x v="3"/>
  </r>
  <r>
    <n v="528"/>
    <x v="2163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x v="2012"/>
    <x v="6"/>
    <x v="11"/>
  </r>
  <r>
    <n v="2800"/>
    <x v="2164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x v="2013"/>
    <x v="6"/>
    <x v="11"/>
  </r>
  <r>
    <n v="3762"/>
    <x v="2165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x v="2014"/>
    <x v="6"/>
    <x v="19"/>
  </r>
  <r>
    <n v="3751"/>
    <x v="216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x v="2015"/>
    <x v="6"/>
    <x v="19"/>
  </r>
  <r>
    <n v="2956"/>
    <x v="2167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x v="2016"/>
    <x v="6"/>
    <x v="9"/>
  </r>
  <r>
    <n v="1654"/>
    <x v="216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x v="2017"/>
    <x v="7"/>
    <x v="22"/>
  </r>
  <r>
    <n v="2781"/>
    <x v="2169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x v="2018"/>
    <x v="6"/>
    <x v="11"/>
  </r>
  <r>
    <n v="3935"/>
    <x v="217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x v="1792"/>
    <x v="6"/>
    <x v="11"/>
  </r>
  <r>
    <n v="3232"/>
    <x v="217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x v="2019"/>
    <x v="6"/>
    <x v="11"/>
  </r>
  <r>
    <n v="692"/>
    <x v="217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x v="2020"/>
    <x v="0"/>
    <x v="1"/>
  </r>
  <r>
    <n v="3977"/>
    <x v="2173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x v="2021"/>
    <x v="6"/>
    <x v="11"/>
  </r>
  <r>
    <n v="1704"/>
    <x v="217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x v="2022"/>
    <x v="7"/>
    <x v="14"/>
  </r>
  <r>
    <n v="1851"/>
    <x v="2175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x v="2023"/>
    <x v="7"/>
    <x v="15"/>
  </r>
  <r>
    <n v="205"/>
    <x v="2176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x v="2024"/>
    <x v="5"/>
    <x v="10"/>
  </r>
  <r>
    <n v="3149"/>
    <x v="2177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x v="2025"/>
    <x v="6"/>
    <x v="11"/>
  </r>
  <r>
    <n v="175"/>
    <x v="2178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x v="534"/>
    <x v="5"/>
    <x v="10"/>
  </r>
  <r>
    <n v="3075"/>
    <x v="2179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x v="2026"/>
    <x v="6"/>
    <x v="9"/>
  </r>
  <r>
    <n v="3703"/>
    <x v="2180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x v="2027"/>
    <x v="6"/>
    <x v="11"/>
  </r>
  <r>
    <n v="141"/>
    <x v="218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x v="1299"/>
    <x v="5"/>
    <x v="21"/>
  </r>
  <r>
    <n v="3026"/>
    <x v="2182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x v="2028"/>
    <x v="6"/>
    <x v="9"/>
  </r>
  <r>
    <n v="876"/>
    <x v="2183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x v="1169"/>
    <x v="7"/>
    <x v="33"/>
  </r>
  <r>
    <n v="2477"/>
    <x v="2118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x v="2029"/>
    <x v="7"/>
    <x v="12"/>
  </r>
  <r>
    <n v="410"/>
    <x v="2184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x v="2030"/>
    <x v="5"/>
    <x v="8"/>
  </r>
  <r>
    <n v="2936"/>
    <x v="218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x v="2031"/>
    <x v="6"/>
    <x v="19"/>
  </r>
  <r>
    <n v="3531"/>
    <x v="2186"/>
    <s v="A political comedy for a crazy election year"/>
    <n v="1000"/>
    <n v="1280"/>
    <x v="0"/>
    <x v="0"/>
    <s v="USD"/>
    <n v="1467301334"/>
    <n v="1464709334"/>
    <b v="0"/>
    <n v="26"/>
    <b v="1"/>
    <x v="11"/>
    <n v="128"/>
    <x v="2032"/>
    <x v="6"/>
    <x v="11"/>
  </r>
  <r>
    <n v="3635"/>
    <x v="2187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x v="2033"/>
    <x v="6"/>
    <x v="19"/>
  </r>
  <r>
    <n v="3490"/>
    <x v="21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x v="2034"/>
    <x v="6"/>
    <x v="11"/>
  </r>
  <r>
    <n v="814"/>
    <x v="21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x v="2035"/>
    <x v="7"/>
    <x v="15"/>
  </r>
  <r>
    <n v="2333"/>
    <x v="2190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x v="2036"/>
    <x v="4"/>
    <x v="7"/>
  </r>
  <r>
    <n v="3032"/>
    <x v="219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x v="1762"/>
    <x v="6"/>
    <x v="9"/>
  </r>
  <r>
    <n v="1930"/>
    <x v="2192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x v="2037"/>
    <x v="7"/>
    <x v="12"/>
  </r>
  <r>
    <n v="2465"/>
    <x v="2193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x v="2038"/>
    <x v="7"/>
    <x v="12"/>
  </r>
  <r>
    <n v="3541"/>
    <x v="2194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x v="1655"/>
    <x v="6"/>
    <x v="11"/>
  </r>
  <r>
    <n v="3692"/>
    <x v="2195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x v="2039"/>
    <x v="6"/>
    <x v="11"/>
  </r>
  <r>
    <n v="3323"/>
    <x v="219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x v="1141"/>
    <x v="6"/>
    <x v="11"/>
  </r>
  <r>
    <n v="3832"/>
    <x v="219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x v="2040"/>
    <x v="6"/>
    <x v="11"/>
  </r>
  <r>
    <n v="2483"/>
    <x v="2198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x v="2041"/>
    <x v="7"/>
    <x v="12"/>
  </r>
  <r>
    <n v="463"/>
    <x v="2199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x v="1627"/>
    <x v="5"/>
    <x v="23"/>
  </r>
  <r>
    <n v="3613"/>
    <x v="2200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x v="1356"/>
    <x v="6"/>
    <x v="11"/>
  </r>
  <r>
    <n v="3226"/>
    <x v="2201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x v="2042"/>
    <x v="6"/>
    <x v="11"/>
  </r>
  <r>
    <n v="3716"/>
    <x v="220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x v="2043"/>
    <x v="6"/>
    <x v="11"/>
  </r>
  <r>
    <n v="633"/>
    <x v="220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x v="2044"/>
    <x v="0"/>
    <x v="26"/>
  </r>
  <r>
    <n v="3399"/>
    <x v="2204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x v="2045"/>
    <x v="6"/>
    <x v="11"/>
  </r>
  <r>
    <n v="3877"/>
    <x v="2205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x v="2046"/>
    <x v="6"/>
    <x v="19"/>
  </r>
  <r>
    <n v="19"/>
    <x v="2206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x v="2047"/>
    <x v="5"/>
    <x v="16"/>
  </r>
  <r>
    <n v="3981"/>
    <x v="1270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x v="1357"/>
    <x v="6"/>
    <x v="11"/>
  </r>
  <r>
    <n v="1886"/>
    <x v="2207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x v="2048"/>
    <x v="7"/>
    <x v="12"/>
  </r>
  <r>
    <n v="3591"/>
    <x v="2208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x v="2049"/>
    <x v="6"/>
    <x v="11"/>
  </r>
  <r>
    <n v="2435"/>
    <x v="2209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x v="2050"/>
    <x v="4"/>
    <x v="29"/>
  </r>
  <r>
    <n v="3165"/>
    <x v="2210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x v="2051"/>
    <x v="6"/>
    <x v="11"/>
  </r>
  <r>
    <n v="2962"/>
    <x v="221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x v="836"/>
    <x v="6"/>
    <x v="11"/>
  </r>
  <r>
    <n v="3537"/>
    <x v="2212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x v="2052"/>
    <x v="6"/>
    <x v="11"/>
  </r>
  <r>
    <n v="2587"/>
    <x v="2213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x v="2053"/>
    <x v="4"/>
    <x v="29"/>
  </r>
  <r>
    <n v="1868"/>
    <x v="2214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x v="211"/>
    <x v="3"/>
    <x v="28"/>
  </r>
  <r>
    <n v="3458"/>
    <x v="2215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x v="2054"/>
    <x v="6"/>
    <x v="11"/>
  </r>
  <r>
    <n v="1608"/>
    <x v="2216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x v="2055"/>
    <x v="7"/>
    <x v="15"/>
  </r>
  <r>
    <n v="416"/>
    <x v="2217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x v="2056"/>
    <x v="5"/>
    <x v="8"/>
  </r>
  <r>
    <n v="867"/>
    <x v="2218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x v="2057"/>
    <x v="7"/>
    <x v="33"/>
  </r>
  <r>
    <n v="857"/>
    <x v="2219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x v="1626"/>
    <x v="7"/>
    <x v="20"/>
  </r>
  <r>
    <n v="1642"/>
    <x v="2220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x v="2058"/>
    <x v="7"/>
    <x v="22"/>
  </r>
  <r>
    <n v="3666"/>
    <x v="2221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x v="2059"/>
    <x v="6"/>
    <x v="11"/>
  </r>
  <r>
    <n v="2782"/>
    <x v="2222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x v="1377"/>
    <x v="6"/>
    <x v="11"/>
  </r>
  <r>
    <n v="1899"/>
    <x v="2223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x v="2060"/>
    <x v="7"/>
    <x v="12"/>
  </r>
  <r>
    <n v="1296"/>
    <x v="2224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x v="2061"/>
    <x v="6"/>
    <x v="11"/>
  </r>
  <r>
    <n v="3343"/>
    <x v="2225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x v="2061"/>
    <x v="6"/>
    <x v="11"/>
  </r>
  <r>
    <n v="2787"/>
    <x v="222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x v="2062"/>
    <x v="6"/>
    <x v="11"/>
  </r>
  <r>
    <n v="3718"/>
    <x v="2227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x v="2063"/>
    <x v="6"/>
    <x v="11"/>
  </r>
  <r>
    <n v="3104"/>
    <x v="2228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x v="2064"/>
    <x v="6"/>
    <x v="9"/>
  </r>
  <r>
    <n v="3596"/>
    <x v="2229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x v="2065"/>
    <x v="6"/>
    <x v="11"/>
  </r>
  <r>
    <n v="2467"/>
    <x v="2230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x v="2066"/>
    <x v="7"/>
    <x v="12"/>
  </r>
  <r>
    <n v="3092"/>
    <x v="223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x v="54"/>
    <x v="6"/>
    <x v="9"/>
  </r>
  <r>
    <n v="1624"/>
    <x v="2232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x v="2067"/>
    <x v="7"/>
    <x v="15"/>
  </r>
  <r>
    <n v="1680"/>
    <x v="2233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x v="2018"/>
    <x v="7"/>
    <x v="22"/>
  </r>
  <r>
    <n v="3565"/>
    <x v="2234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x v="2068"/>
    <x v="6"/>
    <x v="11"/>
  </r>
  <r>
    <n v="1089"/>
    <x v="2235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x v="1130"/>
    <x v="3"/>
    <x v="18"/>
  </r>
  <r>
    <n v="2598"/>
    <x v="2236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x v="1514"/>
    <x v="4"/>
    <x v="29"/>
  </r>
  <r>
    <n v="3329"/>
    <x v="2237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x v="2069"/>
    <x v="6"/>
    <x v="11"/>
  </r>
  <r>
    <n v="2234"/>
    <x v="2238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x v="2070"/>
    <x v="3"/>
    <x v="5"/>
  </r>
  <r>
    <n v="941"/>
    <x v="2239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x v="2071"/>
    <x v="0"/>
    <x v="1"/>
  </r>
  <r>
    <n v="3999"/>
    <x v="2240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x v="2072"/>
    <x v="6"/>
    <x v="11"/>
  </r>
  <r>
    <n v="1160"/>
    <x v="2241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x v="2073"/>
    <x v="4"/>
    <x v="29"/>
  </r>
  <r>
    <n v="2804"/>
    <x v="2242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x v="1626"/>
    <x v="6"/>
    <x v="11"/>
  </r>
  <r>
    <n v="3784"/>
    <x v="2243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x v="2074"/>
    <x v="6"/>
    <x v="19"/>
  </r>
  <r>
    <n v="1774"/>
    <x v="224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x v="2075"/>
    <x v="2"/>
    <x v="3"/>
  </r>
  <r>
    <n v="1758"/>
    <x v="2245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x v="2076"/>
    <x v="2"/>
    <x v="3"/>
  </r>
  <r>
    <n v="2704"/>
    <x v="2246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x v="2077"/>
    <x v="6"/>
    <x v="9"/>
  </r>
  <r>
    <n v="3197"/>
    <x v="2247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x v="2078"/>
    <x v="6"/>
    <x v="19"/>
  </r>
  <r>
    <n v="1894"/>
    <x v="2248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x v="1677"/>
    <x v="7"/>
    <x v="12"/>
  </r>
  <r>
    <n v="2783"/>
    <x v="2249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x v="2079"/>
    <x v="6"/>
    <x v="11"/>
  </r>
  <r>
    <n v="2889"/>
    <x v="2250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x v="901"/>
    <x v="6"/>
    <x v="11"/>
  </r>
  <r>
    <n v="3532"/>
    <x v="225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x v="2080"/>
    <x v="6"/>
    <x v="11"/>
  </r>
  <r>
    <n v="2205"/>
    <x v="2252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x v="2081"/>
    <x v="7"/>
    <x v="13"/>
  </r>
  <r>
    <n v="1308"/>
    <x v="2253"/>
    <s v="Boost Band, a wristband that charges any device"/>
    <n v="10000"/>
    <n v="1136"/>
    <x v="1"/>
    <x v="0"/>
    <s v="USD"/>
    <n v="1475937812"/>
    <n v="1472481812"/>
    <b v="0"/>
    <n v="38"/>
    <b v="0"/>
    <x v="1"/>
    <n v="11"/>
    <x v="2082"/>
    <x v="0"/>
    <x v="1"/>
  </r>
  <r>
    <n v="1326"/>
    <x v="2254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x v="2083"/>
    <x v="0"/>
    <x v="1"/>
  </r>
  <r>
    <n v="2206"/>
    <x v="2255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x v="2084"/>
    <x v="7"/>
    <x v="13"/>
  </r>
  <r>
    <n v="1620"/>
    <x v="2256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x v="2085"/>
    <x v="7"/>
    <x v="15"/>
  </r>
  <r>
    <n v="3619"/>
    <x v="2257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x v="2085"/>
    <x v="6"/>
    <x v="11"/>
  </r>
  <r>
    <n v="2405"/>
    <x v="2258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x v="2086"/>
    <x v="4"/>
    <x v="29"/>
  </r>
  <r>
    <n v="4052"/>
    <x v="2259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x v="2087"/>
    <x v="6"/>
    <x v="11"/>
  </r>
  <r>
    <n v="3546"/>
    <x v="2260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x v="2088"/>
    <x v="6"/>
    <x v="11"/>
  </r>
  <r>
    <n v="1937"/>
    <x v="226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x v="2089"/>
    <x v="7"/>
    <x v="12"/>
  </r>
  <r>
    <n v="3435"/>
    <x v="2262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x v="1658"/>
    <x v="6"/>
    <x v="11"/>
  </r>
  <r>
    <n v="3681"/>
    <x v="2263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x v="1259"/>
    <x v="6"/>
    <x v="11"/>
  </r>
  <r>
    <n v="3317"/>
    <x v="2264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x v="2090"/>
    <x v="6"/>
    <x v="11"/>
  </r>
  <r>
    <n v="3391"/>
    <x v="2265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x v="2090"/>
    <x v="6"/>
    <x v="11"/>
  </r>
  <r>
    <n v="1940"/>
    <x v="2266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x v="2091"/>
    <x v="7"/>
    <x v="12"/>
  </r>
  <r>
    <n v="3568"/>
    <x v="2267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x v="459"/>
    <x v="6"/>
    <x v="11"/>
  </r>
  <r>
    <n v="678"/>
    <x v="226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x v="2092"/>
    <x v="0"/>
    <x v="1"/>
  </r>
  <r>
    <n v="93"/>
    <x v="2269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x v="2093"/>
    <x v="5"/>
    <x v="27"/>
  </r>
  <r>
    <n v="3366"/>
    <x v="2270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x v="2094"/>
    <x v="6"/>
    <x v="11"/>
  </r>
  <r>
    <n v="3933"/>
    <x v="2271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x v="58"/>
    <x v="6"/>
    <x v="11"/>
  </r>
  <r>
    <n v="2359"/>
    <x v="2272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x v="2095"/>
    <x v="0"/>
    <x v="26"/>
  </r>
  <r>
    <n v="3598"/>
    <x v="2273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x v="1913"/>
    <x v="6"/>
    <x v="11"/>
  </r>
  <r>
    <n v="2678"/>
    <x v="2274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x v="2096"/>
    <x v="0"/>
    <x v="24"/>
  </r>
  <r>
    <n v="3769"/>
    <x v="2275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x v="2097"/>
    <x v="6"/>
    <x v="19"/>
  </r>
  <r>
    <n v="2537"/>
    <x v="227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x v="1151"/>
    <x v="7"/>
    <x v="25"/>
  </r>
  <r>
    <n v="3842"/>
    <x v="227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x v="2098"/>
    <x v="6"/>
    <x v="11"/>
  </r>
  <r>
    <n v="2951"/>
    <x v="2278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x v="2099"/>
    <x v="6"/>
    <x v="9"/>
  </r>
  <r>
    <n v="1362"/>
    <x v="2279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x v="2100"/>
    <x v="1"/>
    <x v="17"/>
  </r>
  <r>
    <n v="3362"/>
    <x v="228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x v="2101"/>
    <x v="6"/>
    <x v="11"/>
  </r>
  <r>
    <n v="3567"/>
    <x v="228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x v="2102"/>
    <x v="6"/>
    <x v="11"/>
  </r>
  <r>
    <n v="3709"/>
    <x v="2282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x v="2103"/>
    <x v="6"/>
    <x v="11"/>
  </r>
  <r>
    <n v="3446"/>
    <x v="2283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x v="2104"/>
    <x v="6"/>
    <x v="11"/>
  </r>
  <r>
    <n v="1264"/>
    <x v="228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x v="71"/>
    <x v="7"/>
    <x v="15"/>
  </r>
  <r>
    <n v="1769"/>
    <x v="2285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x v="2105"/>
    <x v="2"/>
    <x v="3"/>
  </r>
  <r>
    <n v="1663"/>
    <x v="2286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x v="2106"/>
    <x v="7"/>
    <x v="22"/>
  </r>
  <r>
    <n v="3007"/>
    <x v="2287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x v="1754"/>
    <x v="6"/>
    <x v="9"/>
  </r>
  <r>
    <n v="3447"/>
    <x v="2288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x v="2107"/>
    <x v="6"/>
    <x v="11"/>
  </r>
  <r>
    <n v="3471"/>
    <x v="228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x v="2108"/>
    <x v="6"/>
    <x v="11"/>
  </r>
  <r>
    <n v="2947"/>
    <x v="2290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x v="2109"/>
    <x v="6"/>
    <x v="9"/>
  </r>
  <r>
    <n v="2256"/>
    <x v="2291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x v="2110"/>
    <x v="3"/>
    <x v="5"/>
  </r>
  <r>
    <n v="3307"/>
    <x v="2292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x v="2111"/>
    <x v="6"/>
    <x v="11"/>
  </r>
  <r>
    <n v="2557"/>
    <x v="2293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x v="2112"/>
    <x v="7"/>
    <x v="25"/>
  </r>
  <r>
    <n v="3037"/>
    <x v="2294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x v="2113"/>
    <x v="6"/>
    <x v="9"/>
  </r>
  <r>
    <n v="781"/>
    <x v="22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x v="2114"/>
    <x v="7"/>
    <x v="15"/>
  </r>
  <r>
    <n v="3843"/>
    <x v="2296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x v="2115"/>
    <x v="6"/>
    <x v="11"/>
  </r>
  <r>
    <n v="3819"/>
    <x v="2297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x v="2116"/>
    <x v="6"/>
    <x v="11"/>
  </r>
  <r>
    <n v="3500"/>
    <x v="22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x v="2117"/>
    <x v="6"/>
    <x v="11"/>
  </r>
  <r>
    <n v="1224"/>
    <x v="2299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x v="2118"/>
    <x v="7"/>
    <x v="37"/>
  </r>
  <r>
    <n v="3860"/>
    <x v="2300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x v="2119"/>
    <x v="6"/>
    <x v="11"/>
  </r>
  <r>
    <n v="2676"/>
    <x v="2301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x v="2120"/>
    <x v="0"/>
    <x v="24"/>
  </r>
  <r>
    <n v="2498"/>
    <x v="2302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x v="2121"/>
    <x v="7"/>
    <x v="12"/>
  </r>
  <r>
    <n v="646"/>
    <x v="2303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x v="301"/>
    <x v="0"/>
    <x v="1"/>
  </r>
  <r>
    <n v="3408"/>
    <x v="2304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x v="2122"/>
    <x v="6"/>
    <x v="11"/>
  </r>
  <r>
    <n v="2299"/>
    <x v="2305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x v="2123"/>
    <x v="7"/>
    <x v="15"/>
  </r>
  <r>
    <n v="1711"/>
    <x v="2306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x v="2124"/>
    <x v="7"/>
    <x v="14"/>
  </r>
  <r>
    <n v="1638"/>
    <x v="2307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x v="2125"/>
    <x v="7"/>
    <x v="15"/>
  </r>
  <r>
    <n v="1833"/>
    <x v="2308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x v="2126"/>
    <x v="7"/>
    <x v="15"/>
  </r>
  <r>
    <n v="2756"/>
    <x v="2309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2127"/>
    <x v="1"/>
    <x v="39"/>
  </r>
  <r>
    <n v="1883"/>
    <x v="2310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x v="2128"/>
    <x v="7"/>
    <x v="12"/>
  </r>
  <r>
    <n v="3368"/>
    <x v="2311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x v="2129"/>
    <x v="6"/>
    <x v="11"/>
  </r>
  <r>
    <n v="3684"/>
    <x v="2312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x v="2130"/>
    <x v="6"/>
    <x v="11"/>
  </r>
  <r>
    <n v="310"/>
    <x v="2313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x v="2131"/>
    <x v="5"/>
    <x v="8"/>
  </r>
  <r>
    <n v="3126"/>
    <x v="2314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x v="2132"/>
    <x v="6"/>
    <x v="9"/>
  </r>
  <r>
    <n v="869"/>
    <x v="2315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x v="2133"/>
    <x v="7"/>
    <x v="33"/>
  </r>
  <r>
    <n v="780"/>
    <x v="2316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x v="2134"/>
    <x v="7"/>
    <x v="15"/>
  </r>
  <r>
    <n v="811"/>
    <x v="2317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x v="1738"/>
    <x v="7"/>
    <x v="15"/>
  </r>
  <r>
    <n v="2104"/>
    <x v="2318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x v="2135"/>
    <x v="7"/>
    <x v="12"/>
  </r>
  <r>
    <n v="3372"/>
    <x v="2319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x v="2136"/>
    <x v="6"/>
    <x v="11"/>
  </r>
  <r>
    <n v="3559"/>
    <x v="2320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x v="2137"/>
    <x v="6"/>
    <x v="11"/>
  </r>
  <r>
    <n v="3668"/>
    <x v="2321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x v="2138"/>
    <x v="6"/>
    <x v="11"/>
  </r>
  <r>
    <n v="1206"/>
    <x v="2322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x v="2139"/>
    <x v="2"/>
    <x v="3"/>
  </r>
  <r>
    <n v="2470"/>
    <x v="232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x v="2140"/>
    <x v="7"/>
    <x v="12"/>
  </r>
  <r>
    <n v="1831"/>
    <x v="2324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x v="2141"/>
    <x v="7"/>
    <x v="15"/>
  </r>
  <r>
    <n v="3676"/>
    <x v="2325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x v="2142"/>
    <x v="6"/>
    <x v="11"/>
  </r>
  <r>
    <n v="2387"/>
    <x v="232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x v="2143"/>
    <x v="0"/>
    <x v="26"/>
  </r>
  <r>
    <n v="1085"/>
    <x v="2327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x v="2144"/>
    <x v="3"/>
    <x v="18"/>
  </r>
  <r>
    <n v="1670"/>
    <x v="2328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x v="2145"/>
    <x v="7"/>
    <x v="22"/>
  </r>
  <r>
    <n v="3798"/>
    <x v="2329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x v="2146"/>
    <x v="6"/>
    <x v="19"/>
  </r>
  <r>
    <n v="784"/>
    <x v="2330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x v="1756"/>
    <x v="7"/>
    <x v="15"/>
  </r>
  <r>
    <n v="3580"/>
    <x v="2331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x v="2147"/>
    <x v="6"/>
    <x v="11"/>
  </r>
  <r>
    <n v="1037"/>
    <x v="2332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x v="2148"/>
    <x v="7"/>
    <x v="13"/>
  </r>
  <r>
    <n v="1590"/>
    <x v="2333"/>
    <s v="Discover Italy through photography."/>
    <n v="60000"/>
    <n v="1020"/>
    <x v="2"/>
    <x v="6"/>
    <s v="EUR"/>
    <n v="1443040464"/>
    <n v="1440448464"/>
    <b v="0"/>
    <n v="2"/>
    <b v="0"/>
    <x v="34"/>
    <n v="2"/>
    <x v="2149"/>
    <x v="2"/>
    <x v="34"/>
  </r>
  <r>
    <n v="1168"/>
    <x v="2334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x v="2150"/>
    <x v="4"/>
    <x v="29"/>
  </r>
  <r>
    <n v="3549"/>
    <x v="2335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x v="2151"/>
    <x v="6"/>
    <x v="11"/>
  </r>
  <r>
    <n v="2208"/>
    <x v="2336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x v="2152"/>
    <x v="7"/>
    <x v="13"/>
  </r>
  <r>
    <n v="1613"/>
    <x v="2337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x v="2153"/>
    <x v="7"/>
    <x v="15"/>
  </r>
  <r>
    <n v="2219"/>
    <x v="2338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x v="2154"/>
    <x v="7"/>
    <x v="13"/>
  </r>
  <r>
    <n v="1211"/>
    <x v="2339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x v="2155"/>
    <x v="2"/>
    <x v="3"/>
  </r>
  <r>
    <n v="3906"/>
    <x v="2340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x v="2156"/>
    <x v="6"/>
    <x v="11"/>
  </r>
  <r>
    <n v="3599"/>
    <x v="2341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x v="735"/>
    <x v="6"/>
    <x v="11"/>
  </r>
  <r>
    <n v="2297"/>
    <x v="2342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x v="2157"/>
    <x v="7"/>
    <x v="15"/>
  </r>
  <r>
    <n v="3038"/>
    <x v="2343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x v="2158"/>
    <x v="6"/>
    <x v="9"/>
  </r>
  <r>
    <n v="3564"/>
    <x v="2344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x v="2159"/>
    <x v="6"/>
    <x v="11"/>
  </r>
  <r>
    <n v="1880"/>
    <x v="2345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x v="2160"/>
    <x v="3"/>
    <x v="28"/>
  </r>
  <r>
    <n v="2993"/>
    <x v="2346"/>
    <s v="Help us build the Kitchen from Hell!"/>
    <n v="1000"/>
    <n v="1003"/>
    <x v="0"/>
    <x v="0"/>
    <s v="USD"/>
    <n v="1455998867"/>
    <n v="1453406867"/>
    <b v="0"/>
    <n v="22"/>
    <b v="1"/>
    <x v="9"/>
    <n v="100"/>
    <x v="1557"/>
    <x v="6"/>
    <x v="9"/>
  </r>
  <r>
    <n v="1660"/>
    <x v="2347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x v="2161"/>
    <x v="7"/>
    <x v="22"/>
  </r>
  <r>
    <n v="2768"/>
    <x v="2348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2162"/>
    <x v="1"/>
    <x v="39"/>
  </r>
  <r>
    <n v="1838"/>
    <x v="2349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x v="2108"/>
    <x v="7"/>
    <x v="15"/>
  </r>
  <r>
    <n v="2288"/>
    <x v="2350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x v="2163"/>
    <x v="7"/>
    <x v="15"/>
  </r>
  <r>
    <n v="2482"/>
    <x v="235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x v="2163"/>
    <x v="7"/>
    <x v="12"/>
  </r>
  <r>
    <n v="1611"/>
    <x v="2352"/>
    <s v="Skelton-Luns CD/7&quot; No Big Deal."/>
    <n v="800"/>
    <n v="1001"/>
    <x v="0"/>
    <x v="0"/>
    <s v="USD"/>
    <n v="1370390432"/>
    <n v="1368576032"/>
    <b v="0"/>
    <n v="27"/>
    <b v="1"/>
    <x v="15"/>
    <n v="125"/>
    <x v="2164"/>
    <x v="7"/>
    <x v="15"/>
  </r>
  <r>
    <n v="2669"/>
    <x v="2353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x v="2165"/>
    <x v="0"/>
    <x v="24"/>
  </r>
  <r>
    <n v="1860"/>
    <x v="2354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x v="2166"/>
    <x v="7"/>
    <x v="15"/>
  </r>
  <r>
    <n v="3622"/>
    <x v="2355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x v="1516"/>
    <x v="6"/>
    <x v="11"/>
  </r>
  <r>
    <n v="3815"/>
    <x v="2356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x v="1626"/>
    <x v="6"/>
    <x v="11"/>
  </r>
  <r>
    <n v="2509"/>
    <x v="2357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x v="2167"/>
    <x v="4"/>
    <x v="40"/>
  </r>
  <r>
    <n v="3913"/>
    <x v="235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x v="2168"/>
    <x v="6"/>
    <x v="11"/>
  </r>
  <r>
    <n v="390"/>
    <x v="2359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x v="2169"/>
    <x v="5"/>
    <x v="8"/>
  </r>
  <r>
    <n v="1845"/>
    <x v="2360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x v="2170"/>
    <x v="7"/>
    <x v="15"/>
  </r>
  <r>
    <n v="2172"/>
    <x v="2361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x v="538"/>
    <x v="7"/>
    <x v="15"/>
  </r>
  <r>
    <n v="2821"/>
    <x v="2362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x v="2060"/>
    <x v="6"/>
    <x v="11"/>
  </r>
  <r>
    <n v="2928"/>
    <x v="2363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x v="2171"/>
    <x v="6"/>
    <x v="19"/>
  </r>
  <r>
    <n v="2988"/>
    <x v="2364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x v="2167"/>
    <x v="6"/>
    <x v="9"/>
  </r>
  <r>
    <n v="3185"/>
    <x v="2365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x v="2171"/>
    <x v="6"/>
    <x v="11"/>
  </r>
  <r>
    <n v="3504"/>
    <x v="2366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x v="1542"/>
    <x v="6"/>
    <x v="11"/>
  </r>
  <r>
    <n v="3512"/>
    <x v="2367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x v="2172"/>
    <x v="6"/>
    <x v="11"/>
  </r>
  <r>
    <n v="3808"/>
    <x v="2368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x v="2171"/>
    <x v="6"/>
    <x v="11"/>
  </r>
  <r>
    <n v="1794"/>
    <x v="2369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x v="2173"/>
    <x v="2"/>
    <x v="3"/>
  </r>
  <r>
    <n v="1778"/>
    <x v="2370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x v="2174"/>
    <x v="2"/>
    <x v="3"/>
  </r>
  <r>
    <n v="1338"/>
    <x v="2371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x v="2175"/>
    <x v="0"/>
    <x v="1"/>
  </r>
  <r>
    <n v="2634"/>
    <x v="237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x v="2176"/>
    <x v="0"/>
    <x v="4"/>
  </r>
  <r>
    <n v="3880"/>
    <x v="2373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x v="1439"/>
    <x v="6"/>
    <x v="19"/>
  </r>
  <r>
    <n v="1840"/>
    <x v="2374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x v="2177"/>
    <x v="7"/>
    <x v="15"/>
  </r>
  <r>
    <n v="1167"/>
    <x v="2375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x v="2178"/>
    <x v="4"/>
    <x v="29"/>
  </r>
  <r>
    <n v="705"/>
    <x v="2376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x v="2179"/>
    <x v="0"/>
    <x v="1"/>
  </r>
  <r>
    <n v="2978"/>
    <x v="23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x v="2180"/>
    <x v="6"/>
    <x v="11"/>
  </r>
  <r>
    <n v="2627"/>
    <x v="2378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x v="2181"/>
    <x v="0"/>
    <x v="4"/>
  </r>
  <r>
    <n v="3420"/>
    <x v="2379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x v="1729"/>
    <x v="6"/>
    <x v="11"/>
  </r>
  <r>
    <n v="2873"/>
    <x v="2380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x v="2182"/>
    <x v="6"/>
    <x v="11"/>
  </r>
  <r>
    <n v="3460"/>
    <x v="2381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x v="1626"/>
    <x v="6"/>
    <x v="11"/>
  </r>
  <r>
    <n v="2515"/>
    <x v="2382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x v="2183"/>
    <x v="4"/>
    <x v="40"/>
  </r>
  <r>
    <n v="3637"/>
    <x v="2383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x v="2184"/>
    <x v="6"/>
    <x v="19"/>
  </r>
  <r>
    <n v="2628"/>
    <x v="2384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x v="2185"/>
    <x v="0"/>
    <x v="4"/>
  </r>
  <r>
    <n v="2796"/>
    <x v="238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x v="2186"/>
    <x v="6"/>
    <x v="11"/>
  </r>
  <r>
    <n v="2293"/>
    <x v="2386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x v="2187"/>
    <x v="7"/>
    <x v="15"/>
  </r>
  <r>
    <n v="3395"/>
    <x v="2387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x v="2188"/>
    <x v="6"/>
    <x v="11"/>
  </r>
  <r>
    <n v="1394"/>
    <x v="2388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x v="2189"/>
    <x v="7"/>
    <x v="15"/>
  </r>
  <r>
    <n v="1152"/>
    <x v="2389"/>
    <s v="Peruvian food truck with an LA twist."/>
    <n v="16000"/>
    <n v="911"/>
    <x v="2"/>
    <x v="0"/>
    <s v="USD"/>
    <n v="1431709312"/>
    <n v="1429117312"/>
    <b v="0"/>
    <n v="15"/>
    <b v="0"/>
    <x v="29"/>
    <n v="6"/>
    <x v="2190"/>
    <x v="4"/>
    <x v="29"/>
  </r>
  <r>
    <n v="812"/>
    <x v="2390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x v="2191"/>
    <x v="7"/>
    <x v="15"/>
  </r>
  <r>
    <n v="3093"/>
    <x v="2391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x v="2192"/>
    <x v="6"/>
    <x v="9"/>
  </r>
  <r>
    <n v="977"/>
    <x v="2392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x v="2193"/>
    <x v="0"/>
    <x v="1"/>
  </r>
  <r>
    <n v="3914"/>
    <x v="2393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x v="1640"/>
    <x v="6"/>
    <x v="11"/>
  </r>
  <r>
    <n v="1786"/>
    <x v="2394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x v="736"/>
    <x v="2"/>
    <x v="3"/>
  </r>
  <r>
    <n v="3510"/>
    <x v="2395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x v="2194"/>
    <x v="6"/>
    <x v="11"/>
  </r>
  <r>
    <n v="664"/>
    <x v="2396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x v="2195"/>
    <x v="0"/>
    <x v="1"/>
  </r>
  <r>
    <n v="785"/>
    <x v="2397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x v="2196"/>
    <x v="7"/>
    <x v="15"/>
  </r>
  <r>
    <n v="73"/>
    <x v="2398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x v="1626"/>
    <x v="5"/>
    <x v="27"/>
  </r>
  <r>
    <n v="3836"/>
    <x v="239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x v="2197"/>
    <x v="6"/>
    <x v="11"/>
  </r>
  <r>
    <n v="2191"/>
    <x v="2400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x v="2198"/>
    <x v="3"/>
    <x v="5"/>
  </r>
  <r>
    <n v="1771"/>
    <x v="240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x v="1919"/>
    <x v="2"/>
    <x v="3"/>
  </r>
  <r>
    <n v="1490"/>
    <x v="2402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x v="2199"/>
    <x v="1"/>
    <x v="35"/>
  </r>
  <r>
    <n v="675"/>
    <x v="2403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x v="2200"/>
    <x v="0"/>
    <x v="1"/>
  </r>
  <r>
    <n v="2559"/>
    <x v="2404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x v="2201"/>
    <x v="7"/>
    <x v="25"/>
  </r>
  <r>
    <n v="3367"/>
    <x v="240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x v="2202"/>
    <x v="6"/>
    <x v="11"/>
  </r>
  <r>
    <n v="1174"/>
    <x v="2406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x v="1712"/>
    <x v="4"/>
    <x v="29"/>
  </r>
  <r>
    <n v="1463"/>
    <x v="2407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x v="2203"/>
    <x v="1"/>
    <x v="2"/>
  </r>
  <r>
    <n v="2652"/>
    <x v="2408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x v="2204"/>
    <x v="0"/>
    <x v="4"/>
  </r>
  <r>
    <n v="1762"/>
    <x v="2409"/>
    <s v="Project rewards $25 gets you 190+ digital images"/>
    <n v="100"/>
    <n v="885"/>
    <x v="0"/>
    <x v="0"/>
    <s v="USD"/>
    <n v="1457739245"/>
    <n v="1455147245"/>
    <b v="0"/>
    <n v="25"/>
    <b v="1"/>
    <x v="3"/>
    <n v="885"/>
    <x v="2205"/>
    <x v="2"/>
    <x v="3"/>
  </r>
  <r>
    <n v="3800"/>
    <x v="2410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x v="2206"/>
    <x v="6"/>
    <x v="19"/>
  </r>
  <r>
    <n v="958"/>
    <x v="2411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x v="531"/>
    <x v="0"/>
    <x v="1"/>
  </r>
  <r>
    <n v="4055"/>
    <x v="2412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x v="2207"/>
    <x v="6"/>
    <x v="11"/>
  </r>
  <r>
    <n v="3617"/>
    <x v="241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x v="2208"/>
    <x v="6"/>
    <x v="11"/>
  </r>
  <r>
    <n v="964"/>
    <x v="2414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x v="2209"/>
    <x v="0"/>
    <x v="1"/>
  </r>
  <r>
    <n v="1319"/>
    <x v="2415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x v="2210"/>
    <x v="0"/>
    <x v="1"/>
  </r>
  <r>
    <n v="3664"/>
    <x v="2416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x v="2211"/>
    <x v="6"/>
    <x v="11"/>
  </r>
  <r>
    <n v="1386"/>
    <x v="2417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x v="1356"/>
    <x v="7"/>
    <x v="15"/>
  </r>
  <r>
    <n v="3841"/>
    <x v="2418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x v="2212"/>
    <x v="6"/>
    <x v="11"/>
  </r>
  <r>
    <n v="3444"/>
    <x v="2419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x v="2213"/>
    <x v="6"/>
    <x v="11"/>
  </r>
  <r>
    <n v="1812"/>
    <x v="2420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x v="2214"/>
    <x v="2"/>
    <x v="3"/>
  </r>
  <r>
    <n v="956"/>
    <x v="2421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x v="2215"/>
    <x v="0"/>
    <x v="1"/>
  </r>
  <r>
    <n v="473"/>
    <x v="2422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x v="506"/>
    <x v="5"/>
    <x v="23"/>
  </r>
  <r>
    <n v="2215"/>
    <x v="2423"/>
    <s v="Ambient Electro Grind-fest!"/>
    <n v="550"/>
    <n v="860"/>
    <x v="0"/>
    <x v="0"/>
    <s v="USD"/>
    <n v="1331621940"/>
    <n v="1329671572"/>
    <b v="0"/>
    <n v="33"/>
    <b v="1"/>
    <x v="13"/>
    <n v="156"/>
    <x v="2216"/>
    <x v="7"/>
    <x v="13"/>
  </r>
  <r>
    <n v="1772"/>
    <x v="2424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x v="2217"/>
    <x v="2"/>
    <x v="3"/>
  </r>
  <r>
    <n v="1728"/>
    <x v="2425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x v="2218"/>
    <x v="7"/>
    <x v="14"/>
  </r>
  <r>
    <n v="2125"/>
    <x v="2426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x v="2219"/>
    <x v="3"/>
    <x v="18"/>
  </r>
  <r>
    <n v="3851"/>
    <x v="2427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x v="2220"/>
    <x v="6"/>
    <x v="11"/>
  </r>
  <r>
    <n v="1737"/>
    <x v="2428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x v="966"/>
    <x v="7"/>
    <x v="14"/>
  </r>
  <r>
    <n v="598"/>
    <x v="2429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x v="2221"/>
    <x v="0"/>
    <x v="26"/>
  </r>
  <r>
    <n v="1069"/>
    <x v="2430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x v="2222"/>
    <x v="3"/>
    <x v="18"/>
  </r>
  <r>
    <n v="2837"/>
    <x v="2431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x v="2222"/>
    <x v="6"/>
    <x v="11"/>
  </r>
  <r>
    <n v="2083"/>
    <x v="2432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x v="2223"/>
    <x v="7"/>
    <x v="12"/>
  </r>
  <r>
    <n v="3845"/>
    <x v="2433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x v="2224"/>
    <x v="6"/>
    <x v="11"/>
  </r>
  <r>
    <n v="3283"/>
    <x v="2434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x v="2225"/>
    <x v="6"/>
    <x v="11"/>
  </r>
  <r>
    <n v="703"/>
    <x v="2435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x v="2226"/>
    <x v="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2227"/>
    <x v="1"/>
    <x v="39"/>
  </r>
  <r>
    <n v="2637"/>
    <x v="2437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x v="2228"/>
    <x v="0"/>
    <x v="4"/>
  </r>
  <r>
    <n v="3051"/>
    <x v="2438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x v="2229"/>
    <x v="6"/>
    <x v="9"/>
  </r>
  <r>
    <n v="3811"/>
    <x v="2439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x v="941"/>
    <x v="6"/>
    <x v="11"/>
  </r>
  <r>
    <n v="756"/>
    <x v="2440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x v="2071"/>
    <x v="1"/>
    <x v="17"/>
  </r>
  <r>
    <n v="458"/>
    <x v="2441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x v="2230"/>
    <x v="5"/>
    <x v="23"/>
  </r>
  <r>
    <n v="3644"/>
    <x v="2442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x v="2231"/>
    <x v="6"/>
    <x v="19"/>
  </r>
  <r>
    <n v="2100"/>
    <x v="2443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x v="2232"/>
    <x v="7"/>
    <x v="12"/>
  </r>
  <r>
    <n v="1853"/>
    <x v="2444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x v="2233"/>
    <x v="7"/>
    <x v="15"/>
  </r>
  <r>
    <n v="3898"/>
    <x v="2445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x v="1762"/>
    <x v="6"/>
    <x v="11"/>
  </r>
  <r>
    <n v="743"/>
    <x v="2446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x v="2234"/>
    <x v="1"/>
    <x v="17"/>
  </r>
  <r>
    <n v="2222"/>
    <x v="2447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x v="2235"/>
    <x v="3"/>
    <x v="5"/>
  </r>
  <r>
    <n v="1823"/>
    <x v="2448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x v="2236"/>
    <x v="7"/>
    <x v="15"/>
  </r>
  <r>
    <n v="2300"/>
    <x v="2449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x v="1807"/>
    <x v="7"/>
    <x v="15"/>
  </r>
  <r>
    <n v="3327"/>
    <x v="2450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x v="2237"/>
    <x v="6"/>
    <x v="11"/>
  </r>
  <r>
    <n v="1437"/>
    <x v="2451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x v="2238"/>
    <x v="1"/>
    <x v="31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x v="2239"/>
    <x v="0"/>
    <x v="0"/>
  </r>
  <r>
    <n v="1433"/>
    <x v="2453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x v="2240"/>
    <x v="1"/>
    <x v="31"/>
  </r>
  <r>
    <n v="3739"/>
    <x v="245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x v="2241"/>
    <x v="6"/>
    <x v="11"/>
  </r>
  <r>
    <n v="2746"/>
    <x v="245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1006"/>
    <x v="1"/>
    <x v="39"/>
  </r>
  <r>
    <n v="2452"/>
    <x v="2456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x v="2242"/>
    <x v="4"/>
    <x v="7"/>
  </r>
  <r>
    <n v="2684"/>
    <x v="2457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x v="2243"/>
    <x v="4"/>
    <x v="29"/>
  </r>
  <r>
    <n v="4095"/>
    <x v="245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x v="2244"/>
    <x v="6"/>
    <x v="11"/>
  </r>
  <r>
    <n v="187"/>
    <x v="2459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x v="2245"/>
    <x v="5"/>
    <x v="10"/>
  </r>
  <r>
    <n v="1415"/>
    <x v="2460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x v="2246"/>
    <x v="1"/>
    <x v="31"/>
  </r>
  <r>
    <n v="3608"/>
    <x v="2461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x v="2247"/>
    <x v="6"/>
    <x v="11"/>
  </r>
  <r>
    <n v="25"/>
    <x v="2462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x v="2248"/>
    <x v="5"/>
    <x v="16"/>
  </r>
  <r>
    <n v="2486"/>
    <x v="2463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x v="2249"/>
    <x v="7"/>
    <x v="12"/>
  </r>
  <r>
    <n v="3091"/>
    <x v="2464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x v="1139"/>
    <x v="6"/>
    <x v="9"/>
  </r>
  <r>
    <n v="3096"/>
    <x v="246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x v="2250"/>
    <x v="6"/>
    <x v="9"/>
  </r>
  <r>
    <n v="4056"/>
    <x v="2466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x v="1533"/>
    <x v="6"/>
    <x v="11"/>
  </r>
  <r>
    <n v="2931"/>
    <x v="2467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x v="1533"/>
    <x v="6"/>
    <x v="19"/>
  </r>
  <r>
    <n v="3491"/>
    <x v="2468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x v="2251"/>
    <x v="6"/>
    <x v="11"/>
  </r>
  <r>
    <n v="2385"/>
    <x v="2469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x v="2252"/>
    <x v="0"/>
    <x v="26"/>
  </r>
  <r>
    <n v="2556"/>
    <x v="2470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x v="2253"/>
    <x v="7"/>
    <x v="25"/>
  </r>
  <r>
    <n v="3394"/>
    <x v="2471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x v="2254"/>
    <x v="6"/>
    <x v="11"/>
  </r>
  <r>
    <n v="3649"/>
    <x v="2472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x v="1607"/>
    <x v="6"/>
    <x v="11"/>
  </r>
  <r>
    <n v="2817"/>
    <x v="2473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x v="2255"/>
    <x v="6"/>
    <x v="11"/>
  </r>
  <r>
    <n v="3577"/>
    <x v="2474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x v="2256"/>
    <x v="6"/>
    <x v="11"/>
  </r>
  <r>
    <n v="4057"/>
    <x v="247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x v="1456"/>
    <x v="6"/>
    <x v="11"/>
  </r>
  <r>
    <n v="3552"/>
    <x v="2476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x v="2257"/>
    <x v="6"/>
    <x v="11"/>
  </r>
  <r>
    <n v="446"/>
    <x v="2477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x v="1441"/>
    <x v="5"/>
    <x v="23"/>
  </r>
  <r>
    <n v="1359"/>
    <x v="2478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x v="2258"/>
    <x v="1"/>
    <x v="17"/>
  </r>
  <r>
    <n v="68"/>
    <x v="2479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x v="2259"/>
    <x v="5"/>
    <x v="27"/>
  </r>
  <r>
    <n v="1683"/>
    <x v="2480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x v="2260"/>
    <x v="7"/>
    <x v="14"/>
  </r>
  <r>
    <n v="2824"/>
    <x v="248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x v="1946"/>
    <x v="6"/>
    <x v="11"/>
  </r>
  <r>
    <n v="3450"/>
    <x v="2482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x v="2261"/>
    <x v="6"/>
    <x v="11"/>
  </r>
  <r>
    <n v="4083"/>
    <x v="2483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x v="2262"/>
    <x v="6"/>
    <x v="11"/>
  </r>
  <r>
    <n v="1623"/>
    <x v="2484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x v="2263"/>
    <x v="7"/>
    <x v="15"/>
  </r>
  <r>
    <n v="2209"/>
    <x v="2485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x v="2264"/>
    <x v="7"/>
    <x v="13"/>
  </r>
  <r>
    <n v="3652"/>
    <x v="2486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x v="2265"/>
    <x v="6"/>
    <x v="11"/>
  </r>
  <r>
    <n v="2870"/>
    <x v="2487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x v="2266"/>
    <x v="6"/>
    <x v="11"/>
  </r>
  <r>
    <n v="885"/>
    <x v="2488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x v="2167"/>
    <x v="7"/>
    <x v="12"/>
  </r>
  <r>
    <n v="2492"/>
    <x v="2489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x v="2267"/>
    <x v="7"/>
    <x v="12"/>
  </r>
  <r>
    <n v="203"/>
    <x v="2490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x v="2268"/>
    <x v="5"/>
    <x v="10"/>
  </r>
  <r>
    <n v="3047"/>
    <x v="249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x v="2269"/>
    <x v="6"/>
    <x v="9"/>
  </r>
  <r>
    <n v="4074"/>
    <x v="2492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x v="2239"/>
    <x v="6"/>
    <x v="11"/>
  </r>
  <r>
    <n v="1108"/>
    <x v="2493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x v="2270"/>
    <x v="3"/>
    <x v="18"/>
  </r>
  <r>
    <n v="2742"/>
    <x v="2494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2271"/>
    <x v="1"/>
    <x v="39"/>
  </r>
  <r>
    <n v="874"/>
    <x v="2495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x v="2272"/>
    <x v="7"/>
    <x v="33"/>
  </r>
  <r>
    <n v="4094"/>
    <x v="2496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x v="2273"/>
    <x v="6"/>
    <x v="11"/>
  </r>
  <r>
    <n v="2795"/>
    <x v="2497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x v="2274"/>
    <x v="6"/>
    <x v="11"/>
  </r>
  <r>
    <n v="1389"/>
    <x v="2498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x v="2110"/>
    <x v="7"/>
    <x v="15"/>
  </r>
  <r>
    <n v="995"/>
    <x v="2499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x v="2275"/>
    <x v="0"/>
    <x v="1"/>
  </r>
  <r>
    <n v="2542"/>
    <x v="2500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x v="2276"/>
    <x v="7"/>
    <x v="25"/>
  </r>
  <r>
    <n v="181"/>
    <x v="250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x v="2277"/>
    <x v="5"/>
    <x v="10"/>
  </r>
  <r>
    <n v="3023"/>
    <x v="250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x v="2278"/>
    <x v="6"/>
    <x v="9"/>
  </r>
  <r>
    <n v="3295"/>
    <x v="2503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x v="2279"/>
    <x v="6"/>
    <x v="11"/>
  </r>
  <r>
    <n v="3539"/>
    <x v="2504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x v="2280"/>
    <x v="6"/>
    <x v="11"/>
  </r>
  <r>
    <n v="716"/>
    <x v="2505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x v="2281"/>
    <x v="0"/>
    <x v="1"/>
  </r>
  <r>
    <n v="3998"/>
    <x v="2506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x v="2282"/>
    <x v="6"/>
    <x v="11"/>
  </r>
  <r>
    <n v="2955"/>
    <x v="2507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x v="431"/>
    <x v="6"/>
    <x v="9"/>
  </r>
  <r>
    <n v="3826"/>
    <x v="2508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x v="2283"/>
    <x v="6"/>
    <x v="11"/>
  </r>
  <r>
    <n v="3665"/>
    <x v="2509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x v="2284"/>
    <x v="6"/>
    <x v="11"/>
  </r>
  <r>
    <n v="3755"/>
    <x v="251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x v="2285"/>
    <x v="6"/>
    <x v="19"/>
  </r>
  <r>
    <n v="962"/>
    <x v="2511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x v="2286"/>
    <x v="0"/>
    <x v="1"/>
  </r>
  <r>
    <n v="3294"/>
    <x v="251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x v="2287"/>
    <x v="6"/>
    <x v="11"/>
  </r>
  <r>
    <n v="3454"/>
    <x v="2513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x v="2288"/>
    <x v="6"/>
    <x v="11"/>
  </r>
  <r>
    <n v="1500"/>
    <x v="2514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x v="2289"/>
    <x v="1"/>
    <x v="35"/>
  </r>
  <r>
    <n v="663"/>
    <x v="2515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x v="1151"/>
    <x v="0"/>
    <x v="1"/>
  </r>
  <r>
    <n v="782"/>
    <x v="2516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x v="1626"/>
    <x v="7"/>
    <x v="15"/>
  </r>
  <r>
    <n v="3461"/>
    <x v="2517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x v="2290"/>
    <x v="6"/>
    <x v="11"/>
  </r>
  <r>
    <n v="631"/>
    <x v="2518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x v="1254"/>
    <x v="0"/>
    <x v="26"/>
  </r>
  <r>
    <n v="668"/>
    <x v="2519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x v="2291"/>
    <x v="0"/>
    <x v="1"/>
  </r>
  <r>
    <n v="409"/>
    <x v="2520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x v="2292"/>
    <x v="5"/>
    <x v="8"/>
  </r>
  <r>
    <n v="1892"/>
    <x v="2521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x v="2038"/>
    <x v="7"/>
    <x v="12"/>
  </r>
  <r>
    <n v="2500"/>
    <x v="2522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x v="2293"/>
    <x v="7"/>
    <x v="12"/>
  </r>
  <r>
    <n v="1640"/>
    <x v="2523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x v="2294"/>
    <x v="7"/>
    <x v="15"/>
  </r>
  <r>
    <n v="1079"/>
    <x v="2524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x v="1820"/>
    <x v="3"/>
    <x v="18"/>
  </r>
  <r>
    <n v="1556"/>
    <x v="2525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x v="2295"/>
    <x v="2"/>
    <x v="38"/>
  </r>
  <r>
    <n v="428"/>
    <x v="2526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x v="2025"/>
    <x v="5"/>
    <x v="23"/>
  </r>
  <r>
    <n v="1190"/>
    <x v="2527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x v="2043"/>
    <x v="2"/>
    <x v="3"/>
  </r>
  <r>
    <n v="2920"/>
    <x v="2528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x v="2296"/>
    <x v="6"/>
    <x v="11"/>
  </r>
  <r>
    <n v="2367"/>
    <x v="2529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x v="2297"/>
    <x v="0"/>
    <x v="26"/>
  </r>
  <r>
    <n v="942"/>
    <x v="2530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x v="2298"/>
    <x v="0"/>
    <x v="1"/>
  </r>
  <r>
    <n v="2801"/>
    <x v="2531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x v="733"/>
    <x v="6"/>
    <x v="11"/>
  </r>
  <r>
    <n v="3289"/>
    <x v="2532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x v="2299"/>
    <x v="6"/>
    <x v="11"/>
  </r>
  <r>
    <n v="3529"/>
    <x v="2533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x v="2300"/>
    <x v="6"/>
    <x v="11"/>
  </r>
  <r>
    <n v="3451"/>
    <x v="2534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x v="2301"/>
    <x v="6"/>
    <x v="11"/>
  </r>
  <r>
    <n v="2911"/>
    <x v="2535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x v="2302"/>
    <x v="6"/>
    <x v="11"/>
  </r>
  <r>
    <n v="1998"/>
    <x v="2536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x v="2303"/>
    <x v="2"/>
    <x v="36"/>
  </r>
  <r>
    <n v="3928"/>
    <x v="2537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x v="2304"/>
    <x v="6"/>
    <x v="11"/>
  </r>
  <r>
    <n v="1777"/>
    <x v="2538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x v="861"/>
    <x v="2"/>
    <x v="3"/>
  </r>
  <r>
    <n v="1723"/>
    <x v="2539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x v="2305"/>
    <x v="7"/>
    <x v="14"/>
  </r>
  <r>
    <n v="2877"/>
    <x v="2540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x v="2306"/>
    <x v="6"/>
    <x v="11"/>
  </r>
  <r>
    <n v="1576"/>
    <x v="2541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x v="431"/>
    <x v="1"/>
    <x v="32"/>
  </r>
  <r>
    <n v="3865"/>
    <x v="2542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x v="1564"/>
    <x v="6"/>
    <x v="11"/>
  </r>
  <r>
    <n v="3345"/>
    <x v="2543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x v="1626"/>
    <x v="6"/>
    <x v="11"/>
  </r>
  <r>
    <n v="3413"/>
    <x v="2544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x v="1564"/>
    <x v="6"/>
    <x v="11"/>
  </r>
  <r>
    <n v="3073"/>
    <x v="2545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x v="2307"/>
    <x v="6"/>
    <x v="9"/>
  </r>
  <r>
    <n v="3131"/>
    <x v="2546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x v="1538"/>
    <x v="6"/>
    <x v="11"/>
  </r>
  <r>
    <n v="879"/>
    <x v="2547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x v="2308"/>
    <x v="7"/>
    <x v="33"/>
  </r>
  <r>
    <n v="4104"/>
    <x v="2548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x v="2309"/>
    <x v="6"/>
    <x v="11"/>
  </r>
  <r>
    <n v="3958"/>
    <x v="2549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x v="2310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x v="2311"/>
    <x v="6"/>
    <x v="11"/>
  </r>
  <r>
    <n v="1039"/>
    <x v="2551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x v="2312"/>
    <x v="7"/>
    <x v="13"/>
  </r>
  <r>
    <n v="164"/>
    <x v="2552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x v="2313"/>
    <x v="5"/>
    <x v="10"/>
  </r>
  <r>
    <n v="507"/>
    <x v="2553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x v="2314"/>
    <x v="5"/>
    <x v="23"/>
  </r>
  <r>
    <n v="866"/>
    <x v="2554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x v="922"/>
    <x v="7"/>
    <x v="33"/>
  </r>
  <r>
    <n v="2471"/>
    <x v="2555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x v="2031"/>
    <x v="7"/>
    <x v="12"/>
  </r>
  <r>
    <n v="3136"/>
    <x v="2556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x v="2315"/>
    <x v="6"/>
    <x v="11"/>
  </r>
  <r>
    <n v="1913"/>
    <x v="2557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x v="2316"/>
    <x v="0"/>
    <x v="6"/>
  </r>
  <r>
    <n v="695"/>
    <x v="2558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x v="2317"/>
    <x v="0"/>
    <x v="1"/>
  </r>
  <r>
    <n v="3050"/>
    <x v="2559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x v="2318"/>
    <x v="6"/>
    <x v="9"/>
  </r>
  <r>
    <n v="70"/>
    <x v="256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x v="2319"/>
    <x v="5"/>
    <x v="27"/>
  </r>
  <r>
    <n v="1690"/>
    <x v="2561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x v="2320"/>
    <x v="7"/>
    <x v="14"/>
  </r>
  <r>
    <n v="3587"/>
    <x v="2562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x v="2321"/>
    <x v="6"/>
    <x v="11"/>
  </r>
  <r>
    <n v="2170"/>
    <x v="2563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x v="2322"/>
    <x v="7"/>
    <x v="15"/>
  </r>
  <r>
    <n v="115"/>
    <x v="2564"/>
    <s v="Never judge a book (or a lover) by their cover."/>
    <n v="450"/>
    <n v="632"/>
    <x v="0"/>
    <x v="0"/>
    <s v="USD"/>
    <n v="1328377444"/>
    <n v="1326217444"/>
    <b v="0"/>
    <n v="22"/>
    <b v="1"/>
    <x v="27"/>
    <n v="140"/>
    <x v="2323"/>
    <x v="5"/>
    <x v="27"/>
  </r>
  <r>
    <n v="3459"/>
    <x v="2565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x v="2324"/>
    <x v="6"/>
    <x v="11"/>
  </r>
  <r>
    <n v="3533"/>
    <x v="2566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x v="2325"/>
    <x v="6"/>
    <x v="11"/>
  </r>
  <r>
    <n v="9"/>
    <x v="2567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x v="2062"/>
    <x v="5"/>
    <x v="16"/>
  </r>
  <r>
    <n v="2067"/>
    <x v="2568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x v="2326"/>
    <x v="0"/>
    <x v="0"/>
  </r>
  <r>
    <n v="2000"/>
    <x v="2569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x v="1647"/>
    <x v="2"/>
    <x v="36"/>
  </r>
  <r>
    <n v="2896"/>
    <x v="2570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x v="2327"/>
    <x v="6"/>
    <x v="11"/>
  </r>
  <r>
    <n v="2905"/>
    <x v="2571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x v="2328"/>
    <x v="6"/>
    <x v="11"/>
  </r>
  <r>
    <n v="1018"/>
    <x v="2572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x v="2329"/>
    <x v="0"/>
    <x v="1"/>
  </r>
  <r>
    <n v="3731"/>
    <x v="2573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x v="1686"/>
    <x v="6"/>
    <x v="11"/>
  </r>
  <r>
    <n v="3976"/>
    <x v="2574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x v="2330"/>
    <x v="6"/>
    <x v="11"/>
  </r>
  <r>
    <n v="1927"/>
    <x v="2575"/>
    <s v="Hampshire is headed to GBS Detroit."/>
    <n v="600"/>
    <n v="620"/>
    <x v="0"/>
    <x v="0"/>
    <s v="USD"/>
    <n v="1331182740"/>
    <n v="1329856839"/>
    <b v="0"/>
    <n v="11"/>
    <b v="1"/>
    <x v="12"/>
    <n v="103"/>
    <x v="2331"/>
    <x v="7"/>
    <x v="12"/>
  </r>
  <r>
    <n v="1372"/>
    <x v="2576"/>
    <s v="Please help us raise funds to press our new CD!"/>
    <n v="500"/>
    <n v="620"/>
    <x v="0"/>
    <x v="0"/>
    <s v="USD"/>
    <n v="1342115132"/>
    <n v="1339523132"/>
    <b v="0"/>
    <n v="16"/>
    <b v="1"/>
    <x v="15"/>
    <n v="124"/>
    <x v="2332"/>
    <x v="7"/>
    <x v="15"/>
  </r>
  <r>
    <n v="3409"/>
    <x v="257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x v="2333"/>
    <x v="6"/>
    <x v="11"/>
  </r>
  <r>
    <n v="2074"/>
    <x v="2578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x v="2146"/>
    <x v="0"/>
    <x v="0"/>
  </r>
  <r>
    <n v="2915"/>
    <x v="2579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x v="2334"/>
    <x v="6"/>
    <x v="11"/>
  </r>
  <r>
    <n v="3085"/>
    <x v="2580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x v="2335"/>
    <x v="6"/>
    <x v="9"/>
  </r>
  <r>
    <n v="2096"/>
    <x v="2581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x v="2336"/>
    <x v="7"/>
    <x v="12"/>
  </r>
  <r>
    <n v="1294"/>
    <x v="2582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x v="2337"/>
    <x v="6"/>
    <x v="11"/>
  </r>
  <r>
    <n v="3404"/>
    <x v="2583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x v="2338"/>
    <x v="6"/>
    <x v="11"/>
  </r>
  <r>
    <n v="2144"/>
    <x v="258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x v="2339"/>
    <x v="3"/>
    <x v="18"/>
  </r>
  <r>
    <n v="2490"/>
    <x v="2585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x v="2340"/>
    <x v="7"/>
    <x v="12"/>
  </r>
  <r>
    <n v="3700"/>
    <x v="2586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x v="1640"/>
    <x v="6"/>
    <x v="11"/>
  </r>
  <r>
    <n v="2953"/>
    <x v="2587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x v="2341"/>
    <x v="6"/>
    <x v="9"/>
  </r>
  <r>
    <n v="1287"/>
    <x v="2588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x v="2342"/>
    <x v="6"/>
    <x v="11"/>
  </r>
  <r>
    <n v="2815"/>
    <x v="2589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x v="2343"/>
    <x v="6"/>
    <x v="11"/>
  </r>
  <r>
    <n v="2142"/>
    <x v="2590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x v="2344"/>
    <x v="3"/>
    <x v="18"/>
  </r>
  <r>
    <n v="386"/>
    <x v="2591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x v="2345"/>
    <x v="5"/>
    <x v="8"/>
  </r>
  <r>
    <n v="1438"/>
    <x v="2592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x v="1319"/>
    <x v="1"/>
    <x v="31"/>
  </r>
  <r>
    <n v="50"/>
    <x v="2593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x v="2346"/>
    <x v="5"/>
    <x v="16"/>
  </r>
  <r>
    <n v="104"/>
    <x v="259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x v="1338"/>
    <x v="5"/>
    <x v="27"/>
  </r>
  <r>
    <n v="375"/>
    <x v="259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x v="2058"/>
    <x v="5"/>
    <x v="8"/>
  </r>
  <r>
    <n v="2265"/>
    <x v="259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x v="2347"/>
    <x v="3"/>
    <x v="5"/>
  </r>
  <r>
    <n v="757"/>
    <x v="25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x v="2348"/>
    <x v="1"/>
    <x v="17"/>
  </r>
  <r>
    <n v="3521"/>
    <x v="259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x v="1753"/>
    <x v="6"/>
    <x v="11"/>
  </r>
  <r>
    <n v="3378"/>
    <x v="2599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x v="2349"/>
    <x v="6"/>
    <x v="11"/>
  </r>
  <r>
    <n v="1806"/>
    <x v="2600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x v="2350"/>
    <x v="2"/>
    <x v="3"/>
  </r>
  <r>
    <n v="603"/>
    <x v="2601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x v="2351"/>
    <x v="0"/>
    <x v="26"/>
  </r>
  <r>
    <n v="694"/>
    <x v="2602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x v="856"/>
    <x v="0"/>
    <x v="1"/>
  </r>
  <r>
    <n v="3193"/>
    <x v="2603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x v="2352"/>
    <x v="6"/>
    <x v="19"/>
  </r>
  <r>
    <n v="3063"/>
    <x v="2604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x v="2353"/>
    <x v="6"/>
    <x v="9"/>
  </r>
  <r>
    <n v="1400"/>
    <x v="2605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x v="2354"/>
    <x v="7"/>
    <x v="15"/>
  </r>
  <r>
    <n v="1127"/>
    <x v="2606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x v="543"/>
    <x v="3"/>
    <x v="28"/>
  </r>
  <r>
    <n v="1175"/>
    <x v="2607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x v="431"/>
    <x v="4"/>
    <x v="29"/>
  </r>
  <r>
    <n v="3607"/>
    <x v="2608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x v="2254"/>
    <x v="6"/>
    <x v="11"/>
  </r>
  <r>
    <n v="4075"/>
    <x v="2609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x v="2355"/>
    <x v="6"/>
    <x v="11"/>
  </r>
  <r>
    <n v="432"/>
    <x v="2610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x v="2356"/>
    <x v="5"/>
    <x v="23"/>
  </r>
  <r>
    <n v="2774"/>
    <x v="2611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2357"/>
    <x v="1"/>
    <x v="39"/>
  </r>
  <r>
    <n v="3291"/>
    <x v="2612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x v="2358"/>
    <x v="6"/>
    <x v="11"/>
  </r>
  <r>
    <n v="3711"/>
    <x v="2613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x v="2359"/>
    <x v="6"/>
    <x v="11"/>
  </r>
  <r>
    <n v="3818"/>
    <x v="2614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x v="2360"/>
    <x v="6"/>
    <x v="11"/>
  </r>
  <r>
    <n v="2906"/>
    <x v="261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x v="2361"/>
    <x v="6"/>
    <x v="11"/>
  </r>
  <r>
    <n v="3752"/>
    <x v="2616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x v="1820"/>
    <x v="6"/>
    <x v="19"/>
  </r>
  <r>
    <n v="74"/>
    <x v="2617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x v="2362"/>
    <x v="5"/>
    <x v="27"/>
  </r>
  <r>
    <n v="1659"/>
    <x v="2618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x v="2363"/>
    <x v="7"/>
    <x v="22"/>
  </r>
  <r>
    <n v="4028"/>
    <x v="2619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x v="2284"/>
    <x v="6"/>
    <x v="11"/>
  </r>
  <r>
    <n v="2140"/>
    <x v="262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x v="2364"/>
    <x v="3"/>
    <x v="18"/>
  </r>
  <r>
    <n v="1725"/>
    <x v="2621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x v="2365"/>
    <x v="7"/>
    <x v="14"/>
  </r>
  <r>
    <n v="169"/>
    <x v="2622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x v="762"/>
    <x v="5"/>
    <x v="10"/>
  </r>
  <r>
    <n v="1896"/>
    <x v="2623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x v="2366"/>
    <x v="7"/>
    <x v="12"/>
  </r>
  <r>
    <n v="3309"/>
    <x v="2624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x v="2367"/>
    <x v="6"/>
    <x v="11"/>
  </r>
  <r>
    <n v="2281"/>
    <x v="2625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x v="2368"/>
    <x v="7"/>
    <x v="15"/>
  </r>
  <r>
    <n v="1807"/>
    <x v="2626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x v="2369"/>
    <x v="2"/>
    <x v="3"/>
  </r>
  <r>
    <n v="685"/>
    <x v="2627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x v="2370"/>
    <x v="0"/>
    <x v="1"/>
  </r>
  <r>
    <n v="1391"/>
    <x v="262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x v="2371"/>
    <x v="7"/>
    <x v="15"/>
  </r>
  <r>
    <n v="2897"/>
    <x v="2629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x v="2372"/>
    <x v="6"/>
    <x v="11"/>
  </r>
  <r>
    <n v="3934"/>
    <x v="2630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x v="2373"/>
    <x v="6"/>
    <x v="11"/>
  </r>
  <r>
    <n v="2752"/>
    <x v="263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2374"/>
    <x v="1"/>
    <x v="39"/>
  </r>
  <r>
    <n v="1612"/>
    <x v="263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x v="1626"/>
    <x v="7"/>
    <x v="15"/>
  </r>
  <r>
    <n v="3514"/>
    <x v="2633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x v="2375"/>
    <x v="6"/>
    <x v="11"/>
  </r>
  <r>
    <n v="2455"/>
    <x v="2634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x v="1133"/>
    <x v="4"/>
    <x v="7"/>
  </r>
  <r>
    <n v="3181"/>
    <x v="2635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x v="902"/>
    <x v="6"/>
    <x v="11"/>
  </r>
  <r>
    <n v="818"/>
    <x v="2636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x v="2376"/>
    <x v="7"/>
    <x v="15"/>
  </r>
  <r>
    <n v="856"/>
    <x v="2637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x v="2377"/>
    <x v="7"/>
    <x v="20"/>
  </r>
  <r>
    <n v="3888"/>
    <x v="2638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x v="1599"/>
    <x v="6"/>
    <x v="11"/>
  </r>
  <r>
    <n v="3992"/>
    <x v="2639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x v="2378"/>
    <x v="6"/>
    <x v="11"/>
  </r>
  <r>
    <n v="3133"/>
    <x v="2640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x v="2106"/>
    <x v="6"/>
    <x v="11"/>
  </r>
  <r>
    <n v="3319"/>
    <x v="2641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x v="2106"/>
    <x v="6"/>
    <x v="11"/>
  </r>
  <r>
    <n v="3321"/>
    <x v="2642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x v="1919"/>
    <x v="6"/>
    <x v="11"/>
  </r>
  <r>
    <n v="3831"/>
    <x v="2643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x v="2379"/>
    <x v="6"/>
    <x v="11"/>
  </r>
  <r>
    <n v="1146"/>
    <x v="2644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x v="488"/>
    <x v="4"/>
    <x v="29"/>
  </r>
  <r>
    <n v="2581"/>
    <x v="2645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x v="2380"/>
    <x v="4"/>
    <x v="29"/>
  </r>
  <r>
    <n v="3525"/>
    <x v="2646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x v="2381"/>
    <x v="6"/>
    <x v="11"/>
  </r>
  <r>
    <n v="3563"/>
    <x v="2647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x v="2382"/>
    <x v="6"/>
    <x v="11"/>
  </r>
  <r>
    <n v="3968"/>
    <x v="2648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x v="1315"/>
    <x v="6"/>
    <x v="11"/>
  </r>
  <r>
    <n v="2"/>
    <x v="264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x v="2383"/>
    <x v="5"/>
    <x v="16"/>
  </r>
  <r>
    <n v="3749"/>
    <x v="2650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x v="1319"/>
    <x v="6"/>
    <x v="19"/>
  </r>
  <r>
    <n v="3255"/>
    <x v="2651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x v="2384"/>
    <x v="6"/>
    <x v="11"/>
  </r>
  <r>
    <n v="3112"/>
    <x v="2652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x v="2385"/>
    <x v="6"/>
    <x v="9"/>
  </r>
  <r>
    <n v="909"/>
    <x v="2653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x v="431"/>
    <x v="7"/>
    <x v="33"/>
  </r>
  <r>
    <n v="3894"/>
    <x v="2654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x v="2386"/>
    <x v="6"/>
    <x v="11"/>
  </r>
  <r>
    <n v="829"/>
    <x v="2655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x v="2387"/>
    <x v="7"/>
    <x v="15"/>
  </r>
  <r>
    <n v="1835"/>
    <x v="2656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x v="2386"/>
    <x v="7"/>
    <x v="15"/>
  </r>
  <r>
    <n v="3651"/>
    <x v="2657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x v="1579"/>
    <x v="6"/>
    <x v="11"/>
  </r>
  <r>
    <n v="1637"/>
    <x v="2658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x v="1929"/>
    <x v="7"/>
    <x v="15"/>
  </r>
  <r>
    <n v="2491"/>
    <x v="265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x v="2028"/>
    <x v="7"/>
    <x v="12"/>
  </r>
  <r>
    <n v="1816"/>
    <x v="2660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x v="2388"/>
    <x v="2"/>
    <x v="3"/>
  </r>
  <r>
    <n v="1990"/>
    <x v="2661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x v="2389"/>
    <x v="2"/>
    <x v="36"/>
  </r>
  <r>
    <n v="1574"/>
    <x v="2662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x v="2390"/>
    <x v="1"/>
    <x v="32"/>
  </r>
  <r>
    <n v="3462"/>
    <x v="2663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x v="2391"/>
    <x v="6"/>
    <x v="11"/>
  </r>
  <r>
    <n v="2867"/>
    <x v="248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x v="1437"/>
    <x v="6"/>
    <x v="11"/>
  </r>
  <r>
    <n v="3558"/>
    <x v="2664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x v="2392"/>
    <x v="6"/>
    <x v="11"/>
  </r>
  <r>
    <n v="539"/>
    <x v="2665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x v="2393"/>
    <x v="6"/>
    <x v="11"/>
  </r>
  <r>
    <n v="1320"/>
    <x v="2666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x v="2394"/>
    <x v="0"/>
    <x v="1"/>
  </r>
  <r>
    <n v="90"/>
    <x v="2667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x v="2395"/>
    <x v="5"/>
    <x v="27"/>
  </r>
  <r>
    <n v="3829"/>
    <x v="2668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x v="2396"/>
    <x v="6"/>
    <x v="11"/>
  </r>
  <r>
    <n v="3788"/>
    <x v="2669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x v="872"/>
    <x v="6"/>
    <x v="19"/>
  </r>
  <r>
    <n v="2892"/>
    <x v="2670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x v="2397"/>
    <x v="6"/>
    <x v="11"/>
  </r>
  <r>
    <n v="84"/>
    <x v="2671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x v="2169"/>
    <x v="5"/>
    <x v="27"/>
  </r>
  <r>
    <n v="139"/>
    <x v="2672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x v="872"/>
    <x v="5"/>
    <x v="21"/>
  </r>
  <r>
    <n v="2922"/>
    <x v="2673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x v="2266"/>
    <x v="6"/>
    <x v="19"/>
  </r>
  <r>
    <n v="3000"/>
    <x v="2674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x v="1356"/>
    <x v="6"/>
    <x v="9"/>
  </r>
  <r>
    <n v="3392"/>
    <x v="2675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x v="2171"/>
    <x v="6"/>
    <x v="11"/>
  </r>
  <r>
    <n v="3572"/>
    <x v="2676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x v="1959"/>
    <x v="6"/>
    <x v="11"/>
  </r>
  <r>
    <n v="3579"/>
    <x v="26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x v="2167"/>
    <x v="6"/>
    <x v="11"/>
  </r>
  <r>
    <n v="3650"/>
    <x v="2678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x v="2397"/>
    <x v="6"/>
    <x v="11"/>
  </r>
  <r>
    <n v="3761"/>
    <x v="2679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x v="2398"/>
    <x v="6"/>
    <x v="19"/>
  </r>
  <r>
    <n v="1832"/>
    <x v="2680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x v="1647"/>
    <x v="7"/>
    <x v="15"/>
  </r>
  <r>
    <n v="3996"/>
    <x v="2681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x v="780"/>
    <x v="6"/>
    <x v="11"/>
  </r>
  <r>
    <n v="2639"/>
    <x v="2682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x v="2399"/>
    <x v="0"/>
    <x v="4"/>
  </r>
  <r>
    <n v="4062"/>
    <x v="2683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x v="2400"/>
    <x v="6"/>
    <x v="11"/>
  </r>
  <r>
    <n v="3986"/>
    <x v="2684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x v="2401"/>
    <x v="6"/>
    <x v="11"/>
  </r>
  <r>
    <n v="1707"/>
    <x v="2685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x v="2402"/>
    <x v="7"/>
    <x v="14"/>
  </r>
  <r>
    <n v="1325"/>
    <x v="2686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x v="2403"/>
    <x v="0"/>
    <x v="1"/>
  </r>
  <r>
    <n v="2836"/>
    <x v="2687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x v="2404"/>
    <x v="6"/>
    <x v="11"/>
  </r>
  <r>
    <n v="3405"/>
    <x v="2688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x v="2405"/>
    <x v="6"/>
    <x v="11"/>
  </r>
  <r>
    <n v="704"/>
    <x v="2689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x v="2406"/>
    <x v="0"/>
    <x v="1"/>
  </r>
  <r>
    <n v="3646"/>
    <x v="2690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x v="2407"/>
    <x v="6"/>
    <x v="19"/>
  </r>
  <r>
    <n v="948"/>
    <x v="2691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x v="1338"/>
    <x v="0"/>
    <x v="1"/>
  </r>
  <r>
    <n v="452"/>
    <x v="269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x v="2408"/>
    <x v="5"/>
    <x v="23"/>
  </r>
  <r>
    <n v="2135"/>
    <x v="2693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x v="2409"/>
    <x v="3"/>
    <x v="18"/>
  </r>
  <r>
    <n v="3084"/>
    <x v="2694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x v="2410"/>
    <x v="6"/>
    <x v="9"/>
  </r>
  <r>
    <n v="3562"/>
    <x v="2695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x v="2411"/>
    <x v="6"/>
    <x v="11"/>
  </r>
  <r>
    <n v="992"/>
    <x v="2696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x v="2412"/>
    <x v="0"/>
    <x v="1"/>
  </r>
  <r>
    <n v="2871"/>
    <x v="2697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x v="2198"/>
    <x v="6"/>
    <x v="11"/>
  </r>
  <r>
    <n v="2388"/>
    <x v="269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x v="2413"/>
    <x v="0"/>
    <x v="26"/>
  </r>
  <r>
    <n v="2161"/>
    <x v="2699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x v="2414"/>
    <x v="7"/>
    <x v="15"/>
  </r>
  <r>
    <n v="2409"/>
    <x v="2700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x v="1254"/>
    <x v="4"/>
    <x v="29"/>
  </r>
  <r>
    <n v="2414"/>
    <x v="2701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x v="2415"/>
    <x v="4"/>
    <x v="29"/>
  </r>
  <r>
    <n v="4046"/>
    <x v="2702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x v="2136"/>
    <x v="6"/>
    <x v="11"/>
  </r>
  <r>
    <n v="95"/>
    <x v="2703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x v="1404"/>
    <x v="5"/>
    <x v="27"/>
  </r>
  <r>
    <n v="76"/>
    <x v="2704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x v="2416"/>
    <x v="5"/>
    <x v="27"/>
  </r>
  <r>
    <n v="3605"/>
    <x v="2705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x v="2416"/>
    <x v="6"/>
    <x v="11"/>
  </r>
  <r>
    <n v="3807"/>
    <x v="2706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x v="2417"/>
    <x v="6"/>
    <x v="19"/>
  </r>
  <r>
    <n v="3929"/>
    <x v="2707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x v="2418"/>
    <x v="6"/>
    <x v="11"/>
  </r>
  <r>
    <n v="4001"/>
    <x v="2708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x v="2418"/>
    <x v="6"/>
    <x v="11"/>
  </r>
  <r>
    <n v="3869"/>
    <x v="2709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x v="2419"/>
    <x v="6"/>
    <x v="19"/>
  </r>
  <r>
    <n v="3059"/>
    <x v="2710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x v="2420"/>
    <x v="6"/>
    <x v="9"/>
  </r>
  <r>
    <n v="3980"/>
    <x v="2711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x v="2197"/>
    <x v="6"/>
    <x v="11"/>
  </r>
  <r>
    <n v="3325"/>
    <x v="2712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x v="2421"/>
    <x v="6"/>
    <x v="11"/>
  </r>
  <r>
    <n v="1419"/>
    <x v="2713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x v="1879"/>
    <x v="1"/>
    <x v="31"/>
  </r>
  <r>
    <n v="1494"/>
    <x v="271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x v="2422"/>
    <x v="1"/>
    <x v="35"/>
  </r>
  <r>
    <n v="3897"/>
    <x v="2715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x v="2186"/>
    <x v="6"/>
    <x v="11"/>
  </r>
  <r>
    <n v="2805"/>
    <x v="2716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x v="2423"/>
    <x v="6"/>
    <x v="11"/>
  </r>
  <r>
    <n v="2917"/>
    <x v="2717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x v="2424"/>
    <x v="6"/>
    <x v="11"/>
  </r>
  <r>
    <n v="2383"/>
    <x v="2718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x v="676"/>
    <x v="0"/>
    <x v="26"/>
  </r>
  <r>
    <n v="162"/>
    <x v="2719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x v="2052"/>
    <x v="5"/>
    <x v="10"/>
  </r>
  <r>
    <n v="819"/>
    <x v="2720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x v="2425"/>
    <x v="7"/>
    <x v="15"/>
  </r>
  <r>
    <n v="1908"/>
    <x v="2721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x v="2426"/>
    <x v="0"/>
    <x v="6"/>
  </r>
  <r>
    <n v="422"/>
    <x v="27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x v="2427"/>
    <x v="5"/>
    <x v="23"/>
  </r>
  <r>
    <n v="4069"/>
    <x v="2723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x v="2428"/>
    <x v="6"/>
    <x v="11"/>
  </r>
  <r>
    <n v="3116"/>
    <x v="2724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x v="2366"/>
    <x v="6"/>
    <x v="9"/>
  </r>
  <r>
    <n v="2448"/>
    <x v="2725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x v="2429"/>
    <x v="4"/>
    <x v="7"/>
  </r>
  <r>
    <n v="3693"/>
    <x v="2726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x v="2430"/>
    <x v="6"/>
    <x v="11"/>
  </r>
  <r>
    <n v="3820"/>
    <x v="2727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x v="661"/>
    <x v="6"/>
    <x v="11"/>
  </r>
  <r>
    <n v="3734"/>
    <x v="2728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x v="1623"/>
    <x v="6"/>
    <x v="11"/>
  </r>
  <r>
    <n v="595"/>
    <x v="2729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x v="390"/>
    <x v="0"/>
    <x v="26"/>
  </r>
  <r>
    <n v="3801"/>
    <x v="2730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x v="2431"/>
    <x v="6"/>
    <x v="19"/>
  </r>
  <r>
    <n v="1124"/>
    <x v="2731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x v="2432"/>
    <x v="3"/>
    <x v="28"/>
  </r>
  <r>
    <n v="1102"/>
    <x v="273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x v="2433"/>
    <x v="3"/>
    <x v="18"/>
  </r>
  <r>
    <n v="3955"/>
    <x v="2733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x v="2434"/>
    <x v="6"/>
    <x v="11"/>
  </r>
  <r>
    <n v="2217"/>
    <x v="2734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x v="2034"/>
    <x v="7"/>
    <x v="13"/>
  </r>
  <r>
    <n v="97"/>
    <x v="2735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x v="2434"/>
    <x v="5"/>
    <x v="27"/>
  </r>
  <r>
    <n v="2201"/>
    <x v="2736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x v="2435"/>
    <x v="7"/>
    <x v="13"/>
  </r>
  <r>
    <n v="3719"/>
    <x v="2737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x v="1476"/>
    <x v="6"/>
    <x v="11"/>
  </r>
  <r>
    <n v="1427"/>
    <x v="2738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x v="2436"/>
    <x v="1"/>
    <x v="31"/>
  </r>
  <r>
    <n v="2854"/>
    <x v="2739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x v="2437"/>
    <x v="6"/>
    <x v="11"/>
  </r>
  <r>
    <n v="2317"/>
    <x v="2740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x v="2438"/>
    <x v="7"/>
    <x v="12"/>
  </r>
  <r>
    <n v="431"/>
    <x v="274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x v="1252"/>
    <x v="5"/>
    <x v="23"/>
  </r>
  <r>
    <n v="4032"/>
    <x v="2742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x v="2439"/>
    <x v="6"/>
    <x v="11"/>
  </r>
  <r>
    <n v="973"/>
    <x v="274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x v="2440"/>
    <x v="0"/>
    <x v="1"/>
  </r>
  <r>
    <n v="1083"/>
    <x v="2744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x v="2441"/>
    <x v="3"/>
    <x v="18"/>
  </r>
  <r>
    <n v="3967"/>
    <x v="2745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x v="2420"/>
    <x v="6"/>
    <x v="11"/>
  </r>
  <r>
    <n v="22"/>
    <x v="2746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x v="2442"/>
    <x v="5"/>
    <x v="16"/>
  </r>
  <r>
    <n v="3704"/>
    <x v="2747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x v="2443"/>
    <x v="6"/>
    <x v="11"/>
  </r>
  <r>
    <n v="1329"/>
    <x v="2748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x v="2444"/>
    <x v="0"/>
    <x v="1"/>
  </r>
  <r>
    <n v="2150"/>
    <x v="2749"/>
    <s v="A pixel styled open world detective game."/>
    <n v="50000"/>
    <n v="405"/>
    <x v="2"/>
    <x v="2"/>
    <s v="NOK"/>
    <n v="1468392599"/>
    <n v="1465800599"/>
    <b v="0"/>
    <n v="4"/>
    <b v="0"/>
    <x v="18"/>
    <n v="1"/>
    <x v="2445"/>
    <x v="3"/>
    <x v="18"/>
  </r>
  <r>
    <n v="700"/>
    <x v="2750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x v="2446"/>
    <x v="0"/>
    <x v="1"/>
  </r>
  <r>
    <n v="1430"/>
    <x v="2751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x v="2447"/>
    <x v="1"/>
    <x v="31"/>
  </r>
  <r>
    <n v="135"/>
    <x v="2752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x v="2447"/>
    <x v="5"/>
    <x v="21"/>
  </r>
  <r>
    <n v="3799"/>
    <x v="2753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x v="797"/>
    <x v="6"/>
    <x v="19"/>
  </r>
  <r>
    <n v="180"/>
    <x v="2754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x v="2448"/>
    <x v="5"/>
    <x v="10"/>
  </r>
  <r>
    <n v="234"/>
    <x v="2755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x v="445"/>
    <x v="5"/>
    <x v="10"/>
  </r>
  <r>
    <n v="2479"/>
    <x v="2756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x v="2449"/>
    <x v="7"/>
    <x v="12"/>
  </r>
  <r>
    <n v="508"/>
    <x v="2757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x v="1794"/>
    <x v="5"/>
    <x v="23"/>
  </r>
  <r>
    <n v="779"/>
    <x v="2758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x v="1377"/>
    <x v="1"/>
    <x v="35"/>
  </r>
  <r>
    <n v="4096"/>
    <x v="275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x v="2450"/>
    <x v="6"/>
    <x v="11"/>
  </r>
  <r>
    <n v="4030"/>
    <x v="2760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x v="1377"/>
    <x v="6"/>
    <x v="11"/>
  </r>
  <r>
    <n v="3494"/>
    <x v="2761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x v="2451"/>
    <x v="6"/>
    <x v="11"/>
  </r>
  <r>
    <n v="3938"/>
    <x v="2762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x v="854"/>
    <x v="6"/>
    <x v="11"/>
  </r>
  <r>
    <n v="450"/>
    <x v="2763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x v="2452"/>
    <x v="5"/>
    <x v="23"/>
  </r>
  <r>
    <n v="2543"/>
    <x v="2764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x v="2453"/>
    <x v="7"/>
    <x v="25"/>
  </r>
  <r>
    <n v="4064"/>
    <x v="2765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x v="299"/>
    <x v="6"/>
    <x v="11"/>
  </r>
  <r>
    <n v="3453"/>
    <x v="2766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x v="2283"/>
    <x v="6"/>
    <x v="11"/>
  </r>
  <r>
    <n v="1981"/>
    <x v="2767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x v="2454"/>
    <x v="2"/>
    <x v="36"/>
  </r>
  <r>
    <n v="3725"/>
    <x v="276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x v="2455"/>
    <x v="6"/>
    <x v="11"/>
  </r>
  <r>
    <n v="1809"/>
    <x v="2769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x v="2081"/>
    <x v="2"/>
    <x v="3"/>
  </r>
  <r>
    <n v="2753"/>
    <x v="2770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2456"/>
    <x v="1"/>
    <x v="39"/>
  </r>
  <r>
    <n v="201"/>
    <x v="277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x v="2457"/>
    <x v="5"/>
    <x v="10"/>
  </r>
  <r>
    <n v="963"/>
    <x v="2772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x v="2458"/>
    <x v="0"/>
    <x v="1"/>
  </r>
  <r>
    <n v="3080"/>
    <x v="2773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x v="2459"/>
    <x v="6"/>
    <x v="9"/>
  </r>
  <r>
    <n v="372"/>
    <x v="2774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x v="637"/>
    <x v="5"/>
    <x v="8"/>
  </r>
  <r>
    <n v="3130"/>
    <x v="2775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x v="2460"/>
    <x v="6"/>
    <x v="11"/>
  </r>
  <r>
    <n v="915"/>
    <x v="2776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x v="2171"/>
    <x v="7"/>
    <x v="33"/>
  </r>
  <r>
    <n v="1345"/>
    <x v="2777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x v="2461"/>
    <x v="1"/>
    <x v="17"/>
  </r>
  <r>
    <n v="3470"/>
    <x v="277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x v="2171"/>
    <x v="6"/>
    <x v="11"/>
  </r>
  <r>
    <n v="3011"/>
    <x v="2779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x v="2462"/>
    <x v="6"/>
    <x v="9"/>
  </r>
  <r>
    <n v="3540"/>
    <x v="2780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x v="1739"/>
    <x v="6"/>
    <x v="11"/>
  </r>
  <r>
    <n v="1600"/>
    <x v="2781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x v="1913"/>
    <x v="2"/>
    <x v="34"/>
  </r>
  <r>
    <n v="3729"/>
    <x v="2782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x v="2463"/>
    <x v="6"/>
    <x v="11"/>
  </r>
  <r>
    <n v="1870"/>
    <x v="2783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x v="1004"/>
    <x v="3"/>
    <x v="28"/>
  </r>
  <r>
    <n v="220"/>
    <x v="2784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x v="2464"/>
    <x v="5"/>
    <x v="10"/>
  </r>
  <r>
    <n v="1488"/>
    <x v="2785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x v="1338"/>
    <x v="1"/>
    <x v="35"/>
  </r>
  <r>
    <n v="1685"/>
    <x v="2786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x v="2465"/>
    <x v="7"/>
    <x v="14"/>
  </r>
  <r>
    <n v="153"/>
    <x v="2787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x v="2466"/>
    <x v="5"/>
    <x v="21"/>
  </r>
  <r>
    <n v="2650"/>
    <x v="2788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x v="2467"/>
    <x v="0"/>
    <x v="4"/>
  </r>
  <r>
    <n v="3740"/>
    <x v="2789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x v="2468"/>
    <x v="6"/>
    <x v="11"/>
  </r>
  <r>
    <n v="3686"/>
    <x v="2790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x v="2469"/>
    <x v="6"/>
    <x v="11"/>
  </r>
  <r>
    <n v="2638"/>
    <x v="2791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x v="2470"/>
    <x v="0"/>
    <x v="4"/>
  </r>
  <r>
    <n v="774"/>
    <x v="2792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x v="2471"/>
    <x v="1"/>
    <x v="35"/>
  </r>
  <r>
    <n v="3787"/>
    <x v="2793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x v="2472"/>
    <x v="6"/>
    <x v="19"/>
  </r>
  <r>
    <n v="629"/>
    <x v="2794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x v="2473"/>
    <x v="0"/>
    <x v="26"/>
  </r>
  <r>
    <n v="1567"/>
    <x v="2795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x v="2474"/>
    <x v="1"/>
    <x v="32"/>
  </r>
  <r>
    <n v="4081"/>
    <x v="2796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x v="2384"/>
    <x v="6"/>
    <x v="11"/>
  </r>
  <r>
    <n v="3423"/>
    <x v="2797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x v="2239"/>
    <x v="6"/>
    <x v="11"/>
  </r>
  <r>
    <n v="573"/>
    <x v="2798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x v="2475"/>
    <x v="0"/>
    <x v="26"/>
  </r>
  <r>
    <n v="189"/>
    <x v="279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x v="2476"/>
    <x v="5"/>
    <x v="10"/>
  </r>
  <r>
    <n v="930"/>
    <x v="280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x v="2476"/>
    <x v="7"/>
    <x v="33"/>
  </r>
  <r>
    <n v="622"/>
    <x v="2801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x v="2477"/>
    <x v="0"/>
    <x v="26"/>
  </r>
  <r>
    <n v="3475"/>
    <x v="2802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x v="2478"/>
    <x v="6"/>
    <x v="11"/>
  </r>
  <r>
    <n v="145"/>
    <x v="2803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x v="2479"/>
    <x v="5"/>
    <x v="21"/>
  </r>
  <r>
    <n v="3060"/>
    <x v="2804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x v="2480"/>
    <x v="6"/>
    <x v="9"/>
  </r>
  <r>
    <n v="2415"/>
    <x v="280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x v="2480"/>
    <x v="4"/>
    <x v="29"/>
  </r>
  <r>
    <n v="504"/>
    <x v="2806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x v="2481"/>
    <x v="5"/>
    <x v="23"/>
  </r>
  <r>
    <n v="1776"/>
    <x v="2807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x v="1077"/>
    <x v="2"/>
    <x v="3"/>
  </r>
  <r>
    <n v="3070"/>
    <x v="2808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x v="2482"/>
    <x v="6"/>
    <x v="9"/>
  </r>
  <r>
    <n v="923"/>
    <x v="2809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x v="2375"/>
    <x v="7"/>
    <x v="33"/>
  </r>
  <r>
    <n v="924"/>
    <x v="2810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x v="2483"/>
    <x v="7"/>
    <x v="33"/>
  </r>
  <r>
    <n v="2376"/>
    <x v="2811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x v="2484"/>
    <x v="0"/>
    <x v="26"/>
  </r>
  <r>
    <n v="170"/>
    <x v="2812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x v="2387"/>
    <x v="5"/>
    <x v="10"/>
  </r>
  <r>
    <n v="168"/>
    <x v="2813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x v="2306"/>
    <x v="5"/>
    <x v="10"/>
  </r>
  <r>
    <n v="871"/>
    <x v="2814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x v="2485"/>
    <x v="7"/>
    <x v="33"/>
  </r>
  <r>
    <n v="1154"/>
    <x v="2815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x v="2306"/>
    <x v="4"/>
    <x v="29"/>
  </r>
  <r>
    <n v="1412"/>
    <x v="2816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x v="2486"/>
    <x v="1"/>
    <x v="31"/>
  </r>
  <r>
    <n v="3974"/>
    <x v="2817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x v="2487"/>
    <x v="6"/>
    <x v="11"/>
  </r>
  <r>
    <n v="3835"/>
    <x v="2818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x v="2408"/>
    <x v="6"/>
    <x v="11"/>
  </r>
  <r>
    <n v="2216"/>
    <x v="2819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x v="2488"/>
    <x v="7"/>
    <x v="13"/>
  </r>
  <r>
    <n v="2898"/>
    <x v="2820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x v="2489"/>
    <x v="6"/>
    <x v="11"/>
  </r>
  <r>
    <n v="3476"/>
    <x v="2821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x v="2025"/>
    <x v="6"/>
    <x v="11"/>
  </r>
  <r>
    <n v="2850"/>
    <x v="2822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x v="2490"/>
    <x v="6"/>
    <x v="11"/>
  </r>
  <r>
    <n v="2122"/>
    <x v="2823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x v="2491"/>
    <x v="3"/>
    <x v="18"/>
  </r>
  <r>
    <n v="2424"/>
    <x v="2824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x v="2492"/>
    <x v="4"/>
    <x v="29"/>
  </r>
  <r>
    <n v="827"/>
    <x v="2825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x v="2493"/>
    <x v="7"/>
    <x v="15"/>
  </r>
  <r>
    <n v="2740"/>
    <x v="2826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x v="2494"/>
    <x v="0"/>
    <x v="0"/>
  </r>
  <r>
    <n v="717"/>
    <x v="2827"/>
    <s v="Cool air flowing under clothing keeps you cool."/>
    <n v="100000"/>
    <n v="305"/>
    <x v="2"/>
    <x v="0"/>
    <s v="USD"/>
    <n v="1409949002"/>
    <n v="1407357002"/>
    <b v="0"/>
    <n v="4"/>
    <b v="0"/>
    <x v="1"/>
    <n v="0"/>
    <x v="2495"/>
    <x v="0"/>
    <x v="1"/>
  </r>
  <r>
    <n v="882"/>
    <x v="2828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x v="2496"/>
    <x v="7"/>
    <x v="12"/>
  </r>
  <r>
    <n v="421"/>
    <x v="2829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x v="2497"/>
    <x v="5"/>
    <x v="23"/>
  </r>
  <r>
    <n v="588"/>
    <x v="2830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x v="541"/>
    <x v="0"/>
    <x v="26"/>
  </r>
  <r>
    <n v="4038"/>
    <x v="28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x v="2498"/>
    <x v="6"/>
    <x v="11"/>
  </r>
  <r>
    <n v="1849"/>
    <x v="2832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x v="2499"/>
    <x v="7"/>
    <x v="15"/>
  </r>
  <r>
    <n v="1923"/>
    <x v="283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x v="2500"/>
    <x v="7"/>
    <x v="12"/>
  </r>
  <r>
    <n v="620"/>
    <x v="2834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x v="1846"/>
    <x v="0"/>
    <x v="26"/>
  </r>
  <r>
    <n v="2343"/>
    <x v="2835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x v="1846"/>
    <x v="0"/>
    <x v="26"/>
  </r>
  <r>
    <n v="3115"/>
    <x v="2836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x v="1846"/>
    <x v="6"/>
    <x v="9"/>
  </r>
  <r>
    <n v="3101"/>
    <x v="2837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x v="1647"/>
    <x v="6"/>
    <x v="9"/>
  </r>
  <r>
    <n v="2855"/>
    <x v="2838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x v="1338"/>
    <x v="6"/>
    <x v="11"/>
  </r>
  <r>
    <n v="4039"/>
    <x v="2839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x v="1338"/>
    <x v="6"/>
    <x v="11"/>
  </r>
  <r>
    <n v="848"/>
    <x v="2840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x v="2501"/>
    <x v="7"/>
    <x v="20"/>
  </r>
  <r>
    <n v="853"/>
    <x v="2841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x v="2421"/>
    <x v="7"/>
    <x v="20"/>
  </r>
  <r>
    <n v="1822"/>
    <x v="2842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x v="2346"/>
    <x v="7"/>
    <x v="15"/>
  </r>
  <r>
    <n v="2112"/>
    <x v="2843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x v="2346"/>
    <x v="7"/>
    <x v="12"/>
  </r>
  <r>
    <n v="2923"/>
    <x v="2844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x v="2421"/>
    <x v="6"/>
    <x v="19"/>
  </r>
  <r>
    <n v="683"/>
    <x v="2845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x v="2502"/>
    <x v="0"/>
    <x v="1"/>
  </r>
  <r>
    <n v="965"/>
    <x v="2846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x v="2503"/>
    <x v="0"/>
    <x v="1"/>
  </r>
  <r>
    <n v="3959"/>
    <x v="2847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x v="2504"/>
    <x v="6"/>
    <x v="11"/>
  </r>
  <r>
    <n v="1192"/>
    <x v="2848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x v="2505"/>
    <x v="2"/>
    <x v="3"/>
  </r>
  <r>
    <n v="943"/>
    <x v="2849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x v="2506"/>
    <x v="0"/>
    <x v="1"/>
  </r>
  <r>
    <n v="1546"/>
    <x v="2850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x v="2038"/>
    <x v="2"/>
    <x v="38"/>
  </r>
  <r>
    <n v="3292"/>
    <x v="285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x v="2507"/>
    <x v="6"/>
    <x v="11"/>
  </r>
  <r>
    <n v="946"/>
    <x v="2852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x v="1286"/>
    <x v="0"/>
    <x v="1"/>
  </r>
  <r>
    <n v="4060"/>
    <x v="2853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x v="2360"/>
    <x v="6"/>
    <x v="11"/>
  </r>
  <r>
    <n v="3965"/>
    <x v="2854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x v="2356"/>
    <x v="6"/>
    <x v="11"/>
  </r>
  <r>
    <n v="2121"/>
    <x v="2855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x v="2508"/>
    <x v="3"/>
    <x v="18"/>
  </r>
  <r>
    <n v="2501"/>
    <x v="2856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x v="2509"/>
    <x v="4"/>
    <x v="40"/>
  </r>
  <r>
    <n v="1595"/>
    <x v="2857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x v="2408"/>
    <x v="2"/>
    <x v="34"/>
  </r>
  <r>
    <n v="974"/>
    <x v="2858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x v="2510"/>
    <x v="0"/>
    <x v="1"/>
  </r>
  <r>
    <n v="2957"/>
    <x v="2859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x v="2510"/>
    <x v="6"/>
    <x v="9"/>
  </r>
  <r>
    <n v="1693"/>
    <x v="2860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x v="2239"/>
    <x v="7"/>
    <x v="14"/>
  </r>
  <r>
    <n v="899"/>
    <x v="2861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x v="2239"/>
    <x v="7"/>
    <x v="12"/>
  </r>
  <r>
    <n v="3397"/>
    <x v="2862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x v="1673"/>
    <x v="6"/>
    <x v="11"/>
  </r>
  <r>
    <n v="198"/>
    <x v="2863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x v="2511"/>
    <x v="5"/>
    <x v="10"/>
  </r>
  <r>
    <n v="3099"/>
    <x v="2864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x v="1470"/>
    <x v="6"/>
    <x v="9"/>
  </r>
  <r>
    <n v="2579"/>
    <x v="2865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x v="2512"/>
    <x v="4"/>
    <x v="29"/>
  </r>
  <r>
    <n v="3371"/>
    <x v="2866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x v="2513"/>
    <x v="6"/>
    <x v="11"/>
  </r>
  <r>
    <n v="2680"/>
    <x v="2867"/>
    <s v="iHeartPillow, Connecting loved ones"/>
    <n v="32000"/>
    <n v="276"/>
    <x v="2"/>
    <x v="5"/>
    <s v="EUR"/>
    <n v="1459915491"/>
    <n v="1457327091"/>
    <b v="0"/>
    <n v="4"/>
    <b v="0"/>
    <x v="24"/>
    <n v="1"/>
    <x v="2476"/>
    <x v="0"/>
    <x v="24"/>
  </r>
  <r>
    <n v="949"/>
    <x v="2868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x v="2471"/>
    <x v="0"/>
    <x v="1"/>
  </r>
  <r>
    <n v="2891"/>
    <x v="2869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x v="1803"/>
    <x v="6"/>
    <x v="11"/>
  </r>
  <r>
    <n v="3205"/>
    <x v="2870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x v="2514"/>
    <x v="6"/>
    <x v="19"/>
  </r>
  <r>
    <n v="2820"/>
    <x v="2871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x v="2515"/>
    <x v="6"/>
    <x v="11"/>
  </r>
  <r>
    <n v="2874"/>
    <x v="2872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x v="2516"/>
    <x v="6"/>
    <x v="11"/>
  </r>
  <r>
    <n v="2348"/>
    <x v="2873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x v="1754"/>
    <x v="0"/>
    <x v="26"/>
  </r>
  <r>
    <n v="1136"/>
    <x v="2874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x v="2517"/>
    <x v="3"/>
    <x v="28"/>
  </r>
  <r>
    <n v="3738"/>
    <x v="2875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x v="2517"/>
    <x v="6"/>
    <x v="11"/>
  </r>
  <r>
    <n v="3824"/>
    <x v="2876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x v="2518"/>
    <x v="6"/>
    <x v="11"/>
  </r>
  <r>
    <n v="1045"/>
    <x v="2877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x v="2519"/>
    <x v="8"/>
    <x v="30"/>
  </r>
  <r>
    <n v="2860"/>
    <x v="2878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x v="2520"/>
    <x v="6"/>
    <x v="11"/>
  </r>
  <r>
    <n v="2908"/>
    <x v="2879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x v="2121"/>
    <x v="6"/>
    <x v="11"/>
  </r>
  <r>
    <n v="197"/>
    <x v="2880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x v="2521"/>
    <x v="5"/>
    <x v="10"/>
  </r>
  <r>
    <n v="621"/>
    <x v="288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x v="2522"/>
    <x v="0"/>
    <x v="26"/>
  </r>
  <r>
    <n v="691"/>
    <x v="2882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x v="2523"/>
    <x v="0"/>
    <x v="1"/>
  </r>
  <r>
    <n v="1918"/>
    <x v="2883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x v="2256"/>
    <x v="0"/>
    <x v="6"/>
  </r>
  <r>
    <n v="891"/>
    <x v="2884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x v="2256"/>
    <x v="7"/>
    <x v="12"/>
  </r>
  <r>
    <n v="3857"/>
    <x v="2885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x v="431"/>
    <x v="6"/>
    <x v="11"/>
  </r>
  <r>
    <n v="3891"/>
    <x v="2886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x v="1452"/>
    <x v="6"/>
    <x v="11"/>
  </r>
  <r>
    <n v="2755"/>
    <x v="2887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x v="2524"/>
    <x v="1"/>
    <x v="39"/>
  </r>
  <r>
    <n v="94"/>
    <x v="2888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x v="2525"/>
    <x v="5"/>
    <x v="27"/>
  </r>
  <r>
    <n v="575"/>
    <x v="2889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x v="1164"/>
    <x v="0"/>
    <x v="26"/>
  </r>
  <r>
    <n v="3141"/>
    <x v="2890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x v="2526"/>
    <x v="6"/>
    <x v="11"/>
  </r>
  <r>
    <n v="1110"/>
    <x v="2891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x v="2527"/>
    <x v="3"/>
    <x v="18"/>
  </r>
  <r>
    <n v="1150"/>
    <x v="2892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x v="2126"/>
    <x v="4"/>
    <x v="29"/>
  </r>
  <r>
    <n v="2882"/>
    <x v="2893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x v="1615"/>
    <x v="6"/>
    <x v="11"/>
  </r>
  <r>
    <n v="3867"/>
    <x v="2894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x v="1106"/>
    <x v="6"/>
    <x v="11"/>
  </r>
  <r>
    <n v="3545"/>
    <x v="2895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x v="2395"/>
    <x v="6"/>
    <x v="11"/>
  </r>
  <r>
    <n v="506"/>
    <x v="289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x v="1797"/>
    <x v="5"/>
    <x v="23"/>
  </r>
  <r>
    <n v="2571"/>
    <x v="2897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x v="1356"/>
    <x v="4"/>
    <x v="29"/>
  </r>
  <r>
    <n v="1008"/>
    <x v="289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x v="1797"/>
    <x v="0"/>
    <x v="1"/>
  </r>
  <r>
    <n v="1040"/>
    <x v="2899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x v="1797"/>
    <x v="8"/>
    <x v="30"/>
  </r>
  <r>
    <n v="226"/>
    <x v="2900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x v="1542"/>
    <x v="5"/>
    <x v="10"/>
  </r>
  <r>
    <n v="4059"/>
    <x v="2901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x v="2167"/>
    <x v="6"/>
    <x v="11"/>
  </r>
  <r>
    <n v="592"/>
    <x v="290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x v="1797"/>
    <x v="0"/>
    <x v="26"/>
  </r>
  <r>
    <n v="191"/>
    <x v="2903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x v="2266"/>
    <x v="5"/>
    <x v="10"/>
  </r>
  <r>
    <n v="4025"/>
    <x v="2904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x v="1356"/>
    <x v="6"/>
    <x v="11"/>
  </r>
  <r>
    <n v="239"/>
    <x v="2905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x v="1626"/>
    <x v="5"/>
    <x v="10"/>
  </r>
  <r>
    <n v="3203"/>
    <x v="2906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x v="2171"/>
    <x v="6"/>
    <x v="19"/>
  </r>
  <r>
    <n v="3336"/>
    <x v="2907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x v="2267"/>
    <x v="6"/>
    <x v="11"/>
  </r>
  <r>
    <n v="3442"/>
    <x v="2908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x v="2528"/>
    <x v="6"/>
    <x v="11"/>
  </r>
  <r>
    <n v="3660"/>
    <x v="2909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x v="2529"/>
    <x v="6"/>
    <x v="11"/>
  </r>
  <r>
    <n v="568"/>
    <x v="2910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x v="2530"/>
    <x v="0"/>
    <x v="26"/>
  </r>
  <r>
    <n v="1103"/>
    <x v="2911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x v="2531"/>
    <x v="3"/>
    <x v="18"/>
  </r>
  <r>
    <n v="1404"/>
    <x v="2912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x v="2532"/>
    <x v="1"/>
    <x v="31"/>
  </r>
  <r>
    <n v="1240"/>
    <x v="2913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x v="2419"/>
    <x v="7"/>
    <x v="37"/>
  </r>
  <r>
    <n v="3670"/>
    <x v="2914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x v="2533"/>
    <x v="6"/>
    <x v="11"/>
  </r>
  <r>
    <n v="1015"/>
    <x v="2915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x v="2408"/>
    <x v="0"/>
    <x v="1"/>
  </r>
  <r>
    <n v="4089"/>
    <x v="2916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x v="2421"/>
    <x v="6"/>
    <x v="11"/>
  </r>
  <r>
    <n v="1919"/>
    <x v="2917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x v="2247"/>
    <x v="0"/>
    <x v="6"/>
  </r>
  <r>
    <n v="1999"/>
    <x v="2918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x v="2534"/>
    <x v="2"/>
    <x v="36"/>
  </r>
  <r>
    <n v="2129"/>
    <x v="291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x v="2535"/>
    <x v="3"/>
    <x v="18"/>
  </r>
  <r>
    <n v="761"/>
    <x v="2920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x v="2536"/>
    <x v="1"/>
    <x v="35"/>
  </r>
  <r>
    <n v="1006"/>
    <x v="2921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x v="2537"/>
    <x v="0"/>
    <x v="1"/>
  </r>
  <r>
    <n v="2758"/>
    <x v="2922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x v="2471"/>
    <x v="1"/>
    <x v="39"/>
  </r>
  <r>
    <n v="3663"/>
    <x v="2923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x v="2523"/>
    <x v="6"/>
    <x v="11"/>
  </r>
  <r>
    <n v="957"/>
    <x v="2924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x v="2538"/>
    <x v="0"/>
    <x v="1"/>
  </r>
  <r>
    <n v="2588"/>
    <x v="2925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x v="2539"/>
    <x v="4"/>
    <x v="29"/>
  </r>
  <r>
    <n v="502"/>
    <x v="2926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x v="1908"/>
    <x v="5"/>
    <x v="23"/>
  </r>
  <r>
    <n v="3536"/>
    <x v="2927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x v="2540"/>
    <x v="6"/>
    <x v="11"/>
  </r>
  <r>
    <n v="971"/>
    <x v="2928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x v="2541"/>
    <x v="0"/>
    <x v="1"/>
  </r>
  <r>
    <n v="1720"/>
    <x v="2929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x v="2542"/>
    <x v="7"/>
    <x v="14"/>
  </r>
  <r>
    <n v="2143"/>
    <x v="2930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x v="2517"/>
    <x v="3"/>
    <x v="18"/>
  </r>
  <r>
    <n v="3134"/>
    <x v="2931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x v="2501"/>
    <x v="6"/>
    <x v="11"/>
  </r>
  <r>
    <n v="4044"/>
    <x v="2932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x v="1918"/>
    <x v="6"/>
    <x v="11"/>
  </r>
  <r>
    <n v="3830"/>
    <x v="2933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x v="1319"/>
    <x v="6"/>
    <x v="11"/>
  </r>
  <r>
    <n v="1573"/>
    <x v="2934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x v="2543"/>
    <x v="1"/>
    <x v="32"/>
  </r>
  <r>
    <n v="590"/>
    <x v="2935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x v="2544"/>
    <x v="0"/>
    <x v="26"/>
  </r>
  <r>
    <n v="1010"/>
    <x v="2936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x v="2375"/>
    <x v="0"/>
    <x v="1"/>
  </r>
  <r>
    <n v="1699"/>
    <x v="2937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x v="1754"/>
    <x v="7"/>
    <x v="14"/>
  </r>
  <r>
    <n v="3638"/>
    <x v="2938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x v="47"/>
    <x v="6"/>
    <x v="19"/>
  </r>
  <r>
    <n v="4088"/>
    <x v="2939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x v="1706"/>
    <x v="6"/>
    <x v="11"/>
  </r>
  <r>
    <n v="489"/>
    <x v="2940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x v="1334"/>
    <x v="5"/>
    <x v="23"/>
  </r>
  <r>
    <n v="500"/>
    <x v="2941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x v="1538"/>
    <x v="5"/>
    <x v="23"/>
  </r>
  <r>
    <n v="4027"/>
    <x v="2942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x v="2430"/>
    <x v="6"/>
    <x v="11"/>
  </r>
  <r>
    <n v="3978"/>
    <x v="294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x v="2545"/>
    <x v="6"/>
    <x v="11"/>
  </r>
  <r>
    <n v="1872"/>
    <x v="2944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x v="2546"/>
    <x v="3"/>
    <x v="28"/>
  </r>
  <r>
    <n v="1048"/>
    <x v="2945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x v="2547"/>
    <x v="8"/>
    <x v="30"/>
  </r>
  <r>
    <n v="991"/>
    <x v="2946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x v="2548"/>
    <x v="0"/>
    <x v="1"/>
  </r>
  <r>
    <n v="3969"/>
    <x v="2947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x v="2549"/>
    <x v="6"/>
    <x v="11"/>
  </r>
  <r>
    <n v="3972"/>
    <x v="2948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x v="2550"/>
    <x v="6"/>
    <x v="11"/>
  </r>
  <r>
    <n v="2514"/>
    <x v="2949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x v="2551"/>
    <x v="4"/>
    <x v="40"/>
  </r>
  <r>
    <n v="1235"/>
    <x v="2950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x v="2239"/>
    <x v="7"/>
    <x v="37"/>
  </r>
  <r>
    <n v="673"/>
    <x v="2951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x v="2552"/>
    <x v="0"/>
    <x v="1"/>
  </r>
  <r>
    <n v="517"/>
    <x v="2952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x v="2552"/>
    <x v="5"/>
    <x v="23"/>
  </r>
  <r>
    <n v="1578"/>
    <x v="2953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x v="2442"/>
    <x v="1"/>
    <x v="32"/>
  </r>
  <r>
    <n v="1594"/>
    <x v="295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x v="2553"/>
    <x v="2"/>
    <x v="34"/>
  </r>
  <r>
    <n v="886"/>
    <x v="2955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x v="2554"/>
    <x v="7"/>
    <x v="12"/>
  </r>
  <r>
    <n v="83"/>
    <x v="2956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x v="2555"/>
    <x v="5"/>
    <x v="27"/>
  </r>
  <r>
    <n v="4091"/>
    <x v="2957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x v="2556"/>
    <x v="6"/>
    <x v="11"/>
  </r>
  <r>
    <n v="424"/>
    <x v="2958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x v="1913"/>
    <x v="5"/>
    <x v="23"/>
  </r>
  <r>
    <n v="3746"/>
    <x v="2959"/>
    <s v="Generational curses CAN be broken...right?"/>
    <n v="8500"/>
    <n v="202"/>
    <x v="2"/>
    <x v="0"/>
    <s v="USD"/>
    <n v="1475918439"/>
    <n v="1473326439"/>
    <b v="0"/>
    <n v="1"/>
    <b v="0"/>
    <x v="11"/>
    <n v="2"/>
    <x v="2557"/>
    <x v="6"/>
    <x v="11"/>
  </r>
  <r>
    <n v="2403"/>
    <x v="2960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x v="2558"/>
    <x v="4"/>
    <x v="29"/>
  </r>
  <r>
    <n v="2401"/>
    <x v="296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x v="2559"/>
    <x v="4"/>
    <x v="29"/>
  </r>
  <r>
    <n v="4003"/>
    <x v="2962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x v="797"/>
    <x v="6"/>
    <x v="11"/>
  </r>
  <r>
    <n v="3588"/>
    <x v="2963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x v="2560"/>
    <x v="6"/>
    <x v="11"/>
  </r>
  <r>
    <n v="1421"/>
    <x v="2964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x v="1151"/>
    <x v="1"/>
    <x v="31"/>
  </r>
  <r>
    <n v="4034"/>
    <x v="2965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x v="1151"/>
    <x v="6"/>
    <x v="11"/>
  </r>
  <r>
    <n v="556"/>
    <x v="2966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x v="2243"/>
    <x v="0"/>
    <x v="26"/>
  </r>
  <r>
    <n v="3067"/>
    <x v="2967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x v="2243"/>
    <x v="6"/>
    <x v="9"/>
  </r>
  <r>
    <n v="893"/>
    <x v="2968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x v="2408"/>
    <x v="7"/>
    <x v="12"/>
  </r>
  <r>
    <n v="179"/>
    <x v="2969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x v="1151"/>
    <x v="5"/>
    <x v="10"/>
  </r>
  <r>
    <n v="1363"/>
    <x v="2970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x v="2408"/>
    <x v="1"/>
    <x v="17"/>
  </r>
  <r>
    <n v="3415"/>
    <x v="2971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x v="2561"/>
    <x v="6"/>
    <x v="11"/>
  </r>
  <r>
    <n v="713"/>
    <x v="2972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x v="2562"/>
    <x v="0"/>
    <x v="1"/>
  </r>
  <r>
    <n v="905"/>
    <x v="2973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x v="2563"/>
    <x v="7"/>
    <x v="33"/>
  </r>
  <r>
    <n v="918"/>
    <x v="2974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x v="2564"/>
    <x v="7"/>
    <x v="33"/>
  </r>
  <r>
    <n v="895"/>
    <x v="297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x v="2161"/>
    <x v="7"/>
    <x v="12"/>
  </r>
  <r>
    <n v="3946"/>
    <x v="2976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x v="2471"/>
    <x v="6"/>
    <x v="11"/>
  </r>
  <r>
    <n v="3429"/>
    <x v="297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x v="2565"/>
    <x v="6"/>
    <x v="11"/>
  </r>
  <r>
    <n v="719"/>
    <x v="2978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x v="2566"/>
    <x v="0"/>
    <x v="1"/>
  </r>
  <r>
    <n v="127"/>
    <x v="2979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x v="2456"/>
    <x v="5"/>
    <x v="21"/>
  </r>
  <r>
    <n v="1062"/>
    <x v="2980"/>
    <s v="SEE US ON PATREON www.badgirlartwork.com"/>
    <n v="199"/>
    <n v="190"/>
    <x v="1"/>
    <x v="0"/>
    <s v="USD"/>
    <n v="1468351341"/>
    <n v="1467746541"/>
    <b v="0"/>
    <n v="4"/>
    <b v="0"/>
    <x v="30"/>
    <n v="95"/>
    <x v="2456"/>
    <x v="8"/>
    <x v="30"/>
  </r>
  <r>
    <n v="3846"/>
    <x v="298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x v="2229"/>
    <x v="6"/>
    <x v="11"/>
  </r>
  <r>
    <n v="1155"/>
    <x v="2982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x v="2567"/>
    <x v="4"/>
    <x v="29"/>
  </r>
  <r>
    <n v="1768"/>
    <x v="2983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x v="2568"/>
    <x v="2"/>
    <x v="3"/>
  </r>
  <r>
    <n v="1143"/>
    <x v="2984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x v="2569"/>
    <x v="3"/>
    <x v="28"/>
  </r>
  <r>
    <n v="2884"/>
    <x v="2985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x v="2570"/>
    <x v="6"/>
    <x v="11"/>
  </r>
  <r>
    <n v="3910"/>
    <x v="2986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x v="2571"/>
    <x v="6"/>
    <x v="11"/>
  </r>
  <r>
    <n v="2372"/>
    <x v="2987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x v="2421"/>
    <x v="0"/>
    <x v="26"/>
  </r>
  <r>
    <n v="1439"/>
    <x v="2988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x v="2421"/>
    <x v="1"/>
    <x v="31"/>
  </r>
  <r>
    <n v="177"/>
    <x v="2989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x v="2572"/>
    <x v="5"/>
    <x v="10"/>
  </r>
  <r>
    <n v="2167"/>
    <x v="2990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x v="2573"/>
    <x v="7"/>
    <x v="15"/>
  </r>
  <r>
    <n v="3508"/>
    <x v="2991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x v="2574"/>
    <x v="6"/>
    <x v="11"/>
  </r>
  <r>
    <n v="1116"/>
    <x v="2992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x v="2575"/>
    <x v="3"/>
    <x v="18"/>
  </r>
  <r>
    <n v="1238"/>
    <x v="2993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x v="2576"/>
    <x v="7"/>
    <x v="37"/>
  </r>
  <r>
    <n v="2869"/>
    <x v="2994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x v="2205"/>
    <x v="6"/>
    <x v="11"/>
  </r>
  <r>
    <n v="767"/>
    <x v="2995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x v="2439"/>
    <x v="1"/>
    <x v="35"/>
  </r>
  <r>
    <n v="3068"/>
    <x v="2996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x v="2577"/>
    <x v="6"/>
    <x v="9"/>
  </r>
  <r>
    <n v="579"/>
    <x v="2997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x v="2239"/>
    <x v="0"/>
    <x v="26"/>
  </r>
  <r>
    <n v="3905"/>
    <x v="2998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x v="2578"/>
    <x v="6"/>
    <x v="11"/>
  </r>
  <r>
    <n v="862"/>
    <x v="2999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x v="2579"/>
    <x v="7"/>
    <x v="33"/>
  </r>
  <r>
    <n v="775"/>
    <x v="3000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x v="2223"/>
    <x v="1"/>
    <x v="35"/>
  </r>
  <r>
    <n v="3896"/>
    <x v="300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x v="2579"/>
    <x v="6"/>
    <x v="11"/>
  </r>
  <r>
    <n v="3982"/>
    <x v="3002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x v="2223"/>
    <x v="6"/>
    <x v="11"/>
  </r>
  <r>
    <n v="1549"/>
    <x v="3003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x v="2580"/>
    <x v="2"/>
    <x v="38"/>
  </r>
  <r>
    <n v="4070"/>
    <x v="3004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x v="2283"/>
    <x v="6"/>
    <x v="11"/>
  </r>
  <r>
    <n v="1106"/>
    <x v="3005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x v="2581"/>
    <x v="3"/>
    <x v="18"/>
  </r>
  <r>
    <n v="3135"/>
    <x v="3006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x v="2582"/>
    <x v="6"/>
    <x v="11"/>
  </r>
  <r>
    <n v="925"/>
    <x v="3007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x v="2583"/>
    <x v="7"/>
    <x v="33"/>
  </r>
  <r>
    <n v="903"/>
    <x v="3008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x v="2408"/>
    <x v="7"/>
    <x v="33"/>
  </r>
  <r>
    <n v="662"/>
    <x v="3009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x v="2471"/>
    <x v="0"/>
    <x v="1"/>
  </r>
  <r>
    <n v="1761"/>
    <x v="3010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x v="1686"/>
    <x v="2"/>
    <x v="3"/>
  </r>
  <r>
    <n v="423"/>
    <x v="3011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x v="2584"/>
    <x v="5"/>
    <x v="23"/>
  </r>
  <r>
    <n v="3907"/>
    <x v="301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x v="2585"/>
    <x v="6"/>
    <x v="11"/>
  </r>
  <r>
    <n v="2169"/>
    <x v="3013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x v="2586"/>
    <x v="7"/>
    <x v="15"/>
  </r>
  <r>
    <n v="123"/>
    <x v="3014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x v="2587"/>
    <x v="5"/>
    <x v="21"/>
  </r>
  <r>
    <n v="904"/>
    <x v="3015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x v="2588"/>
    <x v="7"/>
    <x v="33"/>
  </r>
  <r>
    <n v="2411"/>
    <x v="3016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x v="2588"/>
    <x v="4"/>
    <x v="29"/>
  </r>
  <r>
    <n v="1157"/>
    <x v="301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x v="2588"/>
    <x v="4"/>
    <x v="29"/>
  </r>
  <r>
    <n v="3191"/>
    <x v="3018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x v="2589"/>
    <x v="6"/>
    <x v="19"/>
  </r>
  <r>
    <n v="3987"/>
    <x v="3019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x v="2590"/>
    <x v="6"/>
    <x v="11"/>
  </r>
  <r>
    <n v="1485"/>
    <x v="3020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x v="1626"/>
    <x v="1"/>
    <x v="35"/>
  </r>
  <r>
    <n v="511"/>
    <x v="302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x v="2421"/>
    <x v="5"/>
    <x v="23"/>
  </r>
  <r>
    <n v="2775"/>
    <x v="3022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1319"/>
    <x v="1"/>
    <x v="39"/>
  </r>
  <r>
    <n v="1716"/>
    <x v="3023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x v="1626"/>
    <x v="7"/>
    <x v="14"/>
  </r>
  <r>
    <n v="3737"/>
    <x v="1768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x v="2591"/>
    <x v="6"/>
    <x v="11"/>
  </r>
  <r>
    <n v="484"/>
    <x v="302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x v="2592"/>
    <x v="5"/>
    <x v="23"/>
  </r>
  <r>
    <n v="2856"/>
    <x v="302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x v="2504"/>
    <x v="6"/>
    <x v="11"/>
  </r>
  <r>
    <n v="2569"/>
    <x v="3026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x v="2593"/>
    <x v="4"/>
    <x v="29"/>
  </r>
  <r>
    <n v="1456"/>
    <x v="3027"/>
    <s v="English Version of my auto-published novel"/>
    <n v="5000"/>
    <n v="145"/>
    <x v="1"/>
    <x v="6"/>
    <s v="EUR"/>
    <n v="1483459365"/>
    <n v="1480867365"/>
    <b v="0"/>
    <n v="3"/>
    <b v="0"/>
    <x v="31"/>
    <n v="3"/>
    <x v="839"/>
    <x v="1"/>
    <x v="31"/>
  </r>
  <r>
    <n v="2916"/>
    <x v="3028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x v="2594"/>
    <x v="6"/>
    <x v="11"/>
  </r>
  <r>
    <n v="570"/>
    <x v="3029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x v="2595"/>
    <x v="0"/>
    <x v="26"/>
  </r>
  <r>
    <n v="3069"/>
    <x v="3030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x v="2596"/>
    <x v="6"/>
    <x v="9"/>
  </r>
  <r>
    <n v="472"/>
    <x v="3031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x v="2597"/>
    <x v="5"/>
    <x v="23"/>
  </r>
  <r>
    <n v="151"/>
    <x v="3032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x v="2135"/>
    <x v="5"/>
    <x v="21"/>
  </r>
  <r>
    <n v="601"/>
    <x v="3033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x v="2598"/>
    <x v="0"/>
    <x v="26"/>
  </r>
  <r>
    <n v="1991"/>
    <x v="3034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x v="960"/>
    <x v="2"/>
    <x v="36"/>
  </r>
  <r>
    <n v="2747"/>
    <x v="3035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2239"/>
    <x v="1"/>
    <x v="39"/>
  </r>
  <r>
    <n v="465"/>
    <x v="3036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x v="2208"/>
    <x v="5"/>
    <x v="23"/>
  </r>
  <r>
    <n v="4102"/>
    <x v="3037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x v="2599"/>
    <x v="6"/>
    <x v="11"/>
  </r>
  <r>
    <n v="3971"/>
    <x v="3038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x v="2600"/>
    <x v="6"/>
    <x v="11"/>
  </r>
  <r>
    <n v="3909"/>
    <x v="3039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x v="2106"/>
    <x v="6"/>
    <x v="11"/>
  </r>
  <r>
    <n v="4063"/>
    <x v="3040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x v="2383"/>
    <x v="6"/>
    <x v="11"/>
  </r>
  <r>
    <n v="3900"/>
    <x v="3041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x v="2601"/>
    <x v="6"/>
    <x v="11"/>
  </r>
  <r>
    <n v="3920"/>
    <x v="3042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x v="2517"/>
    <x v="6"/>
    <x v="11"/>
  </r>
  <r>
    <n v="426"/>
    <x v="3043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x v="2602"/>
    <x v="5"/>
    <x v="23"/>
  </r>
  <r>
    <n v="2679"/>
    <x v="3044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x v="2186"/>
    <x v="0"/>
    <x v="24"/>
  </r>
  <r>
    <n v="1225"/>
    <x v="304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x v="2186"/>
    <x v="7"/>
    <x v="37"/>
  </r>
  <r>
    <n v="605"/>
    <x v="3046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x v="2603"/>
    <x v="0"/>
    <x v="26"/>
  </r>
  <r>
    <n v="931"/>
    <x v="3047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x v="2604"/>
    <x v="7"/>
    <x v="33"/>
  </r>
  <r>
    <n v="3732"/>
    <x v="3048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x v="2521"/>
    <x v="6"/>
    <x v="11"/>
  </r>
  <r>
    <n v="4018"/>
    <x v="3049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x v="2387"/>
    <x v="6"/>
    <x v="11"/>
  </r>
  <r>
    <n v="222"/>
    <x v="3050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x v="431"/>
    <x v="5"/>
    <x v="10"/>
  </r>
  <r>
    <n v="1067"/>
    <x v="3051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x v="2446"/>
    <x v="3"/>
    <x v="18"/>
  </r>
  <r>
    <n v="2885"/>
    <x v="3052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x v="2523"/>
    <x v="6"/>
    <x v="11"/>
  </r>
  <r>
    <n v="3188"/>
    <x v="3053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x v="2605"/>
    <x v="6"/>
    <x v="19"/>
  </r>
  <r>
    <n v="2921"/>
    <x v="3054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x v="2366"/>
    <x v="6"/>
    <x v="19"/>
  </r>
  <r>
    <n v="3120"/>
    <x v="3055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x v="2606"/>
    <x v="6"/>
    <x v="9"/>
  </r>
  <r>
    <n v="2138"/>
    <x v="3056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x v="2607"/>
    <x v="3"/>
    <x v="18"/>
  </r>
  <r>
    <n v="3088"/>
    <x v="305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x v="2126"/>
    <x v="6"/>
    <x v="9"/>
  </r>
  <r>
    <n v="953"/>
    <x v="3058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x v="2608"/>
    <x v="0"/>
    <x v="1"/>
  </r>
  <r>
    <n v="3964"/>
    <x v="30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x v="2126"/>
    <x v="6"/>
    <x v="11"/>
  </r>
  <r>
    <n v="1138"/>
    <x v="3060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x v="2528"/>
    <x v="3"/>
    <x v="28"/>
  </r>
  <r>
    <n v="1866"/>
    <x v="3061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x v="1356"/>
    <x v="3"/>
    <x v="28"/>
  </r>
  <r>
    <n v="3087"/>
    <x v="3062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x v="1356"/>
    <x v="6"/>
    <x v="9"/>
  </r>
  <r>
    <n v="4021"/>
    <x v="3063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x v="1356"/>
    <x v="6"/>
    <x v="11"/>
  </r>
  <r>
    <n v="3899"/>
    <x v="306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x v="1356"/>
    <x v="6"/>
    <x v="11"/>
  </r>
  <r>
    <n v="890"/>
    <x v="3065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x v="2528"/>
    <x v="7"/>
    <x v="12"/>
  </r>
  <r>
    <n v="434"/>
    <x v="3066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x v="1356"/>
    <x v="5"/>
    <x v="23"/>
  </r>
  <r>
    <n v="1572"/>
    <x v="3067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x v="2171"/>
    <x v="1"/>
    <x v="32"/>
  </r>
  <r>
    <n v="2649"/>
    <x v="3068"/>
    <s v="They have launched a Kickstarter."/>
    <n v="125000"/>
    <n v="124"/>
    <x v="1"/>
    <x v="0"/>
    <s v="USD"/>
    <n v="1454370941"/>
    <n v="1449186941"/>
    <b v="0"/>
    <n v="3"/>
    <b v="0"/>
    <x v="4"/>
    <n v="0"/>
    <x v="2609"/>
    <x v="0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x v="2610"/>
    <x v="6"/>
    <x v="11"/>
  </r>
  <r>
    <n v="553"/>
    <x v="3070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x v="2553"/>
    <x v="0"/>
    <x v="26"/>
  </r>
  <r>
    <n v="910"/>
    <x v="3071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x v="2611"/>
    <x v="7"/>
    <x v="33"/>
  </r>
  <r>
    <n v="3918"/>
    <x v="3072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x v="2408"/>
    <x v="6"/>
    <x v="11"/>
  </r>
  <r>
    <n v="2567"/>
    <x v="3073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x v="1338"/>
    <x v="4"/>
    <x v="29"/>
  </r>
  <r>
    <n v="933"/>
    <x v="3074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x v="1338"/>
    <x v="7"/>
    <x v="33"/>
  </r>
  <r>
    <n v="2362"/>
    <x v="3075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x v="1338"/>
    <x v="0"/>
    <x v="26"/>
  </r>
  <r>
    <n v="2323"/>
    <x v="3076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x v="2421"/>
    <x v="4"/>
    <x v="7"/>
  </r>
  <r>
    <n v="2976"/>
    <x v="3077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x v="2612"/>
    <x v="6"/>
    <x v="11"/>
  </r>
  <r>
    <n v="2151"/>
    <x v="3078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x v="2535"/>
    <x v="3"/>
    <x v="18"/>
  </r>
  <r>
    <n v="3889"/>
    <x v="3079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x v="2613"/>
    <x v="6"/>
    <x v="11"/>
  </r>
  <r>
    <n v="3789"/>
    <x v="3080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x v="2254"/>
    <x v="6"/>
    <x v="19"/>
  </r>
  <r>
    <n v="1233"/>
    <x v="3081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x v="2505"/>
    <x v="7"/>
    <x v="37"/>
  </r>
  <r>
    <n v="3122"/>
    <x v="3082"/>
    <s v="cancelled until further notice"/>
    <n v="199"/>
    <n v="116"/>
    <x v="1"/>
    <x v="0"/>
    <s v="USD"/>
    <n v="1478733732"/>
    <n v="1478298132"/>
    <b v="0"/>
    <n v="2"/>
    <b v="0"/>
    <x v="9"/>
    <n v="58"/>
    <x v="2614"/>
    <x v="6"/>
    <x v="9"/>
  </r>
  <r>
    <n v="146"/>
    <x v="3083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x v="2136"/>
    <x v="5"/>
    <x v="21"/>
  </r>
  <r>
    <n v="2155"/>
    <x v="3084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x v="2615"/>
    <x v="3"/>
    <x v="18"/>
  </r>
  <r>
    <n v="2124"/>
    <x v="3085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x v="2615"/>
    <x v="3"/>
    <x v="18"/>
  </r>
  <r>
    <n v="593"/>
    <x v="3086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x v="2616"/>
    <x v="0"/>
    <x v="26"/>
  </r>
  <r>
    <n v="503"/>
    <x v="3087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x v="2617"/>
    <x v="5"/>
    <x v="23"/>
  </r>
  <r>
    <n v="880"/>
    <x v="3088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x v="2618"/>
    <x v="7"/>
    <x v="12"/>
  </r>
  <r>
    <n v="3198"/>
    <x v="3089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x v="2300"/>
    <x v="6"/>
    <x v="19"/>
  </r>
  <r>
    <n v="2749"/>
    <x v="3090"/>
    <s v="Self-publishing my children's book."/>
    <n v="10000"/>
    <n v="110"/>
    <x v="2"/>
    <x v="0"/>
    <s v="USD"/>
    <n v="1428171037"/>
    <n v="1425582637"/>
    <b v="0"/>
    <n v="2"/>
    <b v="0"/>
    <x v="39"/>
    <n v="1"/>
    <x v="2375"/>
    <x v="1"/>
    <x v="39"/>
  </r>
  <r>
    <n v="3979"/>
    <x v="3091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x v="2619"/>
    <x v="6"/>
    <x v="11"/>
  </r>
  <r>
    <n v="4047"/>
    <x v="3092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x v="2283"/>
    <x v="6"/>
    <x v="11"/>
  </r>
  <r>
    <n v="232"/>
    <x v="3093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x v="2620"/>
    <x v="5"/>
    <x v="10"/>
  </r>
  <r>
    <n v="1735"/>
    <x v="3094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x v="2375"/>
    <x v="7"/>
    <x v="14"/>
  </r>
  <r>
    <n v="4053"/>
    <x v="3095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x v="2375"/>
    <x v="6"/>
    <x v="11"/>
  </r>
  <r>
    <n v="1118"/>
    <x v="3096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x v="902"/>
    <x v="3"/>
    <x v="18"/>
  </r>
  <r>
    <n v="2351"/>
    <x v="3097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x v="2621"/>
    <x v="0"/>
    <x v="26"/>
  </r>
  <r>
    <n v="2326"/>
    <x v="3098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x v="47"/>
    <x v="4"/>
    <x v="7"/>
  </r>
  <r>
    <n v="1791"/>
    <x v="3099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x v="2545"/>
    <x v="2"/>
    <x v="3"/>
  </r>
  <r>
    <n v="1322"/>
    <x v="3100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x v="2622"/>
    <x v="0"/>
    <x v="1"/>
  </r>
  <r>
    <n v="571"/>
    <x v="310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x v="2547"/>
    <x v="0"/>
    <x v="26"/>
  </r>
  <r>
    <n v="2648"/>
    <x v="3102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x v="2623"/>
    <x v="0"/>
    <x v="4"/>
  </r>
  <r>
    <n v="984"/>
    <x v="3103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x v="2624"/>
    <x v="0"/>
    <x v="1"/>
  </r>
  <r>
    <n v="968"/>
    <x v="3104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x v="2622"/>
    <x v="0"/>
    <x v="1"/>
  </r>
  <r>
    <n v="1380"/>
    <x v="310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x v="2625"/>
    <x v="7"/>
    <x v="15"/>
  </r>
  <r>
    <n v="712"/>
    <x v="3106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x v="2626"/>
    <x v="0"/>
    <x v="1"/>
  </r>
  <r>
    <n v="1405"/>
    <x v="3107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x v="2627"/>
    <x v="1"/>
    <x v="31"/>
  </r>
  <r>
    <n v="3077"/>
    <x v="3108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x v="2551"/>
    <x v="6"/>
    <x v="9"/>
  </r>
  <r>
    <n v="4017"/>
    <x v="3109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x v="2551"/>
    <x v="6"/>
    <x v="11"/>
  </r>
  <r>
    <n v="1481"/>
    <x v="3110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x v="2628"/>
    <x v="1"/>
    <x v="35"/>
  </r>
  <r>
    <n v="2759"/>
    <x v="3111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x v="2551"/>
    <x v="1"/>
    <x v="39"/>
  </r>
  <r>
    <n v="2134"/>
    <x v="3112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x v="2629"/>
    <x v="3"/>
    <x v="18"/>
  </r>
  <r>
    <n v="1916"/>
    <x v="3113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x v="2630"/>
    <x v="0"/>
    <x v="6"/>
  </r>
  <r>
    <n v="3192"/>
    <x v="3114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x v="2631"/>
    <x v="6"/>
    <x v="19"/>
  </r>
  <r>
    <n v="861"/>
    <x v="3115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x v="2632"/>
    <x v="7"/>
    <x v="33"/>
  </r>
  <r>
    <n v="3947"/>
    <x v="3116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x v="2632"/>
    <x v="6"/>
    <x v="11"/>
  </r>
  <r>
    <n v="1550"/>
    <x v="3117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x v="2633"/>
    <x v="2"/>
    <x v="38"/>
  </r>
  <r>
    <n v="640"/>
    <x v="3118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x v="2632"/>
    <x v="0"/>
    <x v="1"/>
  </r>
  <r>
    <n v="1145"/>
    <x v="3119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x v="1151"/>
    <x v="4"/>
    <x v="29"/>
  </r>
  <r>
    <n v="1342"/>
    <x v="3120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x v="1151"/>
    <x v="0"/>
    <x v="1"/>
  </r>
  <r>
    <n v="2368"/>
    <x v="3121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x v="1626"/>
    <x v="0"/>
    <x v="26"/>
  </r>
  <r>
    <n v="1423"/>
    <x v="3122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x v="1151"/>
    <x v="1"/>
    <x v="31"/>
  </r>
  <r>
    <n v="1170"/>
    <x v="3123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x v="1626"/>
    <x v="4"/>
    <x v="29"/>
  </r>
  <r>
    <n v="919"/>
    <x v="3124"/>
    <s v="Cool jazz with a New Orleans flavor."/>
    <n v="20000"/>
    <n v="100"/>
    <x v="2"/>
    <x v="0"/>
    <s v="USD"/>
    <n v="1355930645"/>
    <n v="1352906645"/>
    <b v="0"/>
    <n v="1"/>
    <b v="0"/>
    <x v="33"/>
    <n v="1"/>
    <x v="1151"/>
    <x v="7"/>
    <x v="33"/>
  </r>
  <r>
    <n v="2565"/>
    <x v="3125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x v="1151"/>
    <x v="4"/>
    <x v="29"/>
  </r>
  <r>
    <n v="2944"/>
    <x v="3126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x v="1151"/>
    <x v="6"/>
    <x v="9"/>
  </r>
  <r>
    <n v="218"/>
    <x v="3127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x v="1151"/>
    <x v="5"/>
    <x v="10"/>
  </r>
  <r>
    <n v="600"/>
    <x v="3128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x v="1151"/>
    <x v="0"/>
    <x v="26"/>
  </r>
  <r>
    <n v="2766"/>
    <x v="3129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1647"/>
    <x v="1"/>
    <x v="39"/>
  </r>
  <r>
    <n v="3742"/>
    <x v="3130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x v="1647"/>
    <x v="6"/>
    <x v="11"/>
  </r>
  <r>
    <n v="1100"/>
    <x v="3131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x v="2634"/>
    <x v="3"/>
    <x v="18"/>
  </r>
  <r>
    <n v="1565"/>
    <x v="3132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x v="1151"/>
    <x v="1"/>
    <x v="32"/>
  </r>
  <r>
    <n v="1183"/>
    <x v="313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x v="1958"/>
    <x v="4"/>
    <x v="29"/>
  </r>
  <r>
    <n v="1557"/>
    <x v="3134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x v="1151"/>
    <x v="2"/>
    <x v="38"/>
  </r>
  <r>
    <n v="1413"/>
    <x v="3135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x v="1151"/>
    <x v="1"/>
    <x v="31"/>
  </r>
  <r>
    <n v="3861"/>
    <x v="3136"/>
    <s v="THE COMING OF THE LORD!"/>
    <n v="2000"/>
    <n v="100"/>
    <x v="2"/>
    <x v="0"/>
    <s v="USD"/>
    <n v="1415828820"/>
    <n v="1412258977"/>
    <b v="0"/>
    <n v="1"/>
    <b v="0"/>
    <x v="11"/>
    <n v="5"/>
    <x v="1151"/>
    <x v="6"/>
    <x v="11"/>
  </r>
  <r>
    <n v="1491"/>
    <x v="3137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x v="1151"/>
    <x v="1"/>
    <x v="35"/>
  </r>
  <r>
    <n v="3730"/>
    <x v="3138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x v="1151"/>
    <x v="6"/>
    <x v="11"/>
  </r>
  <r>
    <n v="4103"/>
    <x v="3139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x v="2635"/>
    <x v="6"/>
    <x v="11"/>
  </r>
  <r>
    <n v="4020"/>
    <x v="3140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x v="1958"/>
    <x v="6"/>
    <x v="11"/>
  </r>
  <r>
    <n v="3632"/>
    <x v="3141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x v="1151"/>
    <x v="6"/>
    <x v="19"/>
  </r>
  <r>
    <n v="3991"/>
    <x v="3142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x v="1151"/>
    <x v="6"/>
    <x v="11"/>
  </r>
  <r>
    <n v="3576"/>
    <x v="3143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x v="2478"/>
    <x v="6"/>
    <x v="11"/>
  </r>
  <r>
    <n v="3140"/>
    <x v="3144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x v="2465"/>
    <x v="6"/>
    <x v="11"/>
  </r>
  <r>
    <n v="661"/>
    <x v="3145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x v="2636"/>
    <x v="0"/>
    <x v="1"/>
  </r>
  <r>
    <n v="2852"/>
    <x v="3146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x v="2637"/>
    <x v="6"/>
    <x v="11"/>
  </r>
  <r>
    <n v="4058"/>
    <x v="3147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x v="2638"/>
    <x v="6"/>
    <x v="11"/>
  </r>
  <r>
    <n v="3984"/>
    <x v="314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x v="2639"/>
    <x v="6"/>
    <x v="11"/>
  </r>
  <r>
    <n v="4111"/>
    <x v="3149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x v="2640"/>
    <x v="6"/>
    <x v="11"/>
  </r>
  <r>
    <n v="1560"/>
    <x v="315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x v="2567"/>
    <x v="2"/>
    <x v="38"/>
  </r>
  <r>
    <n v="1582"/>
    <x v="3151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x v="1667"/>
    <x v="2"/>
    <x v="34"/>
  </r>
  <r>
    <n v="149"/>
    <x v="3152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x v="2641"/>
    <x v="5"/>
    <x v="21"/>
  </r>
  <r>
    <n v="2658"/>
    <x v="3153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x v="2514"/>
    <x v="0"/>
    <x v="4"/>
  </r>
  <r>
    <n v="627"/>
    <x v="3154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x v="657"/>
    <x v="0"/>
    <x v="26"/>
  </r>
  <r>
    <n v="2763"/>
    <x v="3155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2421"/>
    <x v="1"/>
    <x v="39"/>
  </r>
  <r>
    <n v="902"/>
    <x v="3156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x v="2421"/>
    <x v="7"/>
    <x v="33"/>
  </r>
  <r>
    <n v="718"/>
    <x v="3157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x v="2573"/>
    <x v="0"/>
    <x v="1"/>
  </r>
  <r>
    <n v="2599"/>
    <x v="315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x v="2367"/>
    <x v="4"/>
    <x v="29"/>
  </r>
  <r>
    <n v="3919"/>
    <x v="3159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x v="2421"/>
    <x v="6"/>
    <x v="11"/>
  </r>
  <r>
    <n v="863"/>
    <x v="3160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x v="2367"/>
    <x v="7"/>
    <x v="33"/>
  </r>
  <r>
    <n v="2502"/>
    <x v="316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x v="2642"/>
    <x v="4"/>
    <x v="40"/>
  </r>
  <r>
    <n v="4110"/>
    <x v="3162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x v="2643"/>
    <x v="6"/>
    <x v="11"/>
  </r>
  <r>
    <n v="2130"/>
    <x v="3163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x v="2644"/>
    <x v="3"/>
    <x v="18"/>
  </r>
  <r>
    <n v="1907"/>
    <x v="3164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x v="2644"/>
    <x v="0"/>
    <x v="6"/>
  </r>
  <r>
    <n v="2160"/>
    <x v="3165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x v="2645"/>
    <x v="3"/>
    <x v="18"/>
  </r>
  <r>
    <n v="1563"/>
    <x v="3166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x v="2579"/>
    <x v="1"/>
    <x v="32"/>
  </r>
  <r>
    <n v="2322"/>
    <x v="3167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x v="2644"/>
    <x v="4"/>
    <x v="7"/>
  </r>
  <r>
    <n v="1709"/>
    <x v="3168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x v="2644"/>
    <x v="7"/>
    <x v="14"/>
  </r>
  <r>
    <n v="2597"/>
    <x v="3169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x v="2646"/>
    <x v="4"/>
    <x v="29"/>
  </r>
  <r>
    <n v="1117"/>
    <x v="3170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x v="2647"/>
    <x v="3"/>
    <x v="18"/>
  </r>
  <r>
    <n v="448"/>
    <x v="3171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x v="2553"/>
    <x v="5"/>
    <x v="23"/>
  </r>
  <r>
    <n v="2370"/>
    <x v="3172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x v="2553"/>
    <x v="0"/>
    <x v="26"/>
  </r>
  <r>
    <n v="454"/>
    <x v="3173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x v="2648"/>
    <x v="5"/>
    <x v="23"/>
  </r>
  <r>
    <n v="155"/>
    <x v="3174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x v="2649"/>
    <x v="5"/>
    <x v="21"/>
  </r>
  <r>
    <n v="1065"/>
    <x v="3175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x v="2531"/>
    <x v="3"/>
    <x v="18"/>
  </r>
  <r>
    <n v="1571"/>
    <x v="3176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x v="2478"/>
    <x v="1"/>
    <x v="32"/>
  </r>
  <r>
    <n v="574"/>
    <x v="3177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x v="2478"/>
    <x v="0"/>
    <x v="26"/>
  </r>
  <r>
    <n v="2325"/>
    <x v="3178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x v="2650"/>
    <x v="4"/>
    <x v="7"/>
  </r>
  <r>
    <n v="4037"/>
    <x v="3179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x v="2408"/>
    <x v="6"/>
    <x v="11"/>
  </r>
  <r>
    <n v="2861"/>
    <x v="3180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x v="2279"/>
    <x v="6"/>
    <x v="11"/>
  </r>
  <r>
    <n v="1995"/>
    <x v="3181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x v="2523"/>
    <x v="2"/>
    <x v="36"/>
  </r>
  <r>
    <n v="1436"/>
    <x v="3182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x v="1790"/>
    <x v="1"/>
    <x v="31"/>
  </r>
  <r>
    <n v="466"/>
    <x v="3183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x v="2651"/>
    <x v="5"/>
    <x v="23"/>
  </r>
  <r>
    <n v="1788"/>
    <x v="3184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x v="2652"/>
    <x v="2"/>
    <x v="3"/>
  </r>
  <r>
    <n v="1447"/>
    <x v="3185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x v="1647"/>
    <x v="1"/>
    <x v="31"/>
  </r>
  <r>
    <n v="1149"/>
    <x v="3186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x v="2591"/>
    <x v="4"/>
    <x v="29"/>
  </r>
  <r>
    <n v="2510"/>
    <x v="3187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x v="2591"/>
    <x v="4"/>
    <x v="40"/>
  </r>
  <r>
    <n v="3052"/>
    <x v="3188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x v="2591"/>
    <x v="6"/>
    <x v="9"/>
  </r>
  <r>
    <n v="1718"/>
    <x v="3189"/>
    <s v="A melody for the galaxy."/>
    <n v="35000"/>
    <n v="75"/>
    <x v="2"/>
    <x v="0"/>
    <s v="USD"/>
    <n v="1463201940"/>
    <n v="1459435149"/>
    <b v="0"/>
    <n v="2"/>
    <b v="0"/>
    <x v="14"/>
    <n v="0"/>
    <x v="2591"/>
    <x v="7"/>
    <x v="14"/>
  </r>
  <r>
    <n v="1011"/>
    <x v="3190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x v="1319"/>
    <x v="0"/>
    <x v="1"/>
  </r>
  <r>
    <n v="2562"/>
    <x v="3191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x v="1647"/>
    <x v="4"/>
    <x v="29"/>
  </r>
  <r>
    <n v="1596"/>
    <x v="3192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x v="1647"/>
    <x v="2"/>
    <x v="34"/>
  </r>
  <r>
    <n v="2382"/>
    <x v="3193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x v="2591"/>
    <x v="0"/>
    <x v="26"/>
  </r>
  <r>
    <n v="4009"/>
    <x v="3194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x v="1647"/>
    <x v="6"/>
    <x v="11"/>
  </r>
  <r>
    <n v="2904"/>
    <x v="3195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x v="2501"/>
    <x v="6"/>
    <x v="11"/>
  </r>
  <r>
    <n v="2794"/>
    <x v="3196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x v="1647"/>
    <x v="6"/>
    <x v="11"/>
  </r>
  <r>
    <n v="2688"/>
    <x v="3197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x v="2653"/>
    <x v="4"/>
    <x v="29"/>
  </r>
  <r>
    <n v="1148"/>
    <x v="319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x v="2504"/>
    <x v="4"/>
    <x v="29"/>
  </r>
  <r>
    <n v="888"/>
    <x v="3199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x v="2367"/>
    <x v="7"/>
    <x v="12"/>
  </r>
  <r>
    <n v="1408"/>
    <x v="3200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x v="2574"/>
    <x v="1"/>
    <x v="31"/>
  </r>
  <r>
    <n v="3078"/>
    <x v="3201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x v="2654"/>
    <x v="6"/>
    <x v="9"/>
  </r>
  <r>
    <n v="2695"/>
    <x v="3202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x v="2654"/>
    <x v="4"/>
    <x v="29"/>
  </r>
  <r>
    <n v="2848"/>
    <x v="3203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x v="2598"/>
    <x v="6"/>
    <x v="11"/>
  </r>
  <r>
    <n v="543"/>
    <x v="3204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x v="2239"/>
    <x v="0"/>
    <x v="26"/>
  </r>
  <r>
    <n v="1070"/>
    <x v="3205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x v="2239"/>
    <x v="3"/>
    <x v="18"/>
  </r>
  <r>
    <n v="2700"/>
    <x v="3206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x v="2628"/>
    <x v="4"/>
    <x v="29"/>
  </r>
  <r>
    <n v="898"/>
    <x v="3207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x v="2239"/>
    <x v="7"/>
    <x v="12"/>
  </r>
  <r>
    <n v="125"/>
    <x v="3208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x v="1673"/>
    <x v="5"/>
    <x v="21"/>
  </r>
  <r>
    <n v="4016"/>
    <x v="32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x v="2634"/>
    <x v="6"/>
    <x v="11"/>
  </r>
  <r>
    <n v="3995"/>
    <x v="3210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x v="2628"/>
    <x v="6"/>
    <x v="11"/>
  </r>
  <r>
    <n v="3675"/>
    <x v="321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x v="2598"/>
    <x v="6"/>
    <x v="11"/>
  </r>
  <r>
    <n v="1799"/>
    <x v="3212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x v="2655"/>
    <x v="2"/>
    <x v="3"/>
  </r>
  <r>
    <n v="3990"/>
    <x v="3213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x v="2615"/>
    <x v="6"/>
    <x v="11"/>
  </r>
  <r>
    <n v="563"/>
    <x v="3214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x v="2223"/>
    <x v="0"/>
    <x v="26"/>
  </r>
  <r>
    <n v="549"/>
    <x v="3215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x v="2656"/>
    <x v="0"/>
    <x v="26"/>
  </r>
  <r>
    <n v="1561"/>
    <x v="3216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x v="2481"/>
    <x v="1"/>
    <x v="32"/>
  </r>
  <r>
    <n v="2519"/>
    <x v="3217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x v="2565"/>
    <x v="4"/>
    <x v="40"/>
  </r>
  <r>
    <n v="872"/>
    <x v="3218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x v="2387"/>
    <x v="7"/>
    <x v="33"/>
  </r>
  <r>
    <n v="878"/>
    <x v="3219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x v="2387"/>
    <x v="7"/>
    <x v="33"/>
  </r>
  <r>
    <n v="997"/>
    <x v="3220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x v="2657"/>
    <x v="0"/>
    <x v="1"/>
  </r>
  <r>
    <n v="996"/>
    <x v="3221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x v="2446"/>
    <x v="0"/>
    <x v="1"/>
  </r>
  <r>
    <n v="3908"/>
    <x v="3222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x v="2565"/>
    <x v="6"/>
    <x v="11"/>
  </r>
  <r>
    <n v="3840"/>
    <x v="3223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x v="2525"/>
    <x v="6"/>
    <x v="11"/>
  </r>
  <r>
    <n v="732"/>
    <x v="3224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x v="2658"/>
    <x v="1"/>
    <x v="17"/>
  </r>
  <r>
    <n v="2878"/>
    <x v="3225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x v="2659"/>
    <x v="6"/>
    <x v="11"/>
  </r>
  <r>
    <n v="870"/>
    <x v="3226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x v="2660"/>
    <x v="7"/>
    <x v="33"/>
  </r>
  <r>
    <n v="591"/>
    <x v="3227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x v="2661"/>
    <x v="0"/>
    <x v="26"/>
  </r>
  <r>
    <n v="709"/>
    <x v="3228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x v="2661"/>
    <x v="0"/>
    <x v="1"/>
  </r>
  <r>
    <n v="456"/>
    <x v="3229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x v="2662"/>
    <x v="5"/>
    <x v="23"/>
  </r>
  <r>
    <n v="3922"/>
    <x v="3230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x v="2663"/>
    <x v="6"/>
    <x v="11"/>
  </r>
  <r>
    <n v="230"/>
    <x v="3231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x v="2421"/>
    <x v="5"/>
    <x v="10"/>
  </r>
  <r>
    <n v="3864"/>
    <x v="3232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x v="2478"/>
    <x v="6"/>
    <x v="11"/>
  </r>
  <r>
    <n v="4093"/>
    <x v="3233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x v="2383"/>
    <x v="6"/>
    <x v="11"/>
  </r>
  <r>
    <n v="617"/>
    <x v="3234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x v="2478"/>
    <x v="0"/>
    <x v="26"/>
  </r>
  <r>
    <n v="4008"/>
    <x v="3235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x v="2383"/>
    <x v="6"/>
    <x v="11"/>
  </r>
  <r>
    <n v="1548"/>
    <x v="3236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x v="1338"/>
    <x v="2"/>
    <x v="38"/>
  </r>
  <r>
    <n v="1914"/>
    <x v="3237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x v="2421"/>
    <x v="0"/>
    <x v="6"/>
  </r>
  <r>
    <n v="2570"/>
    <x v="3238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x v="2664"/>
    <x v="4"/>
    <x v="29"/>
  </r>
  <r>
    <n v="4108"/>
    <x v="3239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x v="2439"/>
    <x v="6"/>
    <x v="11"/>
  </r>
  <r>
    <n v="1498"/>
    <x v="3240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x v="2652"/>
    <x v="1"/>
    <x v="35"/>
  </r>
  <r>
    <n v="3083"/>
    <x v="3241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x v="2665"/>
    <x v="6"/>
    <x v="9"/>
  </r>
  <r>
    <n v="586"/>
    <x v="3242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x v="2666"/>
    <x v="0"/>
    <x v="26"/>
  </r>
  <r>
    <n v="1082"/>
    <x v="3243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x v="2665"/>
    <x v="3"/>
    <x v="18"/>
  </r>
  <r>
    <n v="561"/>
    <x v="3244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x v="2283"/>
    <x v="0"/>
    <x v="26"/>
  </r>
  <r>
    <n v="2380"/>
    <x v="3245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x v="2619"/>
    <x v="0"/>
    <x v="26"/>
  </r>
  <r>
    <n v="2862"/>
    <x v="3246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x v="2619"/>
    <x v="6"/>
    <x v="11"/>
  </r>
  <r>
    <n v="1577"/>
    <x v="324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x v="2283"/>
    <x v="1"/>
    <x v="32"/>
  </r>
  <r>
    <n v="2355"/>
    <x v="3248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x v="2283"/>
    <x v="0"/>
    <x v="26"/>
  </r>
  <r>
    <n v="2681"/>
    <x v="3249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x v="2283"/>
    <x v="4"/>
    <x v="29"/>
  </r>
  <r>
    <n v="1417"/>
    <x v="3250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x v="2283"/>
    <x v="1"/>
    <x v="31"/>
  </r>
  <r>
    <n v="3640"/>
    <x v="3251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x v="2619"/>
    <x v="6"/>
    <x v="19"/>
  </r>
  <r>
    <n v="682"/>
    <x v="325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x v="2667"/>
    <x v="0"/>
    <x v="1"/>
  </r>
  <r>
    <n v="1115"/>
    <x v="3253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x v="2667"/>
    <x v="3"/>
    <x v="18"/>
  </r>
  <r>
    <n v="2748"/>
    <x v="3254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2667"/>
    <x v="1"/>
    <x v="39"/>
  </r>
  <r>
    <n v="2779"/>
    <x v="3255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2547"/>
    <x v="1"/>
    <x v="39"/>
  </r>
  <r>
    <n v="546"/>
    <x v="325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x v="2523"/>
    <x v="0"/>
    <x v="26"/>
  </r>
  <r>
    <n v="505"/>
    <x v="3257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x v="2668"/>
    <x v="5"/>
    <x v="23"/>
  </r>
  <r>
    <n v="2402"/>
    <x v="3258"/>
    <s v="Small town, delicious treats, and a mobile truck"/>
    <n v="12000"/>
    <n v="52"/>
    <x v="2"/>
    <x v="0"/>
    <s v="USD"/>
    <n v="1431533931"/>
    <n v="1428941931"/>
    <b v="0"/>
    <n v="1"/>
    <b v="0"/>
    <x v="29"/>
    <n v="0"/>
    <x v="2025"/>
    <x v="4"/>
    <x v="29"/>
  </r>
  <r>
    <n v="2654"/>
    <x v="3259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x v="2656"/>
    <x v="0"/>
    <x v="4"/>
  </r>
  <r>
    <n v="1072"/>
    <x v="3260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x v="2631"/>
    <x v="3"/>
    <x v="18"/>
  </r>
  <r>
    <n v="1875"/>
    <x v="3261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x v="2630"/>
    <x v="3"/>
    <x v="28"/>
  </r>
  <r>
    <n v="2580"/>
    <x v="3262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x v="2556"/>
    <x v="4"/>
    <x v="29"/>
  </r>
  <r>
    <n v="470"/>
    <x v="3263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x v="2556"/>
    <x v="5"/>
    <x v="23"/>
  </r>
  <r>
    <n v="1703"/>
    <x v="3264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x v="2556"/>
    <x v="7"/>
    <x v="14"/>
  </r>
  <r>
    <n v="1985"/>
    <x v="326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x v="2631"/>
    <x v="2"/>
    <x v="36"/>
  </r>
  <r>
    <n v="184"/>
    <x v="3266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x v="2556"/>
    <x v="5"/>
    <x v="10"/>
  </r>
  <r>
    <n v="2919"/>
    <x v="3267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x v="2656"/>
    <x v="6"/>
    <x v="11"/>
  </r>
  <r>
    <n v="2373"/>
    <x v="3268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x v="1626"/>
    <x v="0"/>
    <x v="26"/>
  </r>
  <r>
    <n v="486"/>
    <x v="3269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x v="1626"/>
    <x v="5"/>
    <x v="23"/>
  </r>
  <r>
    <n v="559"/>
    <x v="3270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x v="1626"/>
    <x v="0"/>
    <x v="26"/>
  </r>
  <r>
    <n v="2393"/>
    <x v="3271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x v="1626"/>
    <x v="0"/>
    <x v="26"/>
  </r>
  <r>
    <n v="1904"/>
    <x v="3272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x v="1647"/>
    <x v="0"/>
    <x v="6"/>
  </r>
  <r>
    <n v="868"/>
    <x v="3273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x v="1626"/>
    <x v="7"/>
    <x v="33"/>
  </r>
  <r>
    <n v="2152"/>
    <x v="3274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x v="2669"/>
    <x v="3"/>
    <x v="18"/>
  </r>
  <r>
    <n v="2585"/>
    <x v="3275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x v="1626"/>
    <x v="4"/>
    <x v="29"/>
  </r>
  <r>
    <n v="2592"/>
    <x v="3276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x v="1626"/>
    <x v="4"/>
    <x v="29"/>
  </r>
  <r>
    <n v="3086"/>
    <x v="3277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x v="2635"/>
    <x v="6"/>
    <x v="9"/>
  </r>
  <r>
    <n v="237"/>
    <x v="3278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x v="1626"/>
    <x v="5"/>
    <x v="10"/>
  </r>
  <r>
    <n v="1559"/>
    <x v="327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x v="1626"/>
    <x v="2"/>
    <x v="38"/>
  </r>
  <r>
    <n v="2438"/>
    <x v="3280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x v="1626"/>
    <x v="4"/>
    <x v="29"/>
  </r>
  <r>
    <n v="3095"/>
    <x v="3281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x v="1626"/>
    <x v="6"/>
    <x v="9"/>
  </r>
  <r>
    <n v="190"/>
    <x v="3282"/>
    <s v="Because hope can be a 4 letter word"/>
    <n v="12000"/>
    <n v="50"/>
    <x v="2"/>
    <x v="0"/>
    <s v="USD"/>
    <n v="1466091446"/>
    <n v="1465227446"/>
    <b v="0"/>
    <n v="1"/>
    <b v="0"/>
    <x v="10"/>
    <n v="0"/>
    <x v="1626"/>
    <x v="5"/>
    <x v="10"/>
  </r>
  <r>
    <n v="2568"/>
    <x v="3283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x v="1626"/>
    <x v="4"/>
    <x v="29"/>
  </r>
  <r>
    <n v="1153"/>
    <x v="3284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x v="1626"/>
    <x v="4"/>
    <x v="29"/>
  </r>
  <r>
    <n v="1483"/>
    <x v="3285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x v="1647"/>
    <x v="1"/>
    <x v="35"/>
  </r>
  <r>
    <n v="3941"/>
    <x v="328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x v="1647"/>
    <x v="6"/>
    <x v="11"/>
  </r>
  <r>
    <n v="1060"/>
    <x v="328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x v="1626"/>
    <x v="8"/>
    <x v="30"/>
  </r>
  <r>
    <n v="1989"/>
    <x v="3288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x v="1626"/>
    <x v="2"/>
    <x v="36"/>
  </r>
  <r>
    <n v="3794"/>
    <x v="32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x v="1626"/>
    <x v="6"/>
    <x v="19"/>
  </r>
  <r>
    <n v="4099"/>
    <x v="3290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x v="1626"/>
    <x v="6"/>
    <x v="11"/>
  </r>
  <r>
    <n v="935"/>
    <x v="3291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x v="1647"/>
    <x v="7"/>
    <x v="33"/>
  </r>
  <r>
    <n v="1713"/>
    <x v="3292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x v="1626"/>
    <x v="7"/>
    <x v="14"/>
  </r>
  <r>
    <n v="514"/>
    <x v="3293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x v="2635"/>
    <x v="5"/>
    <x v="23"/>
  </r>
  <r>
    <n v="772"/>
    <x v="3294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x v="1626"/>
    <x v="1"/>
    <x v="35"/>
  </r>
  <r>
    <n v="3137"/>
    <x v="3295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x v="1626"/>
    <x v="6"/>
    <x v="11"/>
  </r>
  <r>
    <n v="444"/>
    <x v="3296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x v="1626"/>
    <x v="5"/>
    <x v="23"/>
  </r>
  <r>
    <n v="1135"/>
    <x v="3297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x v="1626"/>
    <x v="3"/>
    <x v="28"/>
  </r>
  <r>
    <n v="3895"/>
    <x v="3298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x v="1626"/>
    <x v="6"/>
    <x v="11"/>
  </r>
  <r>
    <n v="2123"/>
    <x v="3299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x v="2634"/>
    <x v="3"/>
    <x v="18"/>
  </r>
  <r>
    <n v="1486"/>
    <x v="3300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x v="2670"/>
    <x v="1"/>
    <x v="35"/>
  </r>
  <r>
    <n v="2136"/>
    <x v="3301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x v="2671"/>
    <x v="3"/>
    <x v="18"/>
  </r>
  <r>
    <n v="1097"/>
    <x v="3302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x v="2672"/>
    <x v="3"/>
    <x v="18"/>
  </r>
  <r>
    <n v="4086"/>
    <x v="3303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x v="2673"/>
    <x v="6"/>
    <x v="11"/>
  </r>
  <r>
    <n v="2436"/>
    <x v="3304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x v="2573"/>
    <x v="4"/>
    <x v="29"/>
  </r>
  <r>
    <n v="455"/>
    <x v="330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x v="2573"/>
    <x v="5"/>
    <x v="23"/>
  </r>
  <r>
    <n v="1068"/>
    <x v="3306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x v="2674"/>
    <x v="3"/>
    <x v="18"/>
  </r>
  <r>
    <n v="1109"/>
    <x v="3307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x v="2383"/>
    <x v="3"/>
    <x v="18"/>
  </r>
  <r>
    <n v="3966"/>
    <x v="3308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x v="2573"/>
    <x v="6"/>
    <x v="11"/>
  </r>
  <r>
    <n v="2866"/>
    <x v="3309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x v="2573"/>
    <x v="6"/>
    <x v="11"/>
  </r>
  <r>
    <n v="2764"/>
    <x v="3310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2674"/>
    <x v="1"/>
    <x v="39"/>
  </r>
  <r>
    <n v="873"/>
    <x v="3311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x v="2675"/>
    <x v="7"/>
    <x v="33"/>
  </r>
  <r>
    <n v="3960"/>
    <x v="3312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x v="2674"/>
    <x v="6"/>
    <x v="11"/>
  </r>
  <r>
    <n v="3142"/>
    <x v="3313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x v="2383"/>
    <x v="6"/>
    <x v="11"/>
  </r>
  <r>
    <n v="865"/>
    <x v="3314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x v="2573"/>
    <x v="7"/>
    <x v="33"/>
  </r>
  <r>
    <n v="449"/>
    <x v="3315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x v="2675"/>
    <x v="5"/>
    <x v="23"/>
  </r>
  <r>
    <n v="3962"/>
    <x v="3316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x v="2383"/>
    <x v="6"/>
    <x v="11"/>
  </r>
  <r>
    <n v="1075"/>
    <x v="3317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x v="2383"/>
    <x v="3"/>
    <x v="18"/>
  </r>
  <r>
    <n v="1428"/>
    <x v="3318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x v="2383"/>
    <x v="1"/>
    <x v="31"/>
  </r>
  <r>
    <n v="1078"/>
    <x v="3319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x v="2675"/>
    <x v="3"/>
    <x v="18"/>
  </r>
  <r>
    <n v="1093"/>
    <x v="3320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x v="2636"/>
    <x v="3"/>
    <x v="18"/>
  </r>
  <r>
    <n v="1905"/>
    <x v="3321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x v="2676"/>
    <x v="0"/>
    <x v="6"/>
  </r>
  <r>
    <n v="1182"/>
    <x v="332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x v="2676"/>
    <x v="4"/>
    <x v="29"/>
  </r>
  <r>
    <n v="1101"/>
    <x v="3323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x v="2677"/>
    <x v="3"/>
    <x v="18"/>
  </r>
  <r>
    <n v="4107"/>
    <x v="3324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x v="2678"/>
    <x v="6"/>
    <x v="11"/>
  </r>
  <r>
    <n v="3106"/>
    <x v="332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x v="2678"/>
    <x v="6"/>
    <x v="9"/>
  </r>
  <r>
    <n v="1811"/>
    <x v="3326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x v="2679"/>
    <x v="2"/>
    <x v="3"/>
  </r>
  <r>
    <n v="148"/>
    <x v="3327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x v="2478"/>
    <x v="5"/>
    <x v="21"/>
  </r>
  <r>
    <n v="3053"/>
    <x v="3328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x v="2680"/>
    <x v="6"/>
    <x v="9"/>
  </r>
  <r>
    <n v="1789"/>
    <x v="332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x v="2634"/>
    <x v="2"/>
    <x v="3"/>
  </r>
  <r>
    <n v="1232"/>
    <x v="3330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x v="2408"/>
    <x v="7"/>
    <x v="37"/>
  </r>
  <r>
    <n v="2693"/>
    <x v="3331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x v="2680"/>
    <x v="4"/>
    <x v="29"/>
  </r>
  <r>
    <n v="937"/>
    <x v="3332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x v="2478"/>
    <x v="7"/>
    <x v="33"/>
  </r>
  <r>
    <n v="1793"/>
    <x v="3333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x v="2478"/>
    <x v="2"/>
    <x v="3"/>
  </r>
  <r>
    <n v="4005"/>
    <x v="3334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x v="2478"/>
    <x v="6"/>
    <x v="11"/>
  </r>
  <r>
    <n v="939"/>
    <x v="3335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x v="2478"/>
    <x v="7"/>
    <x v="33"/>
  </r>
  <r>
    <n v="2864"/>
    <x v="3336"/>
    <s v="Accessible, original theatre for all!"/>
    <n v="2500"/>
    <n v="40"/>
    <x v="2"/>
    <x v="1"/>
    <s v="GBP"/>
    <n v="1437139080"/>
    <n v="1434552207"/>
    <b v="0"/>
    <n v="3"/>
    <b v="0"/>
    <x v="11"/>
    <n v="2"/>
    <x v="2680"/>
    <x v="6"/>
    <x v="11"/>
  </r>
  <r>
    <n v="154"/>
    <x v="333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x v="2680"/>
    <x v="5"/>
    <x v="21"/>
  </r>
  <r>
    <n v="3871"/>
    <x v="3338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x v="2680"/>
    <x v="6"/>
    <x v="19"/>
  </r>
  <r>
    <n v="2346"/>
    <x v="3339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x v="2446"/>
    <x v="0"/>
    <x v="26"/>
  </r>
  <r>
    <n v="2903"/>
    <x v="3340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x v="2681"/>
    <x v="6"/>
    <x v="11"/>
  </r>
  <r>
    <n v="3850"/>
    <x v="3341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x v="2639"/>
    <x v="6"/>
    <x v="11"/>
  </r>
  <r>
    <n v="4073"/>
    <x v="3342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x v="2682"/>
    <x v="6"/>
    <x v="11"/>
  </r>
  <r>
    <n v="2683"/>
    <x v="3343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x v="2574"/>
    <x v="4"/>
    <x v="29"/>
  </r>
  <r>
    <n v="1873"/>
    <x v="3344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x v="2367"/>
    <x v="3"/>
    <x v="28"/>
  </r>
  <r>
    <n v="2761"/>
    <x v="3345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2675"/>
    <x v="1"/>
    <x v="39"/>
  </r>
  <r>
    <n v="2647"/>
    <x v="3346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x v="2574"/>
    <x v="0"/>
    <x v="4"/>
  </r>
  <r>
    <n v="2691"/>
    <x v="3347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x v="2628"/>
    <x v="4"/>
    <x v="29"/>
  </r>
  <r>
    <n v="1162"/>
    <x v="3348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x v="2628"/>
    <x v="4"/>
    <x v="29"/>
  </r>
  <r>
    <n v="3792"/>
    <x v="3349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x v="2628"/>
    <x v="6"/>
    <x v="19"/>
  </r>
  <r>
    <n v="2741"/>
    <x v="335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2683"/>
    <x v="1"/>
    <x v="39"/>
  </r>
  <r>
    <n v="1158"/>
    <x v="335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x v="1673"/>
    <x v="4"/>
    <x v="29"/>
  </r>
  <r>
    <n v="1724"/>
    <x v="3352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x v="2683"/>
    <x v="7"/>
    <x v="14"/>
  </r>
  <r>
    <n v="550"/>
    <x v="3353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x v="2683"/>
    <x v="0"/>
    <x v="26"/>
  </r>
  <r>
    <n v="1719"/>
    <x v="335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x v="1673"/>
    <x v="7"/>
    <x v="14"/>
  </r>
  <r>
    <n v="2859"/>
    <x v="3355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x v="2239"/>
    <x v="6"/>
    <x v="11"/>
  </r>
  <r>
    <n v="3887"/>
    <x v="3356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x v="2628"/>
    <x v="6"/>
    <x v="19"/>
  </r>
  <r>
    <n v="1558"/>
    <x v="3357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x v="1673"/>
    <x v="2"/>
    <x v="38"/>
  </r>
  <r>
    <n v="4068"/>
    <x v="3358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x v="2684"/>
    <x v="6"/>
    <x v="11"/>
  </r>
  <r>
    <n v="2153"/>
    <x v="3359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x v="2656"/>
    <x v="3"/>
    <x v="18"/>
  </r>
  <r>
    <n v="1710"/>
    <x v="3360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x v="2223"/>
    <x v="7"/>
    <x v="14"/>
  </r>
  <r>
    <n v="2767"/>
    <x v="3361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x v="2685"/>
    <x v="1"/>
    <x v="39"/>
  </r>
  <r>
    <n v="773"/>
    <x v="3362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x v="2670"/>
    <x v="1"/>
    <x v="35"/>
  </r>
  <r>
    <n v="3988"/>
    <x v="3363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x v="2686"/>
    <x v="6"/>
    <x v="11"/>
  </r>
  <r>
    <n v="4090"/>
    <x v="3364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x v="2607"/>
    <x v="6"/>
    <x v="11"/>
  </r>
  <r>
    <n v="599"/>
    <x v="3365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x v="2687"/>
    <x v="0"/>
    <x v="26"/>
  </r>
  <r>
    <n v="494"/>
    <x v="3366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x v="2688"/>
    <x v="5"/>
    <x v="23"/>
  </r>
  <r>
    <n v="152"/>
    <x v="3367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x v="2383"/>
    <x v="5"/>
    <x v="21"/>
  </r>
  <r>
    <n v="1173"/>
    <x v="3368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x v="2421"/>
    <x v="4"/>
    <x v="29"/>
  </r>
  <r>
    <n v="2389"/>
    <x v="3369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x v="2421"/>
    <x v="0"/>
    <x v="26"/>
  </r>
  <r>
    <n v="2408"/>
    <x v="3370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x v="2383"/>
    <x v="4"/>
    <x v="29"/>
  </r>
  <r>
    <n v="917"/>
    <x v="3371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x v="2421"/>
    <x v="7"/>
    <x v="33"/>
  </r>
  <r>
    <n v="2506"/>
    <x v="3372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x v="2383"/>
    <x v="4"/>
    <x v="40"/>
  </r>
  <r>
    <n v="497"/>
    <x v="3373"/>
    <s v="live-action/animated series pilot."/>
    <n v="4480"/>
    <n v="30"/>
    <x v="2"/>
    <x v="0"/>
    <s v="USD"/>
    <n v="1419483600"/>
    <n v="1414889665"/>
    <b v="0"/>
    <n v="3"/>
    <b v="0"/>
    <x v="23"/>
    <n v="1"/>
    <x v="2634"/>
    <x v="5"/>
    <x v="23"/>
  </r>
  <r>
    <n v="1492"/>
    <x v="3374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x v="2383"/>
    <x v="1"/>
    <x v="35"/>
  </r>
  <r>
    <n v="881"/>
    <x v="3375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x v="2421"/>
    <x v="7"/>
    <x v="12"/>
  </r>
  <r>
    <n v="912"/>
    <x v="3376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x v="2383"/>
    <x v="7"/>
    <x v="33"/>
  </r>
  <r>
    <n v="2844"/>
    <x v="3377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x v="2421"/>
    <x v="6"/>
    <x v="11"/>
  </r>
  <r>
    <n v="3647"/>
    <x v="3378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x v="2383"/>
    <x v="6"/>
    <x v="19"/>
  </r>
  <r>
    <n v="1755"/>
    <x v="3379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x v="2689"/>
    <x v="2"/>
    <x v="3"/>
  </r>
  <r>
    <n v="1121"/>
    <x v="3380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x v="2690"/>
    <x v="3"/>
    <x v="18"/>
  </r>
  <r>
    <n v="2879"/>
    <x v="3381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x v="2254"/>
    <x v="6"/>
    <x v="11"/>
  </r>
  <r>
    <n v="4019"/>
    <x v="338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x v="2691"/>
    <x v="6"/>
    <x v="11"/>
  </r>
  <r>
    <n v="2536"/>
    <x v="3383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x v="2691"/>
    <x v="7"/>
    <x v="25"/>
  </r>
  <r>
    <n v="1312"/>
    <x v="3384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x v="2135"/>
    <x v="0"/>
    <x v="1"/>
  </r>
  <r>
    <n v="1579"/>
    <x v="3385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x v="2666"/>
    <x v="1"/>
    <x v="32"/>
  </r>
  <r>
    <n v="4065"/>
    <x v="3386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x v="2692"/>
    <x v="6"/>
    <x v="11"/>
  </r>
  <r>
    <n v="2698"/>
    <x v="338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x v="2693"/>
    <x v="4"/>
    <x v="29"/>
  </r>
  <r>
    <n v="3124"/>
    <x v="3388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x v="2020"/>
    <x v="6"/>
    <x v="9"/>
  </r>
  <r>
    <n v="1874"/>
    <x v="3389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x v="2446"/>
    <x v="3"/>
    <x v="28"/>
  </r>
  <r>
    <n v="3853"/>
    <x v="3390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x v="2446"/>
    <x v="6"/>
    <x v="11"/>
  </r>
  <r>
    <n v="453"/>
    <x v="3391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x v="2446"/>
    <x v="5"/>
    <x v="23"/>
  </r>
  <r>
    <n v="3108"/>
    <x v="3392"/>
    <s v="We need a permanent home for the theater!"/>
    <n v="50000"/>
    <n v="26"/>
    <x v="2"/>
    <x v="0"/>
    <s v="USD"/>
    <n v="1430234394"/>
    <n v="1425053994"/>
    <b v="0"/>
    <n v="2"/>
    <b v="0"/>
    <x v="9"/>
    <n v="0"/>
    <x v="2446"/>
    <x v="6"/>
    <x v="9"/>
  </r>
  <r>
    <n v="594"/>
    <x v="3393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x v="2446"/>
    <x v="0"/>
    <x v="26"/>
  </r>
  <r>
    <n v="990"/>
    <x v="3394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x v="2446"/>
    <x v="0"/>
    <x v="1"/>
  </r>
  <r>
    <n v="1422"/>
    <x v="3395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x v="2446"/>
    <x v="1"/>
    <x v="31"/>
  </r>
  <r>
    <n v="2434"/>
    <x v="3396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x v="2446"/>
    <x v="4"/>
    <x v="29"/>
  </r>
  <r>
    <n v="2159"/>
    <x v="3397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x v="2446"/>
    <x v="3"/>
    <x v="18"/>
  </r>
  <r>
    <n v="4013"/>
    <x v="3398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x v="2446"/>
    <x v="6"/>
    <x v="11"/>
  </r>
  <r>
    <n v="2591"/>
    <x v="3399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x v="2446"/>
    <x v="4"/>
    <x v="29"/>
  </r>
  <r>
    <n v="2902"/>
    <x v="3400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x v="1647"/>
    <x v="6"/>
    <x v="11"/>
  </r>
  <r>
    <n v="3094"/>
    <x v="3401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x v="1647"/>
    <x v="6"/>
    <x v="9"/>
  </r>
  <r>
    <n v="459"/>
    <x v="3402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x v="1647"/>
    <x v="5"/>
    <x v="23"/>
  </r>
  <r>
    <n v="2354"/>
    <x v="3403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x v="1647"/>
    <x v="0"/>
    <x v="26"/>
  </r>
  <r>
    <n v="3952"/>
    <x v="3404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x v="1647"/>
    <x v="6"/>
    <x v="11"/>
  </r>
  <r>
    <n v="1171"/>
    <x v="3405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x v="1647"/>
    <x v="4"/>
    <x v="29"/>
  </r>
  <r>
    <n v="2391"/>
    <x v="3406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x v="1647"/>
    <x v="0"/>
    <x v="26"/>
  </r>
  <r>
    <n v="2128"/>
    <x v="3407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x v="1647"/>
    <x v="3"/>
    <x v="18"/>
  </r>
  <r>
    <n v="4066"/>
    <x v="3408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x v="1647"/>
    <x v="6"/>
    <x v="11"/>
  </r>
  <r>
    <n v="460"/>
    <x v="3409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x v="2669"/>
    <x v="5"/>
    <x v="23"/>
  </r>
  <r>
    <n v="938"/>
    <x v="3410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x v="1647"/>
    <x v="7"/>
    <x v="33"/>
  </r>
  <r>
    <n v="1988"/>
    <x v="3411"/>
    <s v="Expressing art in an image!"/>
    <n v="6000"/>
    <n v="25"/>
    <x v="2"/>
    <x v="0"/>
    <s v="USD"/>
    <n v="1440094742"/>
    <n v="1437502742"/>
    <b v="0"/>
    <n v="1"/>
    <b v="0"/>
    <x v="36"/>
    <n v="0"/>
    <x v="1647"/>
    <x v="2"/>
    <x v="36"/>
  </r>
  <r>
    <n v="1099"/>
    <x v="3412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x v="1647"/>
    <x v="3"/>
    <x v="18"/>
  </r>
  <r>
    <n v="2893"/>
    <x v="3413"/>
    <s v="Fundraising for REDISCOVERING KIA THE PLAY"/>
    <n v="5000"/>
    <n v="25"/>
    <x v="2"/>
    <x v="0"/>
    <s v="USD"/>
    <n v="1420768800"/>
    <n v="1415644395"/>
    <b v="0"/>
    <n v="2"/>
    <b v="0"/>
    <x v="11"/>
    <n v="1"/>
    <x v="2669"/>
    <x v="6"/>
    <x v="11"/>
  </r>
  <r>
    <n v="541"/>
    <x v="3414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x v="1647"/>
    <x v="0"/>
    <x v="26"/>
  </r>
  <r>
    <n v="3950"/>
    <x v="341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x v="1647"/>
    <x v="6"/>
    <x v="11"/>
  </r>
  <r>
    <n v="2692"/>
    <x v="3416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x v="1647"/>
    <x v="4"/>
    <x v="29"/>
  </r>
  <r>
    <n v="2762"/>
    <x v="3417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1647"/>
    <x v="1"/>
    <x v="39"/>
  </r>
  <r>
    <n v="2413"/>
    <x v="3418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x v="2694"/>
    <x v="4"/>
    <x v="29"/>
  </r>
  <r>
    <n v="3901"/>
    <x v="3419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x v="1647"/>
    <x v="6"/>
    <x v="11"/>
  </r>
  <r>
    <n v="1229"/>
    <x v="3420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x v="1647"/>
    <x v="7"/>
    <x v="37"/>
  </r>
  <r>
    <n v="3747"/>
    <x v="3421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x v="1647"/>
    <x v="6"/>
    <x v="11"/>
  </r>
  <r>
    <n v="3927"/>
    <x v="34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x v="2669"/>
    <x v="6"/>
    <x v="11"/>
  </r>
  <r>
    <n v="3201"/>
    <x v="3423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x v="2669"/>
    <x v="6"/>
    <x v="19"/>
  </r>
  <r>
    <n v="1819"/>
    <x v="3424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x v="2695"/>
    <x v="2"/>
    <x v="3"/>
  </r>
  <r>
    <n v="2949"/>
    <x v="3425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x v="2669"/>
    <x v="6"/>
    <x v="9"/>
  </r>
  <r>
    <n v="3855"/>
    <x v="3426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x v="1647"/>
    <x v="6"/>
    <x v="11"/>
  </r>
  <r>
    <n v="2131"/>
    <x v="3427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x v="2694"/>
    <x v="3"/>
    <x v="18"/>
  </r>
  <r>
    <n v="3881"/>
    <x v="3428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x v="1647"/>
    <x v="6"/>
    <x v="19"/>
  </r>
  <r>
    <n v="1091"/>
    <x v="3429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x v="2669"/>
    <x v="3"/>
    <x v="18"/>
  </r>
  <r>
    <n v="2948"/>
    <x v="3430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x v="2696"/>
    <x v="6"/>
    <x v="9"/>
  </r>
  <r>
    <n v="430"/>
    <x v="3431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x v="2697"/>
    <x v="5"/>
    <x v="23"/>
  </r>
  <r>
    <n v="4002"/>
    <x v="3432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x v="2698"/>
    <x v="6"/>
    <x v="11"/>
  </r>
  <r>
    <n v="2895"/>
    <x v="3433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x v="2698"/>
    <x v="6"/>
    <x v="11"/>
  </r>
  <r>
    <n v="3074"/>
    <x v="3434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x v="2699"/>
    <x v="6"/>
    <x v="9"/>
  </r>
  <r>
    <n v="1736"/>
    <x v="3435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x v="2700"/>
    <x v="7"/>
    <x v="14"/>
  </r>
  <r>
    <n v="1129"/>
    <x v="3436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x v="2676"/>
    <x v="3"/>
    <x v="28"/>
  </r>
  <r>
    <n v="4042"/>
    <x v="3437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x v="2701"/>
    <x v="6"/>
    <x v="11"/>
  </r>
  <r>
    <n v="900"/>
    <x v="3438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x v="2676"/>
    <x v="7"/>
    <x v="33"/>
  </r>
  <r>
    <n v="3961"/>
    <x v="3439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x v="2676"/>
    <x v="6"/>
    <x v="11"/>
  </r>
  <r>
    <n v="4041"/>
    <x v="3440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x v="2676"/>
    <x v="6"/>
    <x v="11"/>
  </r>
  <r>
    <n v="777"/>
    <x v="3441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x v="2701"/>
    <x v="1"/>
    <x v="35"/>
  </r>
  <r>
    <n v="2430"/>
    <x v="3442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x v="2676"/>
    <x v="4"/>
    <x v="29"/>
  </r>
  <r>
    <n v="1092"/>
    <x v="3443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x v="2702"/>
    <x v="3"/>
    <x v="18"/>
  </r>
  <r>
    <n v="2890"/>
    <x v="3444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x v="2701"/>
    <x v="6"/>
    <x v="11"/>
  </r>
  <r>
    <n v="2909"/>
    <x v="3445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x v="2478"/>
    <x v="6"/>
    <x v="11"/>
  </r>
  <r>
    <n v="4092"/>
    <x v="3446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x v="2478"/>
    <x v="6"/>
    <x v="11"/>
  </r>
  <r>
    <n v="213"/>
    <x v="3447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x v="2478"/>
    <x v="5"/>
    <x v="10"/>
  </r>
  <r>
    <n v="2863"/>
    <x v="3448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x v="2478"/>
    <x v="6"/>
    <x v="11"/>
  </r>
  <r>
    <n v="3852"/>
    <x v="3449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x v="2634"/>
    <x v="6"/>
    <x v="11"/>
  </r>
  <r>
    <n v="597"/>
    <x v="3450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x v="2634"/>
    <x v="0"/>
    <x v="26"/>
  </r>
  <r>
    <n v="1738"/>
    <x v="3451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x v="2478"/>
    <x v="7"/>
    <x v="14"/>
  </r>
  <r>
    <n v="1133"/>
    <x v="3452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x v="2478"/>
    <x v="3"/>
    <x v="28"/>
  </r>
  <r>
    <n v="569"/>
    <x v="3453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x v="2478"/>
    <x v="0"/>
    <x v="26"/>
  </r>
  <r>
    <n v="884"/>
    <x v="345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x v="2634"/>
    <x v="7"/>
    <x v="12"/>
  </r>
  <r>
    <n v="1542"/>
    <x v="3455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x v="2478"/>
    <x v="2"/>
    <x v="38"/>
  </r>
  <r>
    <n v="3735"/>
    <x v="3456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x v="2634"/>
    <x v="6"/>
    <x v="11"/>
  </r>
  <r>
    <n v="2660"/>
    <x v="3457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x v="2703"/>
    <x v="0"/>
    <x v="4"/>
  </r>
  <r>
    <n v="4011"/>
    <x v="3458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x v="2704"/>
    <x v="6"/>
    <x v="11"/>
  </r>
  <r>
    <n v="638"/>
    <x v="3459"/>
    <s v="O0"/>
    <n v="200000"/>
    <n v="18"/>
    <x v="1"/>
    <x v="4"/>
    <s v="EUR"/>
    <n v="1490447662"/>
    <n v="1485267262"/>
    <b v="0"/>
    <n v="6"/>
    <b v="0"/>
    <x v="26"/>
    <n v="0"/>
    <x v="2702"/>
    <x v="0"/>
    <x v="26"/>
  </r>
  <r>
    <n v="1686"/>
    <x v="3460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x v="2367"/>
    <x v="7"/>
    <x v="14"/>
  </r>
  <r>
    <n v="192"/>
    <x v="3461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x v="2705"/>
    <x v="5"/>
    <x v="10"/>
  </r>
  <r>
    <n v="1169"/>
    <x v="3462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x v="2705"/>
    <x v="4"/>
    <x v="29"/>
  </r>
  <r>
    <n v="4049"/>
    <x v="3463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x v="2670"/>
    <x v="6"/>
    <x v="11"/>
  </r>
  <r>
    <n v="2133"/>
    <x v="3464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x v="2706"/>
    <x v="3"/>
    <x v="18"/>
  </r>
  <r>
    <n v="674"/>
    <x v="3465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x v="2689"/>
    <x v="0"/>
    <x v="1"/>
  </r>
  <r>
    <n v="1583"/>
    <x v="3466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x v="2383"/>
    <x v="2"/>
    <x v="34"/>
  </r>
  <r>
    <n v="1086"/>
    <x v="3467"/>
    <s v="Humanity's future in the Galaxy"/>
    <n v="18000"/>
    <n v="15"/>
    <x v="2"/>
    <x v="0"/>
    <s v="USD"/>
    <n v="1408913291"/>
    <n v="1406321291"/>
    <b v="0"/>
    <n v="2"/>
    <b v="0"/>
    <x v="18"/>
    <n v="0"/>
    <x v="2689"/>
    <x v="3"/>
    <x v="18"/>
  </r>
  <r>
    <n v="1435"/>
    <x v="3468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x v="2689"/>
    <x v="1"/>
    <x v="31"/>
  </r>
  <r>
    <n v="1406"/>
    <x v="3469"/>
    <s v="The White coat and the battle dress uniform"/>
    <n v="12000"/>
    <n v="15"/>
    <x v="2"/>
    <x v="6"/>
    <s v="EUR"/>
    <n v="1449914400"/>
    <n v="1445336607"/>
    <b v="0"/>
    <n v="3"/>
    <b v="0"/>
    <x v="31"/>
    <n v="0"/>
    <x v="2707"/>
    <x v="1"/>
    <x v="31"/>
  </r>
  <r>
    <n v="3926"/>
    <x v="3470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x v="2383"/>
    <x v="6"/>
    <x v="11"/>
  </r>
  <r>
    <n v="1407"/>
    <x v="3471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x v="2689"/>
    <x v="1"/>
    <x v="31"/>
  </r>
  <r>
    <n v="1454"/>
    <x v="3472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x v="2383"/>
    <x v="1"/>
    <x v="31"/>
  </r>
  <r>
    <n v="1053"/>
    <x v="347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x v="2383"/>
    <x v="8"/>
    <x v="30"/>
  </r>
  <r>
    <n v="2641"/>
    <x v="3474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x v="2383"/>
    <x v="0"/>
    <x v="4"/>
  </r>
  <r>
    <n v="2347"/>
    <x v="3475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x v="2383"/>
    <x v="0"/>
    <x v="26"/>
  </r>
  <r>
    <n v="3642"/>
    <x v="3476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x v="2689"/>
    <x v="6"/>
    <x v="19"/>
  </r>
  <r>
    <n v="1810"/>
    <x v="3477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x v="2689"/>
    <x v="2"/>
    <x v="3"/>
  </r>
  <r>
    <n v="3925"/>
    <x v="3478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x v="2707"/>
    <x v="6"/>
    <x v="11"/>
  </r>
  <r>
    <n v="420"/>
    <x v="3479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x v="2708"/>
    <x v="5"/>
    <x v="23"/>
  </r>
  <r>
    <n v="578"/>
    <x v="3480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x v="2709"/>
    <x v="0"/>
    <x v="26"/>
  </r>
  <r>
    <n v="31"/>
    <x v="348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x v="2446"/>
    <x v="5"/>
    <x v="16"/>
  </r>
  <r>
    <n v="3600"/>
    <x v="3482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x v="2710"/>
    <x v="6"/>
    <x v="11"/>
  </r>
  <r>
    <n v="560"/>
    <x v="3483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x v="2711"/>
    <x v="0"/>
    <x v="26"/>
  </r>
  <r>
    <n v="1081"/>
    <x v="3484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x v="2702"/>
    <x v="3"/>
    <x v="18"/>
  </r>
  <r>
    <n v="1902"/>
    <x v="3485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x v="2711"/>
    <x v="0"/>
    <x v="6"/>
  </r>
  <r>
    <n v="167"/>
    <x v="3486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x v="2712"/>
    <x v="5"/>
    <x v="10"/>
  </r>
  <r>
    <n v="981"/>
    <x v="3487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x v="2713"/>
    <x v="0"/>
    <x v="1"/>
  </r>
  <r>
    <n v="3970"/>
    <x v="3488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x v="2712"/>
    <x v="6"/>
    <x v="11"/>
  </r>
  <r>
    <n v="512"/>
    <x v="3489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x v="2712"/>
    <x v="5"/>
    <x v="23"/>
  </r>
  <r>
    <n v="1123"/>
    <x v="3490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x v="2714"/>
    <x v="3"/>
    <x v="18"/>
  </r>
  <r>
    <n v="1130"/>
    <x v="3491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x v="2714"/>
    <x v="3"/>
    <x v="28"/>
  </r>
  <r>
    <n v="1715"/>
    <x v="3492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x v="2712"/>
    <x v="7"/>
    <x v="14"/>
  </r>
  <r>
    <n v="3940"/>
    <x v="3493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x v="2712"/>
    <x v="6"/>
    <x v="11"/>
  </r>
  <r>
    <n v="3103"/>
    <x v="3494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x v="2712"/>
    <x v="6"/>
    <x v="9"/>
  </r>
  <r>
    <n v="3866"/>
    <x v="3495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x v="2712"/>
    <x v="6"/>
    <x v="11"/>
  </r>
  <r>
    <n v="159"/>
    <x v="3496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x v="2634"/>
    <x v="5"/>
    <x v="21"/>
  </r>
  <r>
    <n v="1176"/>
    <x v="3497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x v="2634"/>
    <x v="4"/>
    <x v="29"/>
  </r>
  <r>
    <n v="120"/>
    <x v="3498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x v="2634"/>
    <x v="5"/>
    <x v="21"/>
  </r>
  <r>
    <n v="2685"/>
    <x v="3499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x v="2634"/>
    <x v="4"/>
    <x v="29"/>
  </r>
  <r>
    <n v="1911"/>
    <x v="3500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x v="2634"/>
    <x v="0"/>
    <x v="6"/>
  </r>
  <r>
    <n v="771"/>
    <x v="350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x v="2634"/>
    <x v="1"/>
    <x v="35"/>
  </r>
  <r>
    <n v="3132"/>
    <x v="3502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x v="2634"/>
    <x v="6"/>
    <x v="11"/>
  </r>
  <r>
    <n v="3065"/>
    <x v="3503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x v="2707"/>
    <x v="6"/>
    <x v="9"/>
  </r>
  <r>
    <n v="3110"/>
    <x v="3504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x v="2634"/>
    <x v="6"/>
    <x v="9"/>
  </r>
  <r>
    <n v="2374"/>
    <x v="3505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x v="2634"/>
    <x v="0"/>
    <x v="26"/>
  </r>
  <r>
    <n v="1867"/>
    <x v="3506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x v="2634"/>
    <x v="3"/>
    <x v="28"/>
  </r>
  <r>
    <n v="2126"/>
    <x v="3507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x v="2707"/>
    <x v="3"/>
    <x v="18"/>
  </r>
  <r>
    <n v="3878"/>
    <x v="3508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x v="2634"/>
    <x v="6"/>
    <x v="19"/>
  </r>
  <r>
    <n v="630"/>
    <x v="3509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x v="2634"/>
    <x v="0"/>
    <x v="26"/>
  </r>
  <r>
    <n v="443"/>
    <x v="3510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x v="2707"/>
    <x v="5"/>
    <x v="23"/>
  </r>
  <r>
    <n v="482"/>
    <x v="3511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x v="2634"/>
    <x v="5"/>
    <x v="23"/>
  </r>
  <r>
    <n v="1564"/>
    <x v="3512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x v="2634"/>
    <x v="1"/>
    <x v="32"/>
  </r>
  <r>
    <n v="4000"/>
    <x v="3513"/>
    <s v="An Enticing Trip into the World of Assisted Dying"/>
    <n v="8000"/>
    <n v="10"/>
    <x v="2"/>
    <x v="0"/>
    <s v="USD"/>
    <n v="1462631358"/>
    <n v="1457450958"/>
    <b v="0"/>
    <n v="1"/>
    <b v="0"/>
    <x v="11"/>
    <n v="0"/>
    <x v="2634"/>
    <x v="6"/>
    <x v="11"/>
  </r>
  <r>
    <n v="1114"/>
    <x v="35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x v="2715"/>
    <x v="3"/>
    <x v="18"/>
  </r>
  <r>
    <n v="1701"/>
    <x v="3515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x v="2707"/>
    <x v="7"/>
    <x v="14"/>
  </r>
  <r>
    <n v="509"/>
    <x v="3516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x v="2634"/>
    <x v="5"/>
    <x v="23"/>
  </r>
  <r>
    <n v="577"/>
    <x v="351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x v="2634"/>
    <x v="0"/>
    <x v="26"/>
  </r>
  <r>
    <n v="606"/>
    <x v="3518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x v="2634"/>
    <x v="0"/>
    <x v="26"/>
  </r>
  <r>
    <n v="2396"/>
    <x v="3519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x v="2634"/>
    <x v="0"/>
    <x v="26"/>
  </r>
  <r>
    <n v="2440"/>
    <x v="3520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x v="2707"/>
    <x v="4"/>
    <x v="29"/>
  </r>
  <r>
    <n v="3868"/>
    <x v="3521"/>
    <s v="New collection of music by Scott Evan Davis!"/>
    <n v="5000"/>
    <n v="10"/>
    <x v="1"/>
    <x v="1"/>
    <s v="GBP"/>
    <n v="1410191405"/>
    <n v="1408031405"/>
    <b v="0"/>
    <n v="1"/>
    <b v="0"/>
    <x v="19"/>
    <n v="0"/>
    <x v="2634"/>
    <x v="6"/>
    <x v="19"/>
  </r>
  <r>
    <n v="215"/>
    <x v="3522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x v="2634"/>
    <x v="5"/>
    <x v="10"/>
  </r>
  <r>
    <n v="3917"/>
    <x v="3523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x v="2634"/>
    <x v="6"/>
    <x v="11"/>
  </r>
  <r>
    <n v="4085"/>
    <x v="3524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x v="2634"/>
    <x v="6"/>
    <x v="11"/>
  </r>
  <r>
    <n v="142"/>
    <x v="3525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x v="2634"/>
    <x v="5"/>
    <x v="21"/>
  </r>
  <r>
    <n v="2777"/>
    <x v="352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2634"/>
    <x v="1"/>
    <x v="39"/>
  </r>
  <r>
    <n v="4084"/>
    <x v="3527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x v="2634"/>
    <x v="6"/>
    <x v="11"/>
  </r>
  <r>
    <n v="1863"/>
    <x v="3528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x v="2707"/>
    <x v="3"/>
    <x v="28"/>
  </r>
  <r>
    <n v="1543"/>
    <x v="3529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x v="2634"/>
    <x v="2"/>
    <x v="38"/>
  </r>
  <r>
    <n v="1126"/>
    <x v="3530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x v="2707"/>
    <x v="3"/>
    <x v="28"/>
  </r>
  <r>
    <n v="2757"/>
    <x v="3531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2707"/>
    <x v="1"/>
    <x v="39"/>
  </r>
  <r>
    <n v="3121"/>
    <x v="3532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x v="2634"/>
    <x v="6"/>
    <x v="9"/>
  </r>
  <r>
    <n v="3736"/>
    <x v="3533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x v="2634"/>
    <x v="6"/>
    <x v="11"/>
  </r>
  <r>
    <n v="3129"/>
    <x v="3534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x v="2634"/>
    <x v="6"/>
    <x v="11"/>
  </r>
  <r>
    <n v="584"/>
    <x v="3535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x v="2707"/>
    <x v="0"/>
    <x v="26"/>
  </r>
  <r>
    <n v="2841"/>
    <x v="3536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x v="2634"/>
    <x v="6"/>
    <x v="11"/>
  </r>
  <r>
    <n v="4024"/>
    <x v="353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x v="2634"/>
    <x v="6"/>
    <x v="11"/>
  </r>
  <r>
    <n v="1073"/>
    <x v="3538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x v="2634"/>
    <x v="3"/>
    <x v="18"/>
  </r>
  <r>
    <n v="1042"/>
    <x v="3539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x v="2634"/>
    <x v="8"/>
    <x v="30"/>
  </r>
  <r>
    <n v="3795"/>
    <x v="354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x v="2707"/>
    <x v="6"/>
    <x v="19"/>
  </r>
  <r>
    <n v="3858"/>
    <x v="3541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x v="2634"/>
    <x v="6"/>
    <x v="11"/>
  </r>
  <r>
    <n v="2886"/>
    <x v="3542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x v="2634"/>
    <x v="6"/>
    <x v="11"/>
  </r>
  <r>
    <n v="3745"/>
    <x v="3543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x v="2634"/>
    <x v="6"/>
    <x v="11"/>
  </r>
  <r>
    <n v="847"/>
    <x v="3544"/>
    <s v="MUSIC WITH MEANING!  MUSIC THAT MATTERS!!!"/>
    <n v="10"/>
    <n v="10"/>
    <x v="0"/>
    <x v="0"/>
    <s v="USD"/>
    <n v="1436555376"/>
    <n v="1433963376"/>
    <b v="0"/>
    <n v="1"/>
    <b v="1"/>
    <x v="20"/>
    <n v="100"/>
    <x v="2634"/>
    <x v="7"/>
    <x v="20"/>
  </r>
  <r>
    <n v="2213"/>
    <x v="3545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x v="2634"/>
    <x v="7"/>
    <x v="13"/>
  </r>
  <r>
    <n v="548"/>
    <x v="3546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x v="2675"/>
    <x v="0"/>
    <x v="26"/>
  </r>
  <r>
    <n v="666"/>
    <x v="3547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x v="2709"/>
    <x v="0"/>
    <x v="1"/>
  </r>
  <r>
    <n v="2423"/>
    <x v="3548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x v="2686"/>
    <x v="4"/>
    <x v="29"/>
  </r>
  <r>
    <n v="157"/>
    <x v="3549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x v="2711"/>
    <x v="5"/>
    <x v="21"/>
  </r>
  <r>
    <n v="2384"/>
    <x v="355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x v="2716"/>
    <x v="0"/>
    <x v="26"/>
  </r>
  <r>
    <n v="1915"/>
    <x v="3551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x v="2709"/>
    <x v="0"/>
    <x v="6"/>
  </r>
  <r>
    <n v="3957"/>
    <x v="35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x v="2701"/>
    <x v="6"/>
    <x v="11"/>
  </r>
  <r>
    <n v="2875"/>
    <x v="3553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x v="2717"/>
    <x v="6"/>
    <x v="11"/>
  </r>
  <r>
    <n v="1411"/>
    <x v="3554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x v="2717"/>
    <x v="1"/>
    <x v="31"/>
  </r>
  <r>
    <n v="425"/>
    <x v="355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x v="2702"/>
    <x v="5"/>
    <x v="23"/>
  </r>
  <r>
    <n v="596"/>
    <x v="355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x v="2702"/>
    <x v="0"/>
    <x v="26"/>
  </r>
  <r>
    <n v="1541"/>
    <x v="3557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x v="2702"/>
    <x v="2"/>
    <x v="38"/>
  </r>
  <r>
    <n v="1044"/>
    <x v="3558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x v="2702"/>
    <x v="8"/>
    <x v="30"/>
  </r>
  <r>
    <n v="1879"/>
    <x v="3559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x v="2702"/>
    <x v="3"/>
    <x v="28"/>
  </r>
  <r>
    <n v="1418"/>
    <x v="3560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x v="2718"/>
    <x v="1"/>
    <x v="31"/>
  </r>
  <r>
    <n v="2901"/>
    <x v="3561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x v="2702"/>
    <x v="6"/>
    <x v="11"/>
  </r>
  <r>
    <n v="544"/>
    <x v="3562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x v="2702"/>
    <x v="0"/>
    <x v="26"/>
  </r>
  <r>
    <n v="1178"/>
    <x v="3563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x v="2707"/>
    <x v="4"/>
    <x v="29"/>
  </r>
  <r>
    <n v="161"/>
    <x v="3564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x v="2707"/>
    <x v="5"/>
    <x v="10"/>
  </r>
  <r>
    <n v="2589"/>
    <x v="3565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x v="2707"/>
    <x v="4"/>
    <x v="29"/>
  </r>
  <r>
    <n v="447"/>
    <x v="3566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x v="2707"/>
    <x v="5"/>
    <x v="23"/>
  </r>
  <r>
    <n v="2418"/>
    <x v="3567"/>
    <s v="I want to start my food truck business."/>
    <n v="25000"/>
    <n v="5"/>
    <x v="2"/>
    <x v="0"/>
    <s v="USD"/>
    <n v="1427225644"/>
    <n v="1422045244"/>
    <b v="0"/>
    <n v="5"/>
    <b v="0"/>
    <x v="29"/>
    <n v="0"/>
    <x v="2716"/>
    <x v="4"/>
    <x v="29"/>
  </r>
  <r>
    <n v="2416"/>
    <x v="3568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x v="2707"/>
    <x v="4"/>
    <x v="29"/>
  </r>
  <r>
    <n v="1090"/>
    <x v="3569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x v="2707"/>
    <x v="3"/>
    <x v="18"/>
  </r>
  <r>
    <n v="1694"/>
    <x v="3570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x v="2707"/>
    <x v="7"/>
    <x v="14"/>
  </r>
  <r>
    <n v="3119"/>
    <x v="3571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x v="2707"/>
    <x v="6"/>
    <x v="9"/>
  </r>
  <r>
    <n v="1139"/>
    <x v="3572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x v="2707"/>
    <x v="3"/>
    <x v="28"/>
  </r>
  <r>
    <n v="3806"/>
    <x v="3573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x v="2707"/>
    <x v="6"/>
    <x v="19"/>
  </r>
  <r>
    <n v="440"/>
    <x v="3574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x v="2707"/>
    <x v="5"/>
    <x v="23"/>
  </r>
  <r>
    <n v="1482"/>
    <x v="3575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x v="2707"/>
    <x v="1"/>
    <x v="35"/>
  </r>
  <r>
    <n v="3939"/>
    <x v="3576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x v="2707"/>
    <x v="6"/>
    <x v="11"/>
  </r>
  <r>
    <n v="763"/>
    <x v="3577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x v="2707"/>
    <x v="1"/>
    <x v="35"/>
  </r>
  <r>
    <n v="2586"/>
    <x v="3578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x v="2707"/>
    <x v="4"/>
    <x v="29"/>
  </r>
  <r>
    <n v="2887"/>
    <x v="3579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x v="2707"/>
    <x v="6"/>
    <x v="11"/>
  </r>
  <r>
    <n v="4079"/>
    <x v="3580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x v="2707"/>
    <x v="6"/>
    <x v="11"/>
  </r>
  <r>
    <n v="1119"/>
    <x v="3581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x v="2707"/>
    <x v="3"/>
    <x v="18"/>
  </r>
  <r>
    <n v="1499"/>
    <x v="3582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x v="2707"/>
    <x v="1"/>
    <x v="35"/>
  </r>
  <r>
    <n v="3945"/>
    <x v="3583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x v="2707"/>
    <x v="6"/>
    <x v="11"/>
  </r>
  <r>
    <n v="3994"/>
    <x v="3584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x v="2707"/>
    <x v="6"/>
    <x v="11"/>
  </r>
  <r>
    <n v="4007"/>
    <x v="3584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x v="2707"/>
    <x v="6"/>
    <x v="11"/>
  </r>
  <r>
    <n v="3915"/>
    <x v="3585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x v="2707"/>
    <x v="6"/>
    <x v="11"/>
  </r>
  <r>
    <n v="1113"/>
    <x v="3586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x v="2707"/>
    <x v="3"/>
    <x v="18"/>
  </r>
  <r>
    <n v="1581"/>
    <x v="3587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x v="2707"/>
    <x v="2"/>
    <x v="34"/>
  </r>
  <r>
    <n v="2583"/>
    <x v="3588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x v="2716"/>
    <x v="4"/>
    <x v="29"/>
  </r>
  <r>
    <n v="1242"/>
    <x v="3589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x v="2707"/>
    <x v="7"/>
    <x v="37"/>
  </r>
  <r>
    <n v="609"/>
    <x v="3590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x v="2707"/>
    <x v="0"/>
    <x v="26"/>
  </r>
  <r>
    <n v="2849"/>
    <x v="3591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x v="2707"/>
    <x v="6"/>
    <x v="11"/>
  </r>
  <r>
    <n v="1865"/>
    <x v="3592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x v="2709"/>
    <x v="3"/>
    <x v="28"/>
  </r>
  <r>
    <n v="1181"/>
    <x v="3593"/>
    <s v="Bringing the best tacos to the streets of Chicago!"/>
    <n v="50000"/>
    <n v="4"/>
    <x v="2"/>
    <x v="0"/>
    <s v="USD"/>
    <n v="1425197321"/>
    <n v="1422605321"/>
    <b v="0"/>
    <n v="3"/>
    <b v="0"/>
    <x v="29"/>
    <n v="0"/>
    <x v="2719"/>
    <x v="4"/>
    <x v="29"/>
  </r>
  <r>
    <n v="636"/>
    <x v="3594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x v="2711"/>
    <x v="0"/>
    <x v="26"/>
  </r>
  <r>
    <n v="4072"/>
    <x v="359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x v="2709"/>
    <x v="6"/>
    <x v="11"/>
  </r>
  <r>
    <n v="3805"/>
    <x v="3596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x v="2720"/>
    <x v="6"/>
    <x v="19"/>
  </r>
  <r>
    <n v="435"/>
    <x v="3597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x v="2716"/>
    <x v="5"/>
    <x v="23"/>
  </r>
  <r>
    <n v="3993"/>
    <x v="3598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x v="2702"/>
    <x v="6"/>
    <x v="11"/>
  </r>
  <r>
    <n v="1593"/>
    <x v="3599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x v="2716"/>
    <x v="2"/>
    <x v="34"/>
  </r>
  <r>
    <n v="3058"/>
    <x v="3600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x v="2716"/>
    <x v="6"/>
    <x v="9"/>
  </r>
  <r>
    <n v="982"/>
    <x v="3601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x v="2716"/>
    <x v="0"/>
    <x v="1"/>
  </r>
  <r>
    <n v="3904"/>
    <x v="3602"/>
    <s v="A play that will cover 4000 years of black history."/>
    <n v="10000"/>
    <n v="3"/>
    <x v="2"/>
    <x v="0"/>
    <s v="USD"/>
    <n v="1429074240"/>
    <n v="1427866200"/>
    <b v="0"/>
    <n v="2"/>
    <b v="0"/>
    <x v="11"/>
    <n v="0"/>
    <x v="2720"/>
    <x v="6"/>
    <x v="11"/>
  </r>
  <r>
    <n v="2394"/>
    <x v="3603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x v="2720"/>
    <x v="0"/>
    <x v="26"/>
  </r>
  <r>
    <n v="194"/>
    <x v="360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x v="2716"/>
    <x v="5"/>
    <x v="10"/>
  </r>
  <r>
    <n v="4113"/>
    <x v="3605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x v="2716"/>
    <x v="6"/>
    <x v="11"/>
  </r>
  <r>
    <n v="4082"/>
    <x v="3606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x v="2720"/>
    <x v="6"/>
    <x v="11"/>
  </r>
  <r>
    <n v="1420"/>
    <x v="3607"/>
    <s v="Help me butcher Shakespeare in a satirical fashion."/>
    <n v="110"/>
    <n v="3"/>
    <x v="2"/>
    <x v="0"/>
    <s v="USD"/>
    <n v="1467129686"/>
    <n v="1464969686"/>
    <b v="0"/>
    <n v="3"/>
    <b v="0"/>
    <x v="31"/>
    <n v="3"/>
    <x v="2716"/>
    <x v="1"/>
    <x v="31"/>
  </r>
  <r>
    <n v="3629"/>
    <x v="3608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x v="2716"/>
    <x v="6"/>
    <x v="19"/>
  </r>
  <r>
    <n v="2431"/>
    <x v="3609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x v="2716"/>
    <x v="4"/>
    <x v="29"/>
  </r>
  <r>
    <n v="445"/>
    <x v="3610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x v="2716"/>
    <x v="5"/>
    <x v="23"/>
  </r>
  <r>
    <n v="4006"/>
    <x v="3611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x v="2709"/>
    <x v="6"/>
    <x v="11"/>
  </r>
  <r>
    <n v="635"/>
    <x v="3612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x v="2709"/>
    <x v="0"/>
    <x v="26"/>
  </r>
  <r>
    <n v="1451"/>
    <x v="3613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x v="2716"/>
    <x v="1"/>
    <x v="31"/>
  </r>
  <r>
    <n v="2432"/>
    <x v="3614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x v="2716"/>
    <x v="4"/>
    <x v="29"/>
  </r>
  <r>
    <n v="3072"/>
    <x v="3615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x v="2716"/>
    <x v="6"/>
    <x v="9"/>
  </r>
  <r>
    <n v="2913"/>
    <x v="3616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x v="2716"/>
    <x v="6"/>
    <x v="11"/>
  </r>
  <r>
    <n v="2360"/>
    <x v="3617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x v="2709"/>
    <x v="0"/>
    <x v="26"/>
  </r>
  <r>
    <n v="2907"/>
    <x v="3618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x v="2716"/>
    <x v="6"/>
    <x v="11"/>
  </r>
  <r>
    <n v="2946"/>
    <x v="3619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x v="2716"/>
    <x v="6"/>
    <x v="9"/>
  </r>
  <r>
    <n v="1992"/>
    <x v="3620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x v="2716"/>
    <x v="2"/>
    <x v="36"/>
  </r>
  <r>
    <n v="2769"/>
    <x v="3621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2716"/>
    <x v="1"/>
    <x v="39"/>
  </r>
  <r>
    <n v="778"/>
    <x v="3622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x v="2709"/>
    <x v="1"/>
    <x v="35"/>
  </r>
  <r>
    <n v="2154"/>
    <x v="3623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x v="2716"/>
    <x v="3"/>
    <x v="18"/>
  </r>
  <r>
    <n v="2148"/>
    <x v="3624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x v="2716"/>
    <x v="3"/>
    <x v="18"/>
  </r>
  <r>
    <n v="619"/>
    <x v="3625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x v="2716"/>
    <x v="0"/>
    <x v="26"/>
  </r>
  <r>
    <n v="639"/>
    <x v="3626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x v="2716"/>
    <x v="0"/>
    <x v="26"/>
  </r>
  <r>
    <n v="542"/>
    <x v="3627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x v="2716"/>
    <x v="0"/>
    <x v="26"/>
  </r>
  <r>
    <n v="3951"/>
    <x v="3628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x v="2716"/>
    <x v="6"/>
    <x v="11"/>
  </r>
  <r>
    <n v="696"/>
    <x v="3629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x v="2716"/>
    <x v="0"/>
    <x v="1"/>
  </r>
  <r>
    <n v="1450"/>
    <x v="363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x v="2716"/>
    <x v="1"/>
    <x v="31"/>
  </r>
  <r>
    <n v="2582"/>
    <x v="3631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x v="2716"/>
    <x v="4"/>
    <x v="29"/>
  </r>
  <r>
    <n v="576"/>
    <x v="3632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x v="2716"/>
    <x v="0"/>
    <x v="26"/>
  </r>
  <r>
    <n v="2594"/>
    <x v="363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x v="2716"/>
    <x v="4"/>
    <x v="29"/>
  </r>
  <r>
    <n v="1316"/>
    <x v="3634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x v="2716"/>
    <x v="0"/>
    <x v="1"/>
  </r>
  <r>
    <n v="496"/>
    <x v="3635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x v="2716"/>
    <x v="5"/>
    <x v="23"/>
  </r>
  <r>
    <n v="171"/>
    <x v="3636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x v="2716"/>
    <x v="5"/>
    <x v="10"/>
  </r>
  <r>
    <n v="2427"/>
    <x v="3637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x v="2716"/>
    <x v="4"/>
    <x v="29"/>
  </r>
  <r>
    <n v="3200"/>
    <x v="3638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x v="2716"/>
    <x v="6"/>
    <x v="19"/>
  </r>
  <r>
    <n v="2428"/>
    <x v="3639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x v="2716"/>
    <x v="4"/>
    <x v="29"/>
  </r>
  <r>
    <n v="2689"/>
    <x v="3640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x v="2716"/>
    <x v="4"/>
    <x v="29"/>
  </r>
  <r>
    <n v="2694"/>
    <x v="3641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x v="2716"/>
    <x v="4"/>
    <x v="29"/>
  </r>
  <r>
    <n v="2910"/>
    <x v="3642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x v="2716"/>
    <x v="6"/>
    <x v="11"/>
  </r>
  <r>
    <n v="1134"/>
    <x v="3643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x v="2716"/>
    <x v="3"/>
    <x v="28"/>
  </r>
  <r>
    <n v="2914"/>
    <x v="3644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x v="2716"/>
    <x v="6"/>
    <x v="11"/>
  </r>
  <r>
    <n v="2941"/>
    <x v="3645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x v="2716"/>
    <x v="6"/>
    <x v="9"/>
  </r>
  <r>
    <n v="3639"/>
    <x v="364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x v="2716"/>
    <x v="6"/>
    <x v="19"/>
  </r>
  <r>
    <n v="3796"/>
    <x v="3647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x v="2716"/>
    <x v="6"/>
    <x v="19"/>
  </r>
  <r>
    <n v="3055"/>
    <x v="3648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x v="2716"/>
    <x v="6"/>
    <x v="9"/>
  </r>
  <r>
    <n v="564"/>
    <x v="3649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x v="2716"/>
    <x v="0"/>
    <x v="26"/>
  </r>
  <r>
    <n v="1702"/>
    <x v="3650"/>
    <s v="I can do all things through christ jesus"/>
    <n v="16500"/>
    <n v="1"/>
    <x v="2"/>
    <x v="0"/>
    <s v="USD"/>
    <n v="1427745150"/>
    <n v="1425156750"/>
    <b v="0"/>
    <n v="1"/>
    <b v="0"/>
    <x v="14"/>
    <n v="0"/>
    <x v="2716"/>
    <x v="7"/>
    <x v="14"/>
  </r>
  <r>
    <n v="540"/>
    <x v="3651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x v="2716"/>
    <x v="0"/>
    <x v="26"/>
  </r>
  <r>
    <n v="1497"/>
    <x v="3652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x v="2716"/>
    <x v="1"/>
    <x v="35"/>
  </r>
  <r>
    <n v="3912"/>
    <x v="3653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x v="2716"/>
    <x v="6"/>
    <x v="11"/>
  </r>
  <r>
    <n v="1440"/>
    <x v="3654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x v="2716"/>
    <x v="1"/>
    <x v="31"/>
  </r>
  <r>
    <n v="214"/>
    <x v="3655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x v="2716"/>
    <x v="5"/>
    <x v="10"/>
  </r>
  <r>
    <n v="3932"/>
    <x v="3656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x v="2716"/>
    <x v="6"/>
    <x v="11"/>
  </r>
  <r>
    <n v="583"/>
    <x v="3657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x v="2716"/>
    <x v="0"/>
    <x v="26"/>
  </r>
  <r>
    <n v="589"/>
    <x v="3658"/>
    <s v="Services closer than you think..."/>
    <n v="7500"/>
    <n v="1"/>
    <x v="2"/>
    <x v="0"/>
    <s v="USD"/>
    <n v="1436366699"/>
    <n v="1435070699"/>
    <b v="0"/>
    <n v="1"/>
    <b v="0"/>
    <x v="26"/>
    <n v="0"/>
    <x v="2716"/>
    <x v="0"/>
    <x v="26"/>
  </r>
  <r>
    <n v="1587"/>
    <x v="3659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x v="2716"/>
    <x v="2"/>
    <x v="34"/>
  </r>
  <r>
    <n v="3862"/>
    <x v="3660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x v="2716"/>
    <x v="6"/>
    <x v="11"/>
  </r>
  <r>
    <n v="4015"/>
    <x v="3661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x v="2716"/>
    <x v="6"/>
    <x v="11"/>
  </r>
  <r>
    <n v="212"/>
    <x v="366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x v="2716"/>
    <x v="5"/>
    <x v="10"/>
  </r>
  <r>
    <n v="1410"/>
    <x v="3663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x v="2716"/>
    <x v="1"/>
    <x v="31"/>
  </r>
  <r>
    <n v="2421"/>
    <x v="3664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x v="2716"/>
    <x v="4"/>
    <x v="29"/>
  </r>
  <r>
    <n v="566"/>
    <x v="3665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x v="2716"/>
    <x v="0"/>
    <x v="26"/>
  </r>
  <r>
    <n v="634"/>
    <x v="3666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x v="2716"/>
    <x v="0"/>
    <x v="26"/>
  </r>
  <r>
    <n v="2146"/>
    <x v="3667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x v="2716"/>
    <x v="3"/>
    <x v="18"/>
  </r>
  <r>
    <n v="3856"/>
    <x v="3668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x v="2716"/>
    <x v="6"/>
    <x v="11"/>
  </r>
  <r>
    <n v="4045"/>
    <x v="3669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x v="2716"/>
    <x v="6"/>
    <x v="11"/>
  </r>
  <r>
    <n v="1734"/>
    <x v="3670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x v="2716"/>
    <x v="7"/>
    <x v="14"/>
  </r>
  <r>
    <n v="2425"/>
    <x v="3671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x v="2716"/>
    <x v="4"/>
    <x v="29"/>
  </r>
  <r>
    <n v="474"/>
    <x v="3672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x v="2716"/>
    <x v="5"/>
    <x v="23"/>
  </r>
  <r>
    <n v="121"/>
    <x v="3673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x v="2716"/>
    <x v="5"/>
    <x v="21"/>
  </r>
  <r>
    <n v="580"/>
    <x v="3674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x v="2716"/>
    <x v="0"/>
    <x v="26"/>
  </r>
  <r>
    <n v="1545"/>
    <x v="367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x v="2716"/>
    <x v="2"/>
    <x v="38"/>
  </r>
  <r>
    <n v="1727"/>
    <x v="3676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x v="2716"/>
    <x v="7"/>
    <x v="14"/>
  </r>
  <r>
    <n v="3630"/>
    <x v="367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x v="2716"/>
    <x v="6"/>
    <x v="19"/>
  </r>
  <r>
    <n v="1722"/>
    <x v="3678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x v="2716"/>
    <x v="7"/>
    <x v="14"/>
  </r>
  <r>
    <n v="681"/>
    <x v="3679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x v="2716"/>
    <x v="0"/>
    <x v="1"/>
  </r>
  <r>
    <n v="1111"/>
    <x v="3680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x v="2716"/>
    <x v="3"/>
    <x v="18"/>
  </r>
  <r>
    <n v="3859"/>
    <x v="3681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x v="2716"/>
    <x v="6"/>
    <x v="11"/>
  </r>
  <r>
    <n v="4112"/>
    <x v="3682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x v="2716"/>
    <x v="6"/>
    <x v="11"/>
  </r>
  <r>
    <n v="1047"/>
    <x v="3683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x v="2716"/>
    <x v="8"/>
    <x v="30"/>
  </r>
  <r>
    <n v="1986"/>
    <x v="3684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x v="2716"/>
    <x v="2"/>
    <x v="36"/>
  </r>
  <r>
    <n v="4050"/>
    <x v="3685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x v="2716"/>
    <x v="6"/>
    <x v="11"/>
  </r>
  <r>
    <n v="464"/>
    <x v="3686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x v="2716"/>
    <x v="5"/>
    <x v="23"/>
  </r>
  <r>
    <n v="1128"/>
    <x v="3687"/>
    <s v="#havingfunFTW"/>
    <n v="1000"/>
    <n v="1"/>
    <x v="2"/>
    <x v="1"/>
    <s v="GBP"/>
    <n v="1407425717"/>
    <n v="1404833717"/>
    <b v="0"/>
    <n v="1"/>
    <b v="0"/>
    <x v="28"/>
    <n v="0"/>
    <x v="2716"/>
    <x v="3"/>
    <x v="28"/>
  </r>
  <r>
    <n v="1739"/>
    <x v="3688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x v="2716"/>
    <x v="7"/>
    <x v="14"/>
  </r>
  <r>
    <n v="2344"/>
    <x v="3689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x v="2716"/>
    <x v="0"/>
    <x v="26"/>
  </r>
  <r>
    <n v="3117"/>
    <x v="3690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x v="2716"/>
    <x v="6"/>
    <x v="9"/>
  </r>
  <r>
    <n v="3645"/>
    <x v="3691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x v="2716"/>
    <x v="6"/>
    <x v="19"/>
  </r>
  <r>
    <n v="1598"/>
    <x v="3692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x v="2716"/>
    <x v="2"/>
    <x v="34"/>
  </r>
  <r>
    <n v="2773"/>
    <x v="3693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x v="2716"/>
    <x v="1"/>
    <x v="39"/>
  </r>
  <r>
    <n v="1414"/>
    <x v="369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x v="2716"/>
    <x v="1"/>
    <x v="31"/>
  </r>
  <r>
    <n v="2422"/>
    <x v="3695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x v="2716"/>
    <x v="4"/>
    <x v="29"/>
  </r>
  <r>
    <n v="4004"/>
    <x v="3696"/>
    <s v="Help Launch The Queen Into South Florida!"/>
    <n v="500"/>
    <n v="1"/>
    <x v="2"/>
    <x v="0"/>
    <s v="USD"/>
    <n v="1412740457"/>
    <n v="1410148457"/>
    <b v="0"/>
    <n v="1"/>
    <b v="0"/>
    <x v="11"/>
    <n v="0"/>
    <x v="2716"/>
    <x v="6"/>
    <x v="11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x v="2721"/>
    <x v="5"/>
    <x v="21"/>
  </r>
  <r>
    <n v="2960"/>
    <x v="3698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x v="2721"/>
    <x v="6"/>
    <x v="9"/>
  </r>
  <r>
    <n v="1460"/>
    <x v="3699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x v="2721"/>
    <x v="1"/>
    <x v="31"/>
  </r>
  <r>
    <n v="492"/>
    <x v="3700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x v="2721"/>
    <x v="5"/>
    <x v="23"/>
  </r>
  <r>
    <n v="224"/>
    <x v="3701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x v="2721"/>
    <x v="5"/>
    <x v="10"/>
  </r>
  <r>
    <n v="2950"/>
    <x v="3702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x v="2721"/>
    <x v="6"/>
    <x v="9"/>
  </r>
  <r>
    <n v="163"/>
    <x v="370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x v="2721"/>
    <x v="5"/>
    <x v="10"/>
  </r>
  <r>
    <n v="195"/>
    <x v="3704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x v="2721"/>
    <x v="5"/>
    <x v="10"/>
  </r>
  <r>
    <n v="223"/>
    <x v="3705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x v="2721"/>
    <x v="5"/>
    <x v="10"/>
  </r>
  <r>
    <n v="231"/>
    <x v="3706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x v="2721"/>
    <x v="5"/>
    <x v="10"/>
  </r>
  <r>
    <n v="3125"/>
    <x v="3707"/>
    <s v="N/A"/>
    <n v="1500000"/>
    <n v="0"/>
    <x v="1"/>
    <x v="0"/>
    <s v="USD"/>
    <n v="1452142672"/>
    <n v="1449550672"/>
    <b v="0"/>
    <n v="0"/>
    <b v="0"/>
    <x v="9"/>
    <n v="0"/>
    <x v="2721"/>
    <x v="6"/>
    <x v="9"/>
  </r>
  <r>
    <n v="3061"/>
    <x v="3708"/>
    <s v="Save a historic Local theater."/>
    <n v="1000000"/>
    <n v="0"/>
    <x v="2"/>
    <x v="0"/>
    <s v="USD"/>
    <n v="1407955748"/>
    <n v="1405363748"/>
    <b v="0"/>
    <n v="0"/>
    <b v="0"/>
    <x v="9"/>
    <n v="0"/>
    <x v="2721"/>
    <x v="6"/>
    <x v="9"/>
  </r>
  <r>
    <n v="2390"/>
    <x v="3709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x v="2721"/>
    <x v="0"/>
    <x v="26"/>
  </r>
  <r>
    <n v="178"/>
    <x v="3710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x v="2721"/>
    <x v="5"/>
    <x v="10"/>
  </r>
  <r>
    <n v="686"/>
    <x v="3711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x v="2721"/>
    <x v="0"/>
    <x v="1"/>
  </r>
  <r>
    <n v="1230"/>
    <x v="3712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x v="2721"/>
    <x v="7"/>
    <x v="37"/>
  </r>
  <r>
    <n v="2642"/>
    <x v="3713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x v="2721"/>
    <x v="0"/>
    <x v="4"/>
  </r>
  <r>
    <n v="2349"/>
    <x v="3714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x v="2721"/>
    <x v="0"/>
    <x v="26"/>
  </r>
  <r>
    <n v="3885"/>
    <x v="3715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x v="2721"/>
    <x v="6"/>
    <x v="19"/>
  </r>
  <r>
    <n v="233"/>
    <x v="3716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x v="2721"/>
    <x v="5"/>
    <x v="10"/>
  </r>
  <r>
    <n v="1696"/>
    <x v="3717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x v="2721"/>
    <x v="7"/>
    <x v="14"/>
  </r>
  <r>
    <n v="1861"/>
    <x v="3718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x v="2721"/>
    <x v="3"/>
    <x v="28"/>
  </r>
  <r>
    <n v="140"/>
    <x v="3719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x v="2721"/>
    <x v="5"/>
    <x v="21"/>
  </r>
  <r>
    <n v="1448"/>
    <x v="3720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x v="2721"/>
    <x v="1"/>
    <x v="31"/>
  </r>
  <r>
    <n v="1982"/>
    <x v="3721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x v="2721"/>
    <x v="2"/>
    <x v="36"/>
  </r>
  <r>
    <n v="2513"/>
    <x v="3722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x v="2721"/>
    <x v="4"/>
    <x v="40"/>
  </r>
  <r>
    <n v="2363"/>
    <x v="372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x v="2721"/>
    <x v="0"/>
    <x v="26"/>
  </r>
  <r>
    <n v="236"/>
    <x v="3724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x v="2721"/>
    <x v="5"/>
    <x v="10"/>
  </r>
  <r>
    <n v="2876"/>
    <x v="372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x v="2721"/>
    <x v="6"/>
    <x v="11"/>
  </r>
  <r>
    <n v="3636"/>
    <x v="3726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x v="2721"/>
    <x v="6"/>
    <x v="19"/>
  </r>
  <r>
    <n v="1996"/>
    <x v="3727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x v="2721"/>
    <x v="2"/>
    <x v="36"/>
  </r>
  <r>
    <n v="1445"/>
    <x v="3728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x v="2721"/>
    <x v="1"/>
    <x v="31"/>
  </r>
  <r>
    <n v="1698"/>
    <x v="3729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x v="2721"/>
    <x v="7"/>
    <x v="14"/>
  </r>
  <r>
    <n v="2397"/>
    <x v="373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x v="2721"/>
    <x v="0"/>
    <x v="26"/>
  </r>
  <r>
    <n v="2378"/>
    <x v="3731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x v="2721"/>
    <x v="0"/>
    <x v="26"/>
  </r>
  <r>
    <n v="462"/>
    <x v="373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x v="2721"/>
    <x v="5"/>
    <x v="23"/>
  </r>
  <r>
    <n v="582"/>
    <x v="3733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x v="2721"/>
    <x v="0"/>
    <x v="26"/>
  </r>
  <r>
    <n v="637"/>
    <x v="3734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x v="2721"/>
    <x v="0"/>
    <x v="26"/>
  </r>
  <r>
    <n v="706"/>
    <x v="3735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x v="2721"/>
    <x v="0"/>
    <x v="1"/>
  </r>
  <r>
    <n v="911"/>
    <x v="3736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x v="2721"/>
    <x v="7"/>
    <x v="33"/>
  </r>
  <r>
    <n v="2511"/>
    <x v="3737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x v="2721"/>
    <x v="4"/>
    <x v="40"/>
  </r>
  <r>
    <n v="2520"/>
    <x v="3738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x v="2721"/>
    <x v="4"/>
    <x v="40"/>
  </r>
  <r>
    <n v="2561"/>
    <x v="3739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x v="2721"/>
    <x v="4"/>
    <x v="29"/>
  </r>
  <r>
    <n v="2780"/>
    <x v="3740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x v="2721"/>
    <x v="1"/>
    <x v="39"/>
  </r>
  <r>
    <n v="3127"/>
    <x v="3741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x v="2721"/>
    <x v="6"/>
    <x v="9"/>
  </r>
  <r>
    <n v="3628"/>
    <x v="3742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x v="2721"/>
    <x v="6"/>
    <x v="19"/>
  </r>
  <r>
    <n v="172"/>
    <x v="3743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x v="2721"/>
    <x v="5"/>
    <x v="10"/>
  </r>
  <r>
    <n v="2575"/>
    <x v="374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x v="2721"/>
    <x v="4"/>
    <x v="29"/>
  </r>
  <r>
    <n v="611"/>
    <x v="3745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x v="2721"/>
    <x v="0"/>
    <x v="26"/>
  </r>
  <r>
    <n v="2958"/>
    <x v="3746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x v="2721"/>
    <x v="6"/>
    <x v="9"/>
  </r>
  <r>
    <n v="623"/>
    <x v="3747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x v="2721"/>
    <x v="0"/>
    <x v="26"/>
  </r>
  <r>
    <n v="3114"/>
    <x v="3748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x v="2721"/>
    <x v="6"/>
    <x v="9"/>
  </r>
  <r>
    <n v="4098"/>
    <x v="3749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x v="2721"/>
    <x v="6"/>
    <x v="11"/>
  </r>
  <r>
    <n v="133"/>
    <x v="3750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x v="2721"/>
    <x v="5"/>
    <x v="21"/>
  </r>
  <r>
    <n v="602"/>
    <x v="3751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x v="2721"/>
    <x v="0"/>
    <x v="26"/>
  </r>
  <r>
    <n v="137"/>
    <x v="3752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x v="2721"/>
    <x v="5"/>
    <x v="21"/>
  </r>
  <r>
    <n v="208"/>
    <x v="3753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x v="2721"/>
    <x v="5"/>
    <x v="10"/>
  </r>
  <r>
    <n v="221"/>
    <x v="3754"/>
    <s v="Film about Schizophrenia with Surreal Twists!"/>
    <n v="50000"/>
    <n v="0"/>
    <x v="2"/>
    <x v="0"/>
    <s v="USD"/>
    <n v="1427569564"/>
    <n v="1422389164"/>
    <b v="0"/>
    <n v="0"/>
    <b v="0"/>
    <x v="10"/>
    <n v="0"/>
    <x v="2721"/>
    <x v="5"/>
    <x v="10"/>
  </r>
  <r>
    <n v="487"/>
    <x v="3755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x v="2721"/>
    <x v="5"/>
    <x v="23"/>
  </r>
  <r>
    <n v="562"/>
    <x v="3756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x v="2721"/>
    <x v="0"/>
    <x v="26"/>
  </r>
  <r>
    <n v="1234"/>
    <x v="3757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x v="2721"/>
    <x v="7"/>
    <x v="37"/>
  </r>
  <r>
    <n v="1416"/>
    <x v="3758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x v="2721"/>
    <x v="1"/>
    <x v="31"/>
  </r>
  <r>
    <n v="2350"/>
    <x v="3759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x v="2721"/>
    <x v="0"/>
    <x v="26"/>
  </r>
  <r>
    <n v="2400"/>
    <x v="3760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x v="2721"/>
    <x v="0"/>
    <x v="26"/>
  </r>
  <r>
    <n v="2894"/>
    <x v="3761"/>
    <s v="This Is A Story About A Woman A Man And A Woman"/>
    <n v="50000"/>
    <n v="0"/>
    <x v="2"/>
    <x v="0"/>
    <s v="USD"/>
    <n v="1428100815"/>
    <n v="1422920415"/>
    <b v="0"/>
    <n v="0"/>
    <b v="0"/>
    <x v="11"/>
    <n v="0"/>
    <x v="2721"/>
    <x v="6"/>
    <x v="11"/>
  </r>
  <r>
    <n v="2945"/>
    <x v="3762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x v="2721"/>
    <x v="6"/>
    <x v="9"/>
  </r>
  <r>
    <n v="3057"/>
    <x v="3763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x v="2721"/>
    <x v="6"/>
    <x v="9"/>
  </r>
  <r>
    <n v="552"/>
    <x v="3764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x v="2721"/>
    <x v="0"/>
    <x v="26"/>
  </r>
  <r>
    <n v="2507"/>
    <x v="3765"/>
    <s v="Unique dishes for a unique city!."/>
    <n v="42850"/>
    <n v="0"/>
    <x v="2"/>
    <x v="0"/>
    <s v="USD"/>
    <n v="1431308704"/>
    <n v="1428716704"/>
    <b v="0"/>
    <n v="0"/>
    <b v="0"/>
    <x v="40"/>
    <n v="0"/>
    <x v="2721"/>
    <x v="4"/>
    <x v="40"/>
  </r>
  <r>
    <n v="1058"/>
    <x v="3766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x v="2721"/>
    <x v="8"/>
    <x v="30"/>
  </r>
  <r>
    <n v="1131"/>
    <x v="3767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x v="2721"/>
    <x v="3"/>
    <x v="28"/>
  </r>
  <r>
    <n v="1432"/>
    <x v="3768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x v="2721"/>
    <x v="1"/>
    <x v="31"/>
  </r>
  <r>
    <n v="2564"/>
    <x v="3769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x v="2721"/>
    <x v="4"/>
    <x v="29"/>
  </r>
  <r>
    <n v="1459"/>
    <x v="3770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x v="2721"/>
    <x v="1"/>
    <x v="31"/>
  </r>
  <r>
    <n v="2504"/>
    <x v="3771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x v="2721"/>
    <x v="4"/>
    <x v="40"/>
  </r>
  <r>
    <n v="2566"/>
    <x v="3772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x v="2721"/>
    <x v="4"/>
    <x v="29"/>
  </r>
  <r>
    <n v="2395"/>
    <x v="3773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x v="2721"/>
    <x v="0"/>
    <x v="26"/>
  </r>
  <r>
    <n v="493"/>
    <x v="3774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x v="2721"/>
    <x v="5"/>
    <x v="23"/>
  </r>
  <r>
    <n v="1569"/>
    <x v="3775"/>
    <s v="to be removed"/>
    <n v="30000"/>
    <n v="0"/>
    <x v="1"/>
    <x v="0"/>
    <s v="USD"/>
    <n v="1369498714"/>
    <n v="1366906714"/>
    <b v="0"/>
    <n v="0"/>
    <b v="0"/>
    <x v="32"/>
    <n v="0"/>
    <x v="2721"/>
    <x v="1"/>
    <x v="32"/>
  </r>
  <r>
    <n v="2379"/>
    <x v="3776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x v="2721"/>
    <x v="0"/>
    <x v="26"/>
  </r>
  <r>
    <n v="2386"/>
    <x v="3777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x v="2721"/>
    <x v="0"/>
    <x v="26"/>
  </r>
  <r>
    <n v="2572"/>
    <x v="377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x v="2721"/>
    <x v="4"/>
    <x v="29"/>
  </r>
  <r>
    <n v="2686"/>
    <x v="3779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x v="2721"/>
    <x v="4"/>
    <x v="29"/>
  </r>
  <r>
    <n v="2888"/>
    <x v="3780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x v="2721"/>
    <x v="6"/>
    <x v="11"/>
  </r>
  <r>
    <n v="3875"/>
    <x v="3781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x v="2721"/>
    <x v="6"/>
    <x v="19"/>
  </r>
  <r>
    <n v="3882"/>
    <x v="3782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x v="2721"/>
    <x v="6"/>
    <x v="19"/>
  </r>
  <r>
    <n v="3948"/>
    <x v="3783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x v="2721"/>
    <x v="6"/>
    <x v="11"/>
  </r>
  <r>
    <n v="227"/>
    <x v="3784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x v="2721"/>
    <x v="5"/>
    <x v="10"/>
  </r>
  <r>
    <n v="2357"/>
    <x v="3785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x v="2721"/>
    <x v="0"/>
    <x v="26"/>
  </r>
  <r>
    <n v="238"/>
    <x v="3786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x v="2721"/>
    <x v="5"/>
    <x v="10"/>
  </r>
  <r>
    <n v="209"/>
    <x v="3787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x v="2721"/>
    <x v="5"/>
    <x v="10"/>
  </r>
  <r>
    <n v="565"/>
    <x v="3788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x v="2721"/>
    <x v="0"/>
    <x v="26"/>
  </r>
  <r>
    <n v="625"/>
    <x v="3789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x v="2721"/>
    <x v="0"/>
    <x v="26"/>
  </r>
  <r>
    <n v="1120"/>
    <x v="379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x v="2721"/>
    <x v="3"/>
    <x v="18"/>
  </r>
  <r>
    <n v="1147"/>
    <x v="3791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x v="2721"/>
    <x v="4"/>
    <x v="29"/>
  </r>
  <r>
    <n v="1151"/>
    <x v="3792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x v="2721"/>
    <x v="4"/>
    <x v="29"/>
  </r>
  <r>
    <n v="1237"/>
    <x v="3793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x v="2721"/>
    <x v="7"/>
    <x v="37"/>
  </r>
  <r>
    <n v="1453"/>
    <x v="3794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x v="2721"/>
    <x v="1"/>
    <x v="31"/>
  </r>
  <r>
    <n v="2369"/>
    <x v="3795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x v="2721"/>
    <x v="0"/>
    <x v="26"/>
  </r>
  <r>
    <n v="3056"/>
    <x v="3796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x v="2721"/>
    <x v="6"/>
    <x v="9"/>
  </r>
  <r>
    <n v="3145"/>
    <x v="3797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x v="2721"/>
    <x v="6"/>
    <x v="11"/>
  </r>
  <r>
    <n v="3643"/>
    <x v="3798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x v="2721"/>
    <x v="6"/>
    <x v="19"/>
  </r>
  <r>
    <n v="3954"/>
    <x v="3799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x v="2721"/>
    <x v="6"/>
    <x v="11"/>
  </r>
  <r>
    <n v="2516"/>
    <x v="3800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x v="2721"/>
    <x v="4"/>
    <x v="40"/>
  </r>
  <r>
    <n v="129"/>
    <x v="3801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x v="2721"/>
    <x v="5"/>
    <x v="21"/>
  </r>
  <r>
    <n v="451"/>
    <x v="3802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x v="2721"/>
    <x v="5"/>
    <x v="23"/>
  </r>
  <r>
    <n v="457"/>
    <x v="3803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x v="2721"/>
    <x v="5"/>
    <x v="23"/>
  </r>
  <r>
    <n v="632"/>
    <x v="3804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x v="2721"/>
    <x v="0"/>
    <x v="26"/>
  </r>
  <r>
    <n v="927"/>
    <x v="3805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x v="2721"/>
    <x v="7"/>
    <x v="33"/>
  </r>
  <r>
    <n v="1554"/>
    <x v="3806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x v="2721"/>
    <x v="2"/>
    <x v="38"/>
  </r>
  <r>
    <n v="2426"/>
    <x v="3807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x v="2721"/>
    <x v="4"/>
    <x v="29"/>
  </r>
  <r>
    <n v="2508"/>
    <x v="3808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x v="2721"/>
    <x v="4"/>
    <x v="40"/>
  </r>
  <r>
    <n v="2563"/>
    <x v="3809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x v="2721"/>
    <x v="4"/>
    <x v="29"/>
  </r>
  <r>
    <n v="3741"/>
    <x v="3810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x v="2721"/>
    <x v="6"/>
    <x v="11"/>
  </r>
  <r>
    <n v="3936"/>
    <x v="381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x v="2721"/>
    <x v="6"/>
    <x v="11"/>
  </r>
  <r>
    <n v="4029"/>
    <x v="381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x v="2721"/>
    <x v="6"/>
    <x v="11"/>
  </r>
  <r>
    <n v="4071"/>
    <x v="3813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x v="2721"/>
    <x v="6"/>
    <x v="11"/>
  </r>
  <r>
    <n v="2771"/>
    <x v="3814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2721"/>
    <x v="1"/>
    <x v="39"/>
  </r>
  <r>
    <n v="1161"/>
    <x v="3815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x v="2721"/>
    <x v="4"/>
    <x v="29"/>
  </r>
  <r>
    <n v="3953"/>
    <x v="3816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x v="2721"/>
    <x v="6"/>
    <x v="11"/>
  </r>
  <r>
    <n v="770"/>
    <x v="3817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x v="2721"/>
    <x v="1"/>
    <x v="35"/>
  </r>
  <r>
    <n v="165"/>
    <x v="3818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x v="2721"/>
    <x v="5"/>
    <x v="10"/>
  </r>
  <r>
    <n v="906"/>
    <x v="3819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x v="2721"/>
    <x v="7"/>
    <x v="33"/>
  </r>
  <r>
    <n v="1597"/>
    <x v="3820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x v="2721"/>
    <x v="2"/>
    <x v="34"/>
  </r>
  <r>
    <n v="1818"/>
    <x v="3821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x v="2721"/>
    <x v="2"/>
    <x v="3"/>
  </r>
  <r>
    <n v="2141"/>
    <x v="3822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x v="2721"/>
    <x v="3"/>
    <x v="18"/>
  </r>
  <r>
    <n v="2404"/>
    <x v="3823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x v="2721"/>
    <x v="4"/>
    <x v="29"/>
  </r>
  <r>
    <n v="2410"/>
    <x v="3824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x v="2721"/>
    <x v="4"/>
    <x v="29"/>
  </r>
  <r>
    <n v="2577"/>
    <x v="3825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x v="2721"/>
    <x v="4"/>
    <x v="29"/>
  </r>
  <r>
    <n v="2687"/>
    <x v="382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x v="2721"/>
    <x v="4"/>
    <x v="29"/>
  </r>
  <r>
    <n v="2954"/>
    <x v="3827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x v="2721"/>
    <x v="6"/>
    <x v="9"/>
  </r>
  <r>
    <n v="3790"/>
    <x v="3828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x v="2721"/>
    <x v="6"/>
    <x v="19"/>
  </r>
  <r>
    <n v="3872"/>
    <x v="3829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x v="2721"/>
    <x v="6"/>
    <x v="19"/>
  </r>
  <r>
    <n v="3879"/>
    <x v="3830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x v="2721"/>
    <x v="6"/>
    <x v="19"/>
  </r>
  <r>
    <n v="3883"/>
    <x v="3831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x v="2721"/>
    <x v="6"/>
    <x v="19"/>
  </r>
  <r>
    <n v="510"/>
    <x v="3832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x v="2721"/>
    <x v="5"/>
    <x v="23"/>
  </r>
  <r>
    <n v="1452"/>
    <x v="3833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x v="2721"/>
    <x v="1"/>
    <x v="31"/>
  </r>
  <r>
    <n v="610"/>
    <x v="3834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x v="2721"/>
    <x v="0"/>
    <x v="26"/>
  </r>
  <r>
    <n v="1425"/>
    <x v="383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x v="2721"/>
    <x v="1"/>
    <x v="31"/>
  </r>
  <r>
    <n v="1443"/>
    <x v="3836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x v="2721"/>
    <x v="1"/>
    <x v="31"/>
  </r>
  <r>
    <n v="2399"/>
    <x v="3837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x v="2721"/>
    <x v="0"/>
    <x v="26"/>
  </r>
  <r>
    <n v="206"/>
    <x v="3838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x v="2721"/>
    <x v="5"/>
    <x v="10"/>
  </r>
  <r>
    <n v="488"/>
    <x v="3839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x v="2721"/>
    <x v="5"/>
    <x v="23"/>
  </r>
  <r>
    <n v="1049"/>
    <x v="3840"/>
    <s v="------"/>
    <n v="12000"/>
    <n v="0"/>
    <x v="1"/>
    <x v="0"/>
    <s v="USD"/>
    <n v="1455272445"/>
    <n v="1452680445"/>
    <b v="0"/>
    <n v="0"/>
    <b v="0"/>
    <x v="30"/>
    <n v="0"/>
    <x v="2721"/>
    <x v="8"/>
    <x v="30"/>
  </r>
  <r>
    <n v="3194"/>
    <x v="3841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x v="2721"/>
    <x v="6"/>
    <x v="19"/>
  </r>
  <r>
    <n v="1332"/>
    <x v="3842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x v="2721"/>
    <x v="0"/>
    <x v="1"/>
  </r>
  <r>
    <n v="199"/>
    <x v="3843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x v="2721"/>
    <x v="5"/>
    <x v="10"/>
  </r>
  <r>
    <n v="235"/>
    <x v="3844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x v="2721"/>
    <x v="5"/>
    <x v="10"/>
  </r>
  <r>
    <n v="478"/>
    <x v="3845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x v="2721"/>
    <x v="5"/>
    <x v="23"/>
  </r>
  <r>
    <n v="491"/>
    <x v="3846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x v="2721"/>
    <x v="5"/>
    <x v="23"/>
  </r>
  <r>
    <n v="501"/>
    <x v="3847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x v="2721"/>
    <x v="5"/>
    <x v="23"/>
  </r>
  <r>
    <n v="567"/>
    <x v="3848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x v="2721"/>
    <x v="0"/>
    <x v="26"/>
  </r>
  <r>
    <n v="612"/>
    <x v="3849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x v="2721"/>
    <x v="0"/>
    <x v="26"/>
  </r>
  <r>
    <n v="614"/>
    <x v="3850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x v="2721"/>
    <x v="0"/>
    <x v="26"/>
  </r>
  <r>
    <n v="1056"/>
    <x v="3851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x v="2721"/>
    <x v="8"/>
    <x v="30"/>
  </r>
  <r>
    <n v="1057"/>
    <x v="3852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x v="2721"/>
    <x v="8"/>
    <x v="30"/>
  </r>
  <r>
    <n v="1107"/>
    <x v="3853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x v="2721"/>
    <x v="3"/>
    <x v="18"/>
  </r>
  <r>
    <n v="1164"/>
    <x v="385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x v="2721"/>
    <x v="4"/>
    <x v="29"/>
  </r>
  <r>
    <n v="1429"/>
    <x v="3855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x v="2721"/>
    <x v="1"/>
    <x v="31"/>
  </r>
  <r>
    <n v="1487"/>
    <x v="3856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x v="2721"/>
    <x v="1"/>
    <x v="35"/>
  </r>
  <r>
    <n v="1729"/>
    <x v="3857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x v="2721"/>
    <x v="7"/>
    <x v="14"/>
  </r>
  <r>
    <n v="1733"/>
    <x v="3858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x v="2721"/>
    <x v="7"/>
    <x v="14"/>
  </r>
  <r>
    <n v="1869"/>
    <x v="385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x v="2721"/>
    <x v="3"/>
    <x v="28"/>
  </r>
  <r>
    <n v="2356"/>
    <x v="3860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x v="2721"/>
    <x v="0"/>
    <x v="26"/>
  </r>
  <r>
    <n v="2375"/>
    <x v="3861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x v="2721"/>
    <x v="0"/>
    <x v="26"/>
  </r>
  <r>
    <n v="2433"/>
    <x v="3862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x v="2721"/>
    <x v="4"/>
    <x v="29"/>
  </r>
  <r>
    <n v="2439"/>
    <x v="3863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x v="2721"/>
    <x v="4"/>
    <x v="29"/>
  </r>
  <r>
    <n v="2503"/>
    <x v="3864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x v="2721"/>
    <x v="4"/>
    <x v="40"/>
  </r>
  <r>
    <n v="2574"/>
    <x v="3865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x v="2721"/>
    <x v="4"/>
    <x v="29"/>
  </r>
  <r>
    <n v="2576"/>
    <x v="3866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x v="2721"/>
    <x v="4"/>
    <x v="29"/>
  </r>
  <r>
    <n v="2584"/>
    <x v="3867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x v="2721"/>
    <x v="4"/>
    <x v="29"/>
  </r>
  <r>
    <n v="2593"/>
    <x v="3868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x v="2721"/>
    <x v="4"/>
    <x v="29"/>
  </r>
  <r>
    <n v="2754"/>
    <x v="3869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2721"/>
    <x v="1"/>
    <x v="39"/>
  </r>
  <r>
    <n v="2899"/>
    <x v="3870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x v="2721"/>
    <x v="6"/>
    <x v="11"/>
  </r>
  <r>
    <n v="2959"/>
    <x v="3871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x v="2721"/>
    <x v="6"/>
    <x v="9"/>
  </r>
  <r>
    <n v="3884"/>
    <x v="3872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x v="2721"/>
    <x v="6"/>
    <x v="19"/>
  </r>
  <r>
    <n v="3886"/>
    <x v="3873"/>
    <n v="1"/>
    <n v="10000"/>
    <n v="0"/>
    <x v="1"/>
    <x v="8"/>
    <s v="AUD"/>
    <n v="1418275702"/>
    <n v="1415683702"/>
    <b v="0"/>
    <n v="0"/>
    <b v="0"/>
    <x v="19"/>
    <n v="0"/>
    <x v="2721"/>
    <x v="6"/>
    <x v="19"/>
  </r>
  <r>
    <n v="3930"/>
    <x v="3874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x v="2721"/>
    <x v="6"/>
    <x v="11"/>
  </r>
  <r>
    <n v="3963"/>
    <x v="3875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x v="2721"/>
    <x v="6"/>
    <x v="11"/>
  </r>
  <r>
    <n v="4097"/>
    <x v="3876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x v="2721"/>
    <x v="6"/>
    <x v="11"/>
  </r>
  <r>
    <n v="4087"/>
    <x v="3877"/>
    <s v="Comedy Stage Play"/>
    <n v="9600"/>
    <n v="0"/>
    <x v="2"/>
    <x v="0"/>
    <s v="USD"/>
    <n v="1468777786"/>
    <n v="1466185786"/>
    <b v="0"/>
    <n v="0"/>
    <b v="0"/>
    <x v="11"/>
    <n v="0"/>
    <x v="2721"/>
    <x v="6"/>
    <x v="11"/>
  </r>
  <r>
    <n v="2853"/>
    <x v="3878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x v="2721"/>
    <x v="6"/>
    <x v="11"/>
  </r>
  <r>
    <n v="1144"/>
    <x v="3879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x v="2721"/>
    <x v="4"/>
    <x v="29"/>
  </r>
  <r>
    <n v="585"/>
    <x v="3880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x v="2721"/>
    <x v="0"/>
    <x v="26"/>
  </r>
  <r>
    <n v="1172"/>
    <x v="3881"/>
    <s v="Bringing YOUR favorite dog recipes to the streets."/>
    <n v="9000"/>
    <n v="0"/>
    <x v="2"/>
    <x v="0"/>
    <s v="USD"/>
    <n v="1408551752"/>
    <n v="1405959752"/>
    <b v="0"/>
    <n v="0"/>
    <b v="0"/>
    <x v="29"/>
    <n v="0"/>
    <x v="2721"/>
    <x v="4"/>
    <x v="29"/>
  </r>
  <r>
    <n v="3082"/>
    <x v="3882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x v="2721"/>
    <x v="6"/>
    <x v="9"/>
  </r>
  <r>
    <n v="4014"/>
    <x v="3883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x v="2721"/>
    <x v="6"/>
    <x v="11"/>
  </r>
  <r>
    <n v="1449"/>
    <x v="3884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x v="2721"/>
    <x v="1"/>
    <x v="31"/>
  </r>
  <r>
    <n v="4054"/>
    <x v="3885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x v="2721"/>
    <x v="6"/>
    <x v="11"/>
  </r>
  <r>
    <n v="1813"/>
    <x v="3886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x v="2721"/>
    <x v="2"/>
    <x v="3"/>
  </r>
  <r>
    <n v="228"/>
    <x v="3887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x v="2721"/>
    <x v="5"/>
    <x v="10"/>
  </r>
  <r>
    <n v="1878"/>
    <x v="3888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x v="2721"/>
    <x v="3"/>
    <x v="28"/>
  </r>
  <r>
    <n v="2412"/>
    <x v="3889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x v="2721"/>
    <x v="4"/>
    <x v="29"/>
  </r>
  <r>
    <n v="2437"/>
    <x v="3890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x v="2721"/>
    <x v="4"/>
    <x v="29"/>
  </r>
  <r>
    <n v="2573"/>
    <x v="3891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x v="2721"/>
    <x v="4"/>
    <x v="29"/>
  </r>
  <r>
    <n v="2772"/>
    <x v="3892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2721"/>
    <x v="1"/>
    <x v="39"/>
  </r>
  <r>
    <n v="2846"/>
    <x v="3893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x v="2721"/>
    <x v="6"/>
    <x v="11"/>
  </r>
  <r>
    <n v="3804"/>
    <x v="3894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x v="2721"/>
    <x v="6"/>
    <x v="19"/>
  </r>
  <r>
    <n v="3931"/>
    <x v="3895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x v="2721"/>
    <x v="6"/>
    <x v="11"/>
  </r>
  <r>
    <n v="468"/>
    <x v="3896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x v="2721"/>
    <x v="5"/>
    <x v="23"/>
  </r>
  <r>
    <n v="547"/>
    <x v="389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x v="2721"/>
    <x v="0"/>
    <x v="26"/>
  </r>
  <r>
    <n v="555"/>
    <x v="3898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x v="2721"/>
    <x v="0"/>
    <x v="26"/>
  </r>
  <r>
    <n v="518"/>
    <x v="3899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x v="2721"/>
    <x v="5"/>
    <x v="23"/>
  </r>
  <r>
    <n v="147"/>
    <x v="3900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x v="2721"/>
    <x v="5"/>
    <x v="21"/>
  </r>
  <r>
    <n v="437"/>
    <x v="3901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x v="2721"/>
    <x v="5"/>
    <x v="23"/>
  </r>
  <r>
    <n v="495"/>
    <x v="3902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x v="2721"/>
    <x v="5"/>
    <x v="23"/>
  </r>
  <r>
    <n v="926"/>
    <x v="3903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x v="2721"/>
    <x v="7"/>
    <x v="33"/>
  </r>
  <r>
    <n v="1708"/>
    <x v="3904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x v="2721"/>
    <x v="7"/>
    <x v="14"/>
  </r>
  <r>
    <n v="2505"/>
    <x v="3905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x v="2721"/>
    <x v="4"/>
    <x v="40"/>
  </r>
  <r>
    <n v="4023"/>
    <x v="390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x v="2721"/>
    <x v="6"/>
    <x v="11"/>
  </r>
  <r>
    <n v="1159"/>
    <x v="3907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x v="2721"/>
    <x v="4"/>
    <x v="29"/>
  </r>
  <r>
    <n v="427"/>
    <x v="3908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x v="2721"/>
    <x v="5"/>
    <x v="23"/>
  </r>
  <r>
    <n v="901"/>
    <x v="3909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x v="2721"/>
    <x v="7"/>
    <x v="33"/>
  </r>
  <r>
    <n v="1156"/>
    <x v="3910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x v="2721"/>
    <x v="4"/>
    <x v="29"/>
  </r>
  <r>
    <n v="1997"/>
    <x v="3911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x v="2721"/>
    <x v="2"/>
    <x v="36"/>
  </r>
  <r>
    <n v="174"/>
    <x v="3912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x v="2721"/>
    <x v="5"/>
    <x v="10"/>
  </r>
  <r>
    <n v="202"/>
    <x v="3913"/>
    <s v="new web series created by jonney terry"/>
    <n v="6000"/>
    <n v="0"/>
    <x v="2"/>
    <x v="0"/>
    <s v="USD"/>
    <n v="1444337940"/>
    <n v="1441750564"/>
    <b v="0"/>
    <n v="0"/>
    <b v="0"/>
    <x v="10"/>
    <n v="0"/>
    <x v="2721"/>
    <x v="5"/>
    <x v="10"/>
  </r>
  <r>
    <n v="469"/>
    <x v="3914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x v="2721"/>
    <x v="5"/>
    <x v="23"/>
  </r>
  <r>
    <n v="1177"/>
    <x v="3915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x v="2721"/>
    <x v="4"/>
    <x v="29"/>
  </r>
  <r>
    <n v="1457"/>
    <x v="3916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x v="2721"/>
    <x v="1"/>
    <x v="31"/>
  </r>
  <r>
    <n v="1553"/>
    <x v="3917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x v="2721"/>
    <x v="2"/>
    <x v="38"/>
  </r>
  <r>
    <n v="1682"/>
    <x v="3918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x v="2721"/>
    <x v="7"/>
    <x v="14"/>
  </r>
  <r>
    <n v="2578"/>
    <x v="3919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x v="2721"/>
    <x v="4"/>
    <x v="29"/>
  </r>
  <r>
    <n v="3863"/>
    <x v="3920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x v="2721"/>
    <x v="6"/>
    <x v="11"/>
  </r>
  <r>
    <n v="2743"/>
    <x v="3921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2721"/>
    <x v="1"/>
    <x v="39"/>
  </r>
  <r>
    <n v="143"/>
    <x v="3922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x v="2721"/>
    <x v="5"/>
    <x v="21"/>
  </r>
  <r>
    <n v="920"/>
    <x v="3923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x v="2721"/>
    <x v="7"/>
    <x v="33"/>
  </r>
  <r>
    <n v="1706"/>
    <x v="3924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x v="2721"/>
    <x v="7"/>
    <x v="14"/>
  </r>
  <r>
    <n v="2342"/>
    <x v="3925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x v="2721"/>
    <x v="0"/>
    <x v="26"/>
  </r>
  <r>
    <n v="2881"/>
    <x v="3926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x v="2721"/>
    <x v="6"/>
    <x v="11"/>
  </r>
  <r>
    <n v="3873"/>
    <x v="3927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x v="2721"/>
    <x v="6"/>
    <x v="19"/>
  </r>
  <r>
    <n v="3956"/>
    <x v="3928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x v="2721"/>
    <x v="6"/>
    <x v="11"/>
  </r>
  <r>
    <n v="1163"/>
    <x v="3929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x v="2721"/>
    <x v="4"/>
    <x v="29"/>
  </r>
  <r>
    <n v="134"/>
    <x v="3930"/>
    <s v="steampunk  remake of &quot;a Christmas carol&quot;"/>
    <n v="5000"/>
    <n v="0"/>
    <x v="1"/>
    <x v="0"/>
    <s v="USD"/>
    <n v="1441386000"/>
    <n v="1438811418"/>
    <b v="0"/>
    <n v="0"/>
    <b v="0"/>
    <x v="21"/>
    <n v="0"/>
    <x v="2721"/>
    <x v="5"/>
    <x v="21"/>
  </r>
  <r>
    <n v="158"/>
    <x v="3931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x v="2721"/>
    <x v="5"/>
    <x v="21"/>
  </r>
  <r>
    <n v="160"/>
    <x v="3932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x v="2721"/>
    <x v="5"/>
    <x v="10"/>
  </r>
  <r>
    <n v="186"/>
    <x v="3933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x v="2721"/>
    <x v="5"/>
    <x v="10"/>
  </r>
  <r>
    <n v="429"/>
    <x v="3934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x v="2721"/>
    <x v="5"/>
    <x v="23"/>
  </r>
  <r>
    <n v="516"/>
    <x v="3935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x v="2721"/>
    <x v="5"/>
    <x v="23"/>
  </r>
  <r>
    <n v="616"/>
    <x v="3936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x v="2721"/>
    <x v="0"/>
    <x v="26"/>
  </r>
  <r>
    <n v="624"/>
    <x v="3937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x v="2721"/>
    <x v="0"/>
    <x v="26"/>
  </r>
  <r>
    <n v="628"/>
    <x v="393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x v="2721"/>
    <x v="0"/>
    <x v="26"/>
  </r>
  <r>
    <n v="764"/>
    <x v="3939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x v="2721"/>
    <x v="1"/>
    <x v="35"/>
  </r>
  <r>
    <n v="875"/>
    <x v="3940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x v="2721"/>
    <x v="7"/>
    <x v="33"/>
  </r>
  <r>
    <n v="988"/>
    <x v="3941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x v="2721"/>
    <x v="0"/>
    <x v="1"/>
  </r>
  <r>
    <n v="1140"/>
    <x v="3942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x v="2721"/>
    <x v="3"/>
    <x v="28"/>
  </r>
  <r>
    <n v="1231"/>
    <x v="3943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x v="2721"/>
    <x v="7"/>
    <x v="37"/>
  </r>
  <r>
    <n v="1458"/>
    <x v="3944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x v="2721"/>
    <x v="1"/>
    <x v="31"/>
  </r>
  <r>
    <n v="1489"/>
    <x v="3945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x v="2721"/>
    <x v="1"/>
    <x v="35"/>
  </r>
  <r>
    <n v="1712"/>
    <x v="3946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x v="2721"/>
    <x v="7"/>
    <x v="14"/>
  </r>
  <r>
    <n v="1721"/>
    <x v="3947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x v="2721"/>
    <x v="7"/>
    <x v="14"/>
  </r>
  <r>
    <n v="2341"/>
    <x v="3948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x v="2721"/>
    <x v="0"/>
    <x v="26"/>
  </r>
  <r>
    <n v="2518"/>
    <x v="3949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x v="2721"/>
    <x v="4"/>
    <x v="40"/>
  </r>
  <r>
    <n v="2760"/>
    <x v="3950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2721"/>
    <x v="1"/>
    <x v="39"/>
  </r>
  <r>
    <n v="3206"/>
    <x v="3951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x v="2721"/>
    <x v="6"/>
    <x v="19"/>
  </r>
  <r>
    <n v="3944"/>
    <x v="3952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x v="2721"/>
    <x v="6"/>
    <x v="11"/>
  </r>
  <r>
    <n v="4031"/>
    <x v="3953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x v="2721"/>
    <x v="6"/>
    <x v="11"/>
  </r>
  <r>
    <n v="1444"/>
    <x v="3954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x v="2721"/>
    <x v="1"/>
    <x v="31"/>
  </r>
  <r>
    <n v="2851"/>
    <x v="3955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x v="2721"/>
    <x v="6"/>
    <x v="11"/>
  </r>
  <r>
    <n v="1052"/>
    <x v="3956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x v="2721"/>
    <x v="8"/>
    <x v="30"/>
  </r>
  <r>
    <n v="2392"/>
    <x v="3957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x v="2721"/>
    <x v="0"/>
    <x v="26"/>
  </r>
  <r>
    <n v="124"/>
    <x v="395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x v="2721"/>
    <x v="5"/>
    <x v="21"/>
  </r>
  <r>
    <n v="766"/>
    <x v="3959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x v="2721"/>
    <x v="1"/>
    <x v="35"/>
  </r>
  <r>
    <n v="1061"/>
    <x v="3960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x v="2721"/>
    <x v="8"/>
    <x v="30"/>
  </r>
  <r>
    <n v="1142"/>
    <x v="3961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x v="2721"/>
    <x v="3"/>
    <x v="28"/>
  </r>
  <r>
    <n v="1409"/>
    <x v="3962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x v="2721"/>
    <x v="1"/>
    <x v="31"/>
  </r>
  <r>
    <n v="1562"/>
    <x v="3963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x v="2721"/>
    <x v="1"/>
    <x v="32"/>
  </r>
  <r>
    <n v="1732"/>
    <x v="3964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x v="2721"/>
    <x v="7"/>
    <x v="14"/>
  </r>
  <r>
    <n v="2398"/>
    <x v="3965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x v="2721"/>
    <x v="0"/>
    <x v="26"/>
  </r>
  <r>
    <n v="2765"/>
    <x v="3966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2721"/>
    <x v="1"/>
    <x v="39"/>
  </r>
  <r>
    <n v="3190"/>
    <x v="3967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x v="2721"/>
    <x v="6"/>
    <x v="19"/>
  </r>
  <r>
    <n v="4026"/>
    <x v="3968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x v="2721"/>
    <x v="6"/>
    <x v="11"/>
  </r>
  <r>
    <n v="762"/>
    <x v="3969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x v="2721"/>
    <x v="1"/>
    <x v="35"/>
  </r>
  <r>
    <n v="1055"/>
    <x v="3970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x v="2721"/>
    <x v="8"/>
    <x v="30"/>
  </r>
  <r>
    <n v="1551"/>
    <x v="397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x v="2721"/>
    <x v="2"/>
    <x v="38"/>
  </r>
  <r>
    <n v="916"/>
    <x v="3972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x v="2721"/>
    <x v="7"/>
    <x v="33"/>
  </r>
  <r>
    <n v="2751"/>
    <x v="3973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2721"/>
    <x v="1"/>
    <x v="39"/>
  </r>
  <r>
    <n v="1122"/>
    <x v="3974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x v="2721"/>
    <x v="3"/>
    <x v="18"/>
  </r>
  <r>
    <n v="1994"/>
    <x v="3975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x v="2721"/>
    <x v="2"/>
    <x v="36"/>
  </r>
  <r>
    <n v="136"/>
    <x v="397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x v="2721"/>
    <x v="5"/>
    <x v="21"/>
  </r>
  <r>
    <n v="229"/>
    <x v="3977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x v="2721"/>
    <x v="5"/>
    <x v="10"/>
  </r>
  <r>
    <n v="433"/>
    <x v="3978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x v="2721"/>
    <x v="5"/>
    <x v="23"/>
  </r>
  <r>
    <n v="897"/>
    <x v="3979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x v="2721"/>
    <x v="7"/>
    <x v="12"/>
  </r>
  <r>
    <n v="1046"/>
    <x v="3980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x v="2721"/>
    <x v="8"/>
    <x v="30"/>
  </r>
  <r>
    <n v="1125"/>
    <x v="3981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x v="2721"/>
    <x v="3"/>
    <x v="28"/>
  </r>
  <r>
    <n v="1730"/>
    <x v="3982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x v="2721"/>
    <x v="7"/>
    <x v="14"/>
  </r>
  <r>
    <n v="1740"/>
    <x v="3983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x v="2721"/>
    <x v="7"/>
    <x v="14"/>
  </r>
  <r>
    <n v="1815"/>
    <x v="3984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x v="2721"/>
    <x v="2"/>
    <x v="3"/>
  </r>
  <r>
    <n v="2345"/>
    <x v="398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x v="2721"/>
    <x v="0"/>
    <x v="26"/>
  </r>
  <r>
    <n v="2419"/>
    <x v="3986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x v="2721"/>
    <x v="4"/>
    <x v="29"/>
  </r>
  <r>
    <n v="2590"/>
    <x v="3987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x v="2721"/>
    <x v="4"/>
    <x v="29"/>
  </r>
  <r>
    <n v="2872"/>
    <x v="3988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x v="2721"/>
    <x v="6"/>
    <x v="11"/>
  </r>
  <r>
    <n v="2943"/>
    <x v="3989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x v="2721"/>
    <x v="6"/>
    <x v="9"/>
  </r>
  <r>
    <n v="3641"/>
    <x v="3990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x v="2721"/>
    <x v="6"/>
    <x v="19"/>
  </r>
  <r>
    <n v="3802"/>
    <x v="3991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x v="2721"/>
    <x v="6"/>
    <x v="19"/>
  </r>
  <r>
    <n v="3921"/>
    <x v="3992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x v="2721"/>
    <x v="6"/>
    <x v="11"/>
  </r>
  <r>
    <n v="3989"/>
    <x v="399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x v="2721"/>
    <x v="6"/>
    <x v="11"/>
  </r>
  <r>
    <n v="3997"/>
    <x v="3994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x v="2721"/>
    <x v="6"/>
    <x v="11"/>
  </r>
  <r>
    <n v="4080"/>
    <x v="3995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x v="2721"/>
    <x v="6"/>
    <x v="11"/>
  </r>
  <r>
    <n v="907"/>
    <x v="3996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x v="2721"/>
    <x v="7"/>
    <x v="33"/>
  </r>
  <r>
    <n v="2865"/>
    <x v="3997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x v="2721"/>
    <x v="6"/>
    <x v="11"/>
  </r>
  <r>
    <n v="572"/>
    <x v="3998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x v="2721"/>
    <x v="0"/>
    <x v="26"/>
  </r>
  <r>
    <n v="768"/>
    <x v="3999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x v="2721"/>
    <x v="1"/>
    <x v="35"/>
  </r>
  <r>
    <n v="908"/>
    <x v="4000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x v="2721"/>
    <x v="7"/>
    <x v="33"/>
  </r>
  <r>
    <n v="1050"/>
    <x v="4001"/>
    <s v="Secularism is on the rise and I hear you.Talk to me."/>
    <n v="2500"/>
    <n v="0"/>
    <x v="1"/>
    <x v="0"/>
    <s v="USD"/>
    <n v="1442257677"/>
    <n v="1439665677"/>
    <b v="0"/>
    <n v="0"/>
    <b v="0"/>
    <x v="30"/>
    <n v="0"/>
    <x v="2721"/>
    <x v="8"/>
    <x v="30"/>
  </r>
  <r>
    <n v="1054"/>
    <x v="4002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x v="2721"/>
    <x v="8"/>
    <x v="30"/>
  </r>
  <r>
    <n v="1236"/>
    <x v="4003"/>
    <s v="Raising money to give the musicians their due."/>
    <n v="2500"/>
    <n v="0"/>
    <x v="1"/>
    <x v="0"/>
    <s v="USD"/>
    <n v="1343491200"/>
    <n v="1342801164"/>
    <b v="0"/>
    <n v="0"/>
    <b v="0"/>
    <x v="37"/>
    <n v="0"/>
    <x v="2721"/>
    <x v="7"/>
    <x v="37"/>
  </r>
  <r>
    <n v="1239"/>
    <x v="4004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x v="2721"/>
    <x v="7"/>
    <x v="37"/>
  </r>
  <r>
    <n v="1333"/>
    <x v="4005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x v="2721"/>
    <x v="0"/>
    <x v="1"/>
  </r>
  <r>
    <n v="2377"/>
    <x v="4006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x v="2721"/>
    <x v="0"/>
    <x v="26"/>
  </r>
  <r>
    <n v="1493"/>
    <x v="4007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x v="2721"/>
    <x v="1"/>
    <x v="35"/>
  </r>
  <r>
    <n v="760"/>
    <x v="4008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x v="2721"/>
    <x v="1"/>
    <x v="35"/>
  </r>
  <r>
    <n v="3743"/>
    <x v="4009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x v="2721"/>
    <x v="6"/>
    <x v="11"/>
  </r>
  <r>
    <n v="475"/>
    <x v="4010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x v="2721"/>
    <x v="5"/>
    <x v="23"/>
  </r>
  <r>
    <n v="1227"/>
    <x v="4011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x v="2721"/>
    <x v="7"/>
    <x v="37"/>
  </r>
  <r>
    <n v="1484"/>
    <x v="4012"/>
    <s v="The mussings of an old wizard"/>
    <n v="2000"/>
    <n v="0"/>
    <x v="2"/>
    <x v="0"/>
    <s v="USD"/>
    <n v="1342882260"/>
    <n v="1337834963"/>
    <b v="0"/>
    <n v="0"/>
    <b v="0"/>
    <x v="35"/>
    <n v="0"/>
    <x v="2721"/>
    <x v="1"/>
    <x v="35"/>
  </r>
  <r>
    <n v="1495"/>
    <x v="4013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x v="2721"/>
    <x v="1"/>
    <x v="35"/>
  </r>
  <r>
    <n v="1705"/>
    <x v="4014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x v="2721"/>
    <x v="7"/>
    <x v="14"/>
  </r>
  <r>
    <n v="1993"/>
    <x v="4015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x v="2721"/>
    <x v="2"/>
    <x v="36"/>
  </r>
  <r>
    <n v="2149"/>
    <x v="4016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x v="2721"/>
    <x v="3"/>
    <x v="18"/>
  </r>
  <r>
    <n v="2352"/>
    <x v="4017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x v="2721"/>
    <x v="0"/>
    <x v="26"/>
  </r>
  <r>
    <n v="2371"/>
    <x v="4018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x v="2721"/>
    <x v="0"/>
    <x v="26"/>
  </r>
  <r>
    <n v="2847"/>
    <x v="4019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x v="2721"/>
    <x v="6"/>
    <x v="11"/>
  </r>
  <r>
    <n v="3916"/>
    <x v="4020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x v="2721"/>
    <x v="6"/>
    <x v="11"/>
  </r>
  <r>
    <n v="2750"/>
    <x v="4021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2721"/>
    <x v="1"/>
    <x v="39"/>
  </r>
  <r>
    <n v="1580"/>
    <x v="4022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x v="2721"/>
    <x v="1"/>
    <x v="32"/>
  </r>
  <r>
    <n v="1340"/>
    <x v="4023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x v="2721"/>
    <x v="0"/>
    <x v="1"/>
  </r>
  <r>
    <n v="176"/>
    <x v="4024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x v="2721"/>
    <x v="5"/>
    <x v="10"/>
  </r>
  <r>
    <n v="188"/>
    <x v="4025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x v="2721"/>
    <x v="5"/>
    <x v="10"/>
  </r>
  <r>
    <n v="477"/>
    <x v="4026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x v="2721"/>
    <x v="5"/>
    <x v="23"/>
  </r>
  <r>
    <n v="604"/>
    <x v="4027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x v="2721"/>
    <x v="0"/>
    <x v="26"/>
  </r>
  <r>
    <n v="914"/>
    <x v="4028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x v="2721"/>
    <x v="7"/>
    <x v="33"/>
  </r>
  <r>
    <n v="1442"/>
    <x v="4029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x v="2721"/>
    <x v="1"/>
    <x v="31"/>
  </r>
  <r>
    <n v="1496"/>
    <x v="4030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x v="2721"/>
    <x v="1"/>
    <x v="35"/>
  </r>
  <r>
    <n v="1586"/>
    <x v="4031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x v="2721"/>
    <x v="2"/>
    <x v="34"/>
  </r>
  <r>
    <n v="1766"/>
    <x v="4032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x v="2721"/>
    <x v="2"/>
    <x v="3"/>
  </r>
  <r>
    <n v="2358"/>
    <x v="4033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x v="2721"/>
    <x v="0"/>
    <x v="26"/>
  </r>
  <r>
    <n v="2842"/>
    <x v="4034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x v="2721"/>
    <x v="6"/>
    <x v="11"/>
  </r>
  <r>
    <n v="3733"/>
    <x v="4035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x v="2721"/>
    <x v="6"/>
    <x v="11"/>
  </r>
  <r>
    <n v="3791"/>
    <x v="403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x v="2721"/>
    <x v="6"/>
    <x v="19"/>
  </r>
  <r>
    <n v="3903"/>
    <x v="4037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x v="2721"/>
    <x v="6"/>
    <x v="11"/>
  </r>
  <r>
    <n v="936"/>
    <x v="4038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x v="2721"/>
    <x v="7"/>
    <x v="33"/>
  </r>
  <r>
    <n v="131"/>
    <x v="4039"/>
    <s v="I"/>
    <n v="1200"/>
    <n v="0"/>
    <x v="1"/>
    <x v="0"/>
    <s v="USD"/>
    <n v="1467763200"/>
    <n v="1466453161"/>
    <b v="0"/>
    <n v="0"/>
    <b v="0"/>
    <x v="21"/>
    <n v="0"/>
    <x v="2721"/>
    <x v="5"/>
    <x v="21"/>
  </r>
  <r>
    <n v="710"/>
    <x v="404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x v="2721"/>
    <x v="0"/>
    <x v="1"/>
  </r>
  <r>
    <n v="1584"/>
    <x v="4041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x v="2721"/>
    <x v="2"/>
    <x v="34"/>
  </r>
  <r>
    <n v="1589"/>
    <x v="4042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x v="2721"/>
    <x v="2"/>
    <x v="34"/>
  </r>
  <r>
    <n v="2843"/>
    <x v="4043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x v="2721"/>
    <x v="6"/>
    <x v="11"/>
  </r>
  <r>
    <n v="3744"/>
    <x v="4044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x v="2721"/>
    <x v="6"/>
    <x v="11"/>
  </r>
  <r>
    <n v="3942"/>
    <x v="4045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x v="2721"/>
    <x v="6"/>
    <x v="11"/>
  </r>
  <r>
    <n v="2512"/>
    <x v="4046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x v="2721"/>
    <x v="4"/>
    <x v="40"/>
  </r>
  <r>
    <n v="173"/>
    <x v="4047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x v="2721"/>
    <x v="5"/>
    <x v="10"/>
  </r>
  <r>
    <n v="1059"/>
    <x v="4048"/>
    <s v="Turning myself into a vocal artist."/>
    <n v="1100"/>
    <n v="0"/>
    <x v="1"/>
    <x v="0"/>
    <s v="USD"/>
    <n v="1426269456"/>
    <n v="1423681056"/>
    <b v="0"/>
    <n v="0"/>
    <b v="0"/>
    <x v="30"/>
    <n v="0"/>
    <x v="2721"/>
    <x v="8"/>
    <x v="30"/>
  </r>
  <r>
    <n v="1087"/>
    <x v="4049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x v="2721"/>
    <x v="3"/>
    <x v="18"/>
  </r>
  <r>
    <n v="182"/>
    <x v="4050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x v="2721"/>
    <x v="5"/>
    <x v="10"/>
  </r>
  <r>
    <n v="193"/>
    <x v="4051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x v="2721"/>
    <x v="5"/>
    <x v="10"/>
  </r>
  <r>
    <n v="436"/>
    <x v="4052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x v="2721"/>
    <x v="5"/>
    <x v="23"/>
  </r>
  <r>
    <n v="490"/>
    <x v="4053"/>
    <s v="Cancelled"/>
    <n v="1000"/>
    <n v="0"/>
    <x v="2"/>
    <x v="0"/>
    <s v="USD"/>
    <n v="1345677285"/>
    <n v="1343085285"/>
    <b v="0"/>
    <n v="0"/>
    <b v="0"/>
    <x v="23"/>
    <n v="0"/>
    <x v="2721"/>
    <x v="5"/>
    <x v="23"/>
  </r>
  <r>
    <n v="887"/>
    <x v="4054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x v="2721"/>
    <x v="7"/>
    <x v="12"/>
  </r>
  <r>
    <n v="1063"/>
    <x v="4055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x v="2721"/>
    <x v="8"/>
    <x v="30"/>
  </r>
  <r>
    <n v="1426"/>
    <x v="4056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x v="2721"/>
    <x v="1"/>
    <x v="31"/>
  </r>
  <r>
    <n v="1544"/>
    <x v="4057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x v="2721"/>
    <x v="2"/>
    <x v="38"/>
  </r>
  <r>
    <n v="1731"/>
    <x v="4058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x v="2721"/>
    <x v="7"/>
    <x v="14"/>
  </r>
  <r>
    <n v="2353"/>
    <x v="4059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x v="2721"/>
    <x v="0"/>
    <x v="26"/>
  </r>
  <r>
    <n v="2365"/>
    <x v="4060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x v="2721"/>
    <x v="0"/>
    <x v="26"/>
  </r>
  <r>
    <n v="2417"/>
    <x v="4061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x v="2721"/>
    <x v="4"/>
    <x v="29"/>
  </r>
  <r>
    <n v="2858"/>
    <x v="4062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x v="2721"/>
    <x v="6"/>
    <x v="11"/>
  </r>
  <r>
    <n v="3892"/>
    <x v="4063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x v="2721"/>
    <x v="6"/>
    <x v="11"/>
  </r>
  <r>
    <n v="1446"/>
    <x v="4064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x v="2721"/>
    <x v="1"/>
    <x v="31"/>
  </r>
  <r>
    <n v="947"/>
    <x v="4065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x v="2721"/>
    <x v="0"/>
    <x v="1"/>
  </r>
  <r>
    <n v="558"/>
    <x v="4066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x v="2721"/>
    <x v="0"/>
    <x v="26"/>
  </r>
  <r>
    <n v="1555"/>
    <x v="4067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x v="2721"/>
    <x v="2"/>
    <x v="38"/>
  </r>
  <r>
    <n v="3143"/>
    <x v="4068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x v="2721"/>
    <x v="6"/>
    <x v="1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x v="2721"/>
    <x v="6"/>
    <x v="11"/>
  </r>
  <r>
    <n v="3975"/>
    <x v="40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x v="2721"/>
    <x v="6"/>
    <x v="11"/>
  </r>
  <r>
    <n v="3874"/>
    <x v="4071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x v="2721"/>
    <x v="6"/>
    <x v="19"/>
  </r>
  <r>
    <n v="130"/>
    <x v="4072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x v="2721"/>
    <x v="5"/>
    <x v="21"/>
  </r>
  <r>
    <n v="4101"/>
    <x v="4073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x v="2721"/>
    <x v="6"/>
    <x v="11"/>
  </r>
  <r>
    <n v="4012"/>
    <x v="4074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x v="2721"/>
    <x v="6"/>
    <x v="11"/>
  </r>
  <r>
    <n v="461"/>
    <x v="4075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x v="2721"/>
    <x v="5"/>
    <x v="23"/>
  </r>
  <r>
    <n v="1084"/>
    <x v="4076"/>
    <s v="I want to start my own channel for gaming"/>
    <n v="550"/>
    <n v="0"/>
    <x v="2"/>
    <x v="0"/>
    <s v="USD"/>
    <n v="1407534804"/>
    <n v="1404942804"/>
    <b v="0"/>
    <n v="0"/>
    <b v="0"/>
    <x v="18"/>
    <n v="0"/>
    <x v="2721"/>
    <x v="3"/>
    <x v="18"/>
  </r>
  <r>
    <n v="4061"/>
    <x v="4077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x v="2721"/>
    <x v="6"/>
    <x v="11"/>
  </r>
  <r>
    <n v="1588"/>
    <x v="4078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x v="2721"/>
    <x v="2"/>
    <x v="34"/>
  </r>
  <r>
    <n v="615"/>
    <x v="4079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x v="2721"/>
    <x v="0"/>
    <x v="26"/>
  </r>
  <r>
    <n v="929"/>
    <x v="4080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x v="2721"/>
    <x v="7"/>
    <x v="33"/>
  </r>
  <r>
    <n v="1051"/>
    <x v="408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x v="2721"/>
    <x v="8"/>
    <x v="30"/>
  </r>
  <r>
    <n v="1141"/>
    <x v="4082"/>
    <s v="I think this will be a great game!"/>
    <n v="500"/>
    <n v="0"/>
    <x v="2"/>
    <x v="4"/>
    <s v="EUR"/>
    <n v="1436460450"/>
    <n v="1433868450"/>
    <b v="0"/>
    <n v="0"/>
    <b v="0"/>
    <x v="28"/>
    <n v="0"/>
    <x v="2721"/>
    <x v="3"/>
    <x v="28"/>
  </r>
  <r>
    <n v="1599"/>
    <x v="4083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x v="2721"/>
    <x v="2"/>
    <x v="34"/>
  </r>
  <r>
    <n v="3204"/>
    <x v="4084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x v="2721"/>
    <x v="6"/>
    <x v="19"/>
  </r>
  <r>
    <n v="4051"/>
    <x v="4085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x v="2721"/>
    <x v="6"/>
    <x v="11"/>
  </r>
  <r>
    <n v="4109"/>
    <x v="4086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x v="2721"/>
    <x v="6"/>
    <x v="11"/>
  </r>
  <r>
    <n v="439"/>
    <x v="4087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x v="2721"/>
    <x v="5"/>
    <x v="23"/>
  </r>
  <r>
    <n v="441"/>
    <x v="4088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x v="2721"/>
    <x v="5"/>
    <x v="23"/>
  </r>
  <r>
    <n v="581"/>
    <x v="4089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x v="2721"/>
    <x v="0"/>
    <x v="26"/>
  </r>
  <r>
    <n v="618"/>
    <x v="4090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x v="2721"/>
    <x v="0"/>
    <x v="26"/>
  </r>
  <r>
    <n v="3054"/>
    <x v="4091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x v="2721"/>
    <x v="6"/>
    <x v="9"/>
  </r>
  <r>
    <n v="4043"/>
    <x v="4092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x v="2721"/>
    <x v="6"/>
    <x v="11"/>
  </r>
  <r>
    <n v="1876"/>
    <x v="4093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x v="2721"/>
    <x v="3"/>
    <x v="28"/>
  </r>
  <r>
    <n v="4100"/>
    <x v="4094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x v="2721"/>
    <x v="6"/>
    <x v="11"/>
  </r>
  <r>
    <n v="607"/>
    <x v="4095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x v="2721"/>
    <x v="0"/>
    <x v="26"/>
  </r>
  <r>
    <n v="4078"/>
    <x v="4096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x v="2721"/>
    <x v="6"/>
    <x v="11"/>
  </r>
  <r>
    <n v="225"/>
    <x v="4097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x v="2721"/>
    <x v="5"/>
    <x v="10"/>
  </r>
  <r>
    <n v="2361"/>
    <x v="4098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x v="2721"/>
    <x v="0"/>
    <x v="26"/>
  </r>
  <r>
    <n v="3138"/>
    <x v="4099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x v="2721"/>
    <x v="6"/>
    <x v="11"/>
  </r>
  <r>
    <n v="2364"/>
    <x v="4100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x v="2721"/>
    <x v="0"/>
    <x v="26"/>
  </r>
  <r>
    <n v="1071"/>
    <x v="4101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x v="2721"/>
    <x v="3"/>
    <x v="18"/>
  </r>
  <r>
    <n v="1877"/>
    <x v="4102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x v="2721"/>
    <x v="3"/>
    <x v="28"/>
  </r>
  <r>
    <n v="1041"/>
    <x v="4103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x v="2721"/>
    <x v="8"/>
    <x v="30"/>
  </r>
  <r>
    <n v="1592"/>
    <x v="4104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x v="2721"/>
    <x v="2"/>
    <x v="34"/>
  </r>
  <r>
    <n v="1547"/>
    <x v="4105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x v="2721"/>
    <x v="2"/>
    <x v="38"/>
  </r>
  <r>
    <n v="2699"/>
    <x v="4106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x v="2721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D07BF5-A05C-4241-939F-B88D0C4AF88A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5CA7EB-0B9D-4397-8758-BCB24EFE0F1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>
      <items count="4108">
        <item x="1704"/>
        <item x="3364"/>
        <item x="429"/>
        <item x="3787"/>
        <item x="2630"/>
        <item x="3036"/>
        <item x="164"/>
        <item x="3332"/>
        <item x="1693"/>
        <item x="853"/>
        <item x="3571"/>
        <item x="2357"/>
        <item x="3314"/>
        <item x="2050"/>
        <item x="1313"/>
        <item x="3973"/>
        <item x="1206"/>
        <item x="2401"/>
        <item x="1783"/>
        <item x="2329"/>
        <item x="2380"/>
        <item x="1649"/>
        <item x="182"/>
        <item x="3926"/>
        <item x="453"/>
        <item x="3947"/>
        <item x="626"/>
        <item x="1611"/>
        <item x="3515"/>
        <item x="840"/>
        <item x="3395"/>
        <item x="2386"/>
        <item x="303"/>
        <item x="2299"/>
        <item x="2251"/>
        <item x="1311"/>
        <item x="2418"/>
        <item x="3431"/>
        <item x="1980"/>
        <item x="3115"/>
        <item x="2706"/>
        <item x="2388"/>
        <item x="3901"/>
        <item x="867"/>
        <item x="194"/>
        <item x="1513"/>
        <item x="1953"/>
        <item x="1450"/>
        <item x="1103"/>
        <item x="2570"/>
        <item x="415"/>
        <item x="1315"/>
        <item x="2062"/>
        <item x="3007"/>
        <item x="508"/>
        <item x="1051"/>
        <item x="2888"/>
        <item x="1063"/>
        <item x="1216"/>
        <item x="702"/>
        <item x="3416"/>
        <item x="3030"/>
        <item x="3461"/>
        <item x="2304"/>
        <item x="2986"/>
        <item x="763"/>
        <item x="1932"/>
        <item x="2263"/>
        <item x="2269"/>
        <item x="2423"/>
        <item x="1314"/>
        <item x="3596"/>
        <item x="710"/>
        <item x="2752"/>
        <item x="761"/>
        <item x="3781"/>
        <item x="1326"/>
        <item x="1345"/>
        <item x="2687"/>
        <item x="3213"/>
        <item x="3628"/>
        <item x="3963"/>
        <item x="914"/>
        <item x="486"/>
        <item x="1396"/>
        <item x="1258"/>
        <item x="500"/>
        <item x="2409"/>
        <item x="1499"/>
        <item x="3611"/>
        <item x="1358"/>
        <item x="163"/>
        <item x="1320"/>
        <item x="910"/>
        <item x="1530"/>
        <item x="1003"/>
        <item x="2665"/>
        <item x="499"/>
        <item x="1162"/>
        <item x="2879"/>
        <item x="3668"/>
        <item x="3277"/>
        <item x="3292"/>
        <item x="1283"/>
        <item x="718"/>
        <item x="1893"/>
        <item x="4003"/>
        <item x="3733"/>
        <item x="1243"/>
        <item x="3730"/>
        <item x="3083"/>
        <item x="1590"/>
        <item x="1430"/>
        <item x="2945"/>
        <item x="3093"/>
        <item x="89"/>
        <item x="3225"/>
        <item x="719"/>
        <item x="956"/>
        <item x="3939"/>
        <item x="104"/>
        <item x="1183"/>
        <item x="2675"/>
        <item x="3763"/>
        <item x="3855"/>
        <item x="1233"/>
        <item x="2087"/>
        <item x="1919"/>
        <item x="3591"/>
        <item x="3521"/>
        <item x="2642"/>
        <item x="1877"/>
        <item x="2934"/>
        <item x="3346"/>
        <item x="3307"/>
        <item x="3866"/>
        <item x="598"/>
        <item x="2074"/>
        <item x="2260"/>
        <item x="3003"/>
        <item x="2188"/>
        <item x="1007"/>
        <item x="360"/>
        <item x="982"/>
        <item x="1048"/>
        <item x="3819"/>
        <item x="1075"/>
        <item x="1600"/>
        <item x="1639"/>
        <item x="2912"/>
        <item x="533"/>
        <item x="997"/>
        <item x="299"/>
        <item x="3704"/>
        <item x="3031"/>
        <item x="3299"/>
        <item x="510"/>
        <item x="0"/>
        <item x="3961"/>
        <item x="870"/>
        <item x="134"/>
        <item x="3037"/>
        <item x="1613"/>
        <item x="2339"/>
        <item x="1683"/>
        <item x="1020"/>
        <item x="4047"/>
        <item x="245"/>
        <item x="2069"/>
        <item x="3873"/>
        <item x="172"/>
        <item x="1823"/>
        <item x="1000"/>
        <item x="155"/>
        <item x="3502"/>
        <item x="2970"/>
        <item x="4012"/>
        <item x="1225"/>
        <item x="3053"/>
        <item x="1329"/>
        <item x="4059"/>
        <item x="217"/>
        <item x="2102"/>
        <item x="3067"/>
        <item x="3446"/>
        <item x="3473"/>
        <item x="3999"/>
        <item x="3778"/>
        <item x="2531"/>
        <item x="2550"/>
        <item x="2279"/>
        <item x="3495"/>
        <item x="1184"/>
        <item x="2974"/>
        <item x="2645"/>
        <item x="3119"/>
        <item x="3993"/>
        <item x="2799"/>
        <item x="3682"/>
        <item x="2579"/>
        <item x="3310"/>
        <item x="1267"/>
        <item x="2167"/>
        <item x="1502"/>
        <item x="2647"/>
        <item x="285"/>
        <item x="2231"/>
        <item x="799"/>
        <item x="2297"/>
        <item x="1949"/>
        <item x="1346"/>
        <item x="4013"/>
        <item x="954"/>
        <item x="1045"/>
        <item x="2486"/>
        <item x="3762"/>
        <item x="3386"/>
        <item x="333"/>
        <item x="1022"/>
        <item x="2371"/>
        <item x="394"/>
        <item x="735"/>
        <item x="712"/>
        <item x="1860"/>
        <item x="3194"/>
        <item x="4089"/>
        <item x="501"/>
        <item x="1537"/>
        <item x="2219"/>
        <item x="1147"/>
        <item x="2152"/>
        <item x="1347"/>
        <item x="4042"/>
        <item x="1398"/>
        <item x="2354"/>
        <item x="2507"/>
        <item x="3647"/>
        <item x="1731"/>
        <item x="3966"/>
        <item x="2753"/>
        <item x="1476"/>
        <item x="772"/>
        <item x="2446"/>
        <item x="344"/>
        <item x="912"/>
        <item x="3816"/>
        <item x="3090"/>
        <item x="3712"/>
        <item x="3330"/>
        <item x="2666"/>
        <item x="949"/>
        <item x="3586"/>
        <item x="1755"/>
        <item x="1113"/>
        <item x="1740"/>
        <item x="1024"/>
        <item x="913"/>
        <item x="48"/>
        <item x="2606"/>
        <item x="3247"/>
        <item x="4050"/>
        <item x="59"/>
        <item x="1746"/>
        <item x="1798"/>
        <item x="2716"/>
        <item x="1859"/>
        <item x="2491"/>
        <item x="1428"/>
        <item x="1161"/>
        <item x="817"/>
        <item x="358"/>
        <item x="271"/>
        <item x="1317"/>
        <item x="1718"/>
        <item x="3589"/>
        <item x="1505"/>
        <item x="2643"/>
        <item x="2578"/>
        <item x="3131"/>
        <item x="1446"/>
        <item x="3659"/>
        <item x="2310"/>
        <item x="2810"/>
        <item x="565"/>
        <item x="1968"/>
        <item x="3159"/>
        <item x="2473"/>
        <item x="2950"/>
        <item x="1114"/>
        <item x="2100"/>
        <item x="2896"/>
        <item x="3524"/>
        <item x="3420"/>
        <item x="947"/>
        <item x="2750"/>
        <item x="2457"/>
        <item x="1770"/>
        <item x="352"/>
        <item x="2602"/>
        <item x="3635"/>
        <item x="3145"/>
        <item x="1668"/>
        <item x="99"/>
        <item x="556"/>
        <item x="3505"/>
        <item x="3559"/>
        <item x="1972"/>
        <item x="3240"/>
        <item x="1356"/>
        <item x="1489"/>
        <item x="3433"/>
        <item x="527"/>
        <item x="3872"/>
        <item x="3023"/>
        <item x="1793"/>
        <item x="2538"/>
        <item x="1500"/>
        <item x="3518"/>
        <item x="1107"/>
        <item x="2319"/>
        <item x="503"/>
        <item x="3980"/>
        <item x="401"/>
        <item x="3204"/>
        <item x="1892"/>
        <item x="2071"/>
        <item x="909"/>
        <item x="4029"/>
        <item x="686"/>
        <item x="1539"/>
        <item x="2764"/>
        <item x="2705"/>
        <item x="268"/>
        <item x="4094"/>
        <item x="2487"/>
        <item x="1435"/>
        <item x="952"/>
        <item x="2600"/>
        <item x="2466"/>
        <item x="2055"/>
        <item x="289"/>
        <item x="236"/>
        <item x="1788"/>
        <item x="993"/>
        <item x="270"/>
        <item x="3074"/>
        <item x="1491"/>
        <item x="2908"/>
        <item x="2195"/>
        <item x="2013"/>
        <item x="223"/>
        <item x="3028"/>
        <item x="625"/>
        <item x="2333"/>
        <item x="4095"/>
        <item x="2631"/>
        <item x="3579"/>
        <item x="3128"/>
        <item x="707"/>
        <item x="2681"/>
        <item x="2467"/>
        <item x="1439"/>
        <item x="2797"/>
        <item x="3876"/>
        <item x="931"/>
        <item x="922"/>
        <item x="1786"/>
        <item x="1564"/>
        <item x="174"/>
        <item x="3717"/>
        <item x="2552"/>
        <item x="3063"/>
        <item x="267"/>
        <item x="3436"/>
        <item x="3454"/>
        <item x="3511"/>
        <item x="999"/>
        <item x="2331"/>
        <item x="304"/>
        <item x="964"/>
        <item x="3532"/>
        <item x="904"/>
        <item x="239"/>
        <item x="1353"/>
        <item x="1765"/>
        <item x="2998"/>
        <item x="2626"/>
        <item x="138"/>
        <item x="2792"/>
        <item x="2255"/>
        <item x="1653"/>
        <item x="1583"/>
        <item x="3754"/>
        <item x="353"/>
        <item x="75"/>
        <item x="3716"/>
        <item x="4082"/>
        <item x="338"/>
        <item x="29"/>
        <item x="3797"/>
        <item x="3165"/>
        <item x="2156"/>
        <item x="2092"/>
        <item x="1158"/>
        <item x="621"/>
        <item x="3542"/>
        <item x="602"/>
        <item x="1440"/>
        <item x="3114"/>
        <item x="3780"/>
        <item x="2598"/>
        <item x="3953"/>
        <item x="2249"/>
        <item x="2767"/>
        <item x="216"/>
        <item x="504"/>
        <item x="1496"/>
        <item x="118"/>
        <item x="1858"/>
        <item x="2076"/>
        <item x="3813"/>
        <item x="201"/>
        <item x="45"/>
        <item x="1451"/>
        <item x="2101"/>
        <item x="427"/>
        <item x="3493"/>
        <item x="2796"/>
        <item x="4033"/>
        <item x="491"/>
        <item x="183"/>
        <item x="421"/>
        <item x="1819"/>
        <item x="3888"/>
        <item x="3080"/>
        <item x="1229"/>
        <item x="3561"/>
        <item x="3917"/>
        <item x="2307"/>
        <item x="3902"/>
        <item x="620"/>
        <item x="2787"/>
        <item x="1912"/>
        <item x="3085"/>
        <item x="7"/>
        <item x="341"/>
        <item x="3845"/>
        <item x="1536"/>
        <item x="2281"/>
        <item x="2745"/>
        <item x="4097"/>
        <item x="342"/>
        <item x="3005"/>
        <item x="1732"/>
        <item x="3510"/>
        <item x="2607"/>
        <item x="3387"/>
        <item x="3791"/>
        <item x="1497"/>
        <item x="2971"/>
        <item x="2859"/>
        <item x="3806"/>
        <item x="435"/>
        <item x="1947"/>
        <item x="494"/>
        <item x="3283"/>
        <item x="3105"/>
        <item x="221"/>
        <item x="30"/>
        <item x="3096"/>
        <item x="3854"/>
        <item x="2843"/>
        <item x="1721"/>
        <item x="1803"/>
        <item x="1580"/>
        <item x="3082"/>
        <item x="1390"/>
        <item x="1883"/>
        <item x="2410"/>
        <item x="1881"/>
        <item x="2284"/>
        <item x="4011"/>
        <item x="2019"/>
        <item x="2038"/>
        <item x="1713"/>
        <item x="1219"/>
        <item x="1480"/>
        <item x="3383"/>
        <item x="2426"/>
        <item x="1694"/>
        <item x="2551"/>
        <item x="965"/>
        <item x="3617"/>
        <item x="643"/>
        <item x="1619"/>
        <item x="3076"/>
        <item x="1132"/>
        <item x="849"/>
        <item x="1310"/>
        <item x="578"/>
        <item x="3253"/>
        <item x="3472"/>
        <item x="798"/>
        <item x="1792"/>
        <item x="1270"/>
        <item x="287"/>
        <item x="1603"/>
        <item x="3842"/>
        <item x="2121"/>
        <item x="882"/>
        <item x="1738"/>
        <item x="3539"/>
        <item x="516"/>
        <item x="608"/>
        <item x="2287"/>
        <item x="1386"/>
        <item x="2222"/>
        <item x="1633"/>
        <item x="1464"/>
        <item x="2721"/>
        <item x="2103"/>
        <item x="855"/>
        <item x="841"/>
        <item x="3184"/>
        <item x="2444"/>
        <item x="1093"/>
        <item x="3956"/>
        <item x="3625"/>
        <item x="1546"/>
        <item x="1886"/>
        <item x="1905"/>
        <item x="2411"/>
        <item x="3017"/>
        <item x="229"/>
        <item x="4005"/>
        <item x="3157"/>
        <item x="858"/>
        <item x="2078"/>
        <item x="193"/>
        <item x="610"/>
        <item x="2291"/>
        <item x="3602"/>
        <item x="3575"/>
        <item x="2680"/>
        <item x="3989"/>
        <item x="3958"/>
        <item x="1781"/>
        <item x="3742"/>
        <item x="3606"/>
        <item x="3792"/>
        <item x="215"/>
        <item x="2596"/>
        <item x="2032"/>
        <item x="4052"/>
        <item x="2662"/>
        <item x="82"/>
        <item x="3838"/>
        <item x="1796"/>
        <item x="348"/>
        <item x="1715"/>
        <item x="4072"/>
        <item x="1377"/>
        <item x="2562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49"/>
        <item x="664"/>
        <item x="3950"/>
        <item x="628"/>
        <item x="1214"/>
        <item x="3372"/>
        <item x="3508"/>
        <item x="368"/>
        <item x="864"/>
        <item x="2966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00"/>
        <item x="1437"/>
        <item x="1057"/>
        <item x="3334"/>
        <item x="1298"/>
        <item x="2899"/>
        <item x="1931"/>
        <item x="682"/>
        <item x="2762"/>
        <item x="1220"/>
        <item x="1520"/>
        <item x="490"/>
        <item x="800"/>
        <item x="1375"/>
        <item x="418"/>
        <item x="1105"/>
        <item x="3108"/>
        <item x="740"/>
        <item x="2206"/>
        <item x="1902"/>
        <item x="46"/>
        <item x="2471"/>
        <item x="242"/>
        <item x="1799"/>
        <item x="2883"/>
        <item x="115"/>
        <item x="590"/>
        <item x="2935"/>
        <item x="3474"/>
        <item x="1957"/>
        <item x="3262"/>
        <item x="40"/>
        <item x="2326"/>
        <item x="1355"/>
        <item x="372"/>
        <item x="806"/>
        <item x="2359"/>
        <item x="44"/>
        <item x="1046"/>
        <item x="2741"/>
        <item x="3648"/>
        <item x="3111"/>
        <item x="3073"/>
        <item x="523"/>
        <item x="3012"/>
        <item x="2873"/>
        <item x="3353"/>
        <item x="2464"/>
        <item x="1210"/>
        <item x="3103"/>
        <item x="1056"/>
        <item x="3531"/>
        <item x="2783"/>
        <item x="275"/>
        <item x="114"/>
        <item x="807"/>
        <item x="2119"/>
        <item x="3169"/>
        <item x="3831"/>
        <item x="552"/>
        <item x="2554"/>
        <item x="3967"/>
        <item x="1846"/>
        <item x="2699"/>
        <item x="3102"/>
        <item x="3583"/>
        <item x="1134"/>
        <item x="1166"/>
        <item x="1490"/>
        <item x="725"/>
        <item x="714"/>
        <item x="1743"/>
        <item x="2048"/>
        <item x="1954"/>
        <item x="1058"/>
        <item x="2823"/>
        <item x="3608"/>
        <item x="1061"/>
        <item x="3118"/>
        <item x="3485"/>
        <item x="1934"/>
        <item x="3864"/>
        <item x="601"/>
        <item x="1282"/>
        <item x="3303"/>
        <item x="2105"/>
        <item x="3470"/>
        <item x="1623"/>
        <item x="476"/>
        <item x="1975"/>
        <item x="2312"/>
        <item x="2"/>
        <item x="3859"/>
        <item x="1915"/>
        <item x="507"/>
        <item x="2181"/>
        <item x="2722"/>
        <item x="3922"/>
        <item x="3176"/>
        <item x="1140"/>
        <item x="2162"/>
        <item x="1557"/>
        <item x="2629"/>
        <item x="230"/>
        <item x="3410"/>
        <item x="728"/>
        <item x="2597"/>
        <item x="1259"/>
        <item x="290"/>
        <item x="2847"/>
        <item x="3457"/>
        <item x="3544"/>
        <item x="1023"/>
        <item x="3045"/>
        <item x="3236"/>
        <item x="68"/>
        <item x="920"/>
        <item x="1145"/>
        <item x="294"/>
        <item x="3500"/>
        <item x="2649"/>
        <item x="2537"/>
        <item x="3127"/>
        <item x="676"/>
        <item x="3960"/>
        <item x="3244"/>
        <item x="1884"/>
        <item x="2892"/>
        <item x="1523"/>
        <item x="3224"/>
        <item x="768"/>
        <item x="1228"/>
        <item x="2870"/>
        <item x="845"/>
        <item x="2887"/>
        <item x="3331"/>
        <item x="633"/>
        <item x="4102"/>
        <item x="1294"/>
        <item x="1807"/>
        <item x="2504"/>
        <item x="1410"/>
        <item x="865"/>
        <item x="187"/>
        <item x="3964"/>
        <item x="1083"/>
        <item x="1615"/>
        <item x="1978"/>
        <item x="3627"/>
        <item x="27"/>
        <item x="3309"/>
        <item x="825"/>
        <item x="2932"/>
        <item x="1811"/>
        <item x="2273"/>
        <item x="1581"/>
        <item x="159"/>
        <item x="2028"/>
        <item x="2159"/>
        <item x="3839"/>
        <item x="3799"/>
        <item x="1074"/>
        <item x="2374"/>
        <item x="1929"/>
        <item x="2857"/>
        <item x="3424"/>
        <item x="23"/>
        <item x="1791"/>
        <item x="943"/>
        <item x="2500"/>
        <item x="382"/>
        <item x="3261"/>
        <item x="471"/>
        <item x="325"/>
        <item x="2349"/>
        <item x="62"/>
        <item x="597"/>
        <item x="2897"/>
        <item x="2553"/>
        <item x="4067"/>
        <item x="593"/>
        <item x="2880"/>
        <item x="2540"/>
        <item x="2624"/>
        <item x="4019"/>
        <item x="1110"/>
        <item x="232"/>
        <item x="2112"/>
        <item x="1739"/>
        <item x="2707"/>
        <item x="3512"/>
        <item x="1030"/>
        <item x="2939"/>
        <item x="2342"/>
        <item x="1416"/>
        <item x="1328"/>
        <item x="2522"/>
        <item x="1362"/>
        <item x="3932"/>
        <item x="660"/>
        <item x="1019"/>
        <item x="2555"/>
        <item x="76"/>
        <item x="2747"/>
        <item x="3574"/>
        <item x="3900"/>
        <item x="359"/>
        <item x="2984"/>
        <item x="3445"/>
        <item x="3347"/>
        <item x="1363"/>
        <item x="2827"/>
        <item x="2093"/>
        <item x="1340"/>
        <item x="569"/>
        <item x="2724"/>
        <item x="1068"/>
        <item x="2737"/>
        <item x="1956"/>
        <item x="1373"/>
        <item x="1016"/>
        <item x="783"/>
        <item x="1395"/>
        <item x="369"/>
        <item x="1509"/>
        <item x="3903"/>
        <item x="2876"/>
        <item x="3421"/>
        <item x="3475"/>
        <item x="2997"/>
        <item x="1552"/>
        <item x="3020"/>
        <item x="1372"/>
        <item x="3690"/>
        <item x="2228"/>
        <item x="3588"/>
        <item x="1257"/>
        <item x="3619"/>
        <item x="1682"/>
        <item x="852"/>
        <item x="1143"/>
        <item x="2746"/>
        <item x="1854"/>
        <item x="1341"/>
        <item x="1850"/>
        <item x="3615"/>
        <item x="2272"/>
        <item x="1092"/>
        <item x="820"/>
        <item x="3241"/>
        <item x="775"/>
        <item x="1712"/>
        <item x="1360"/>
        <item x="162"/>
        <item x="2416"/>
        <item x="1872"/>
        <item x="1946"/>
        <item x="3867"/>
        <item x="1305"/>
        <item x="3161"/>
        <item x="3258"/>
        <item x="1843"/>
        <item x="3890"/>
        <item x="306"/>
        <item x="1001"/>
        <item x="2364"/>
        <item x="2157"/>
        <item x="1425"/>
        <item x="3948"/>
        <item x="1662"/>
        <item x="263"/>
        <item x="3467"/>
        <item x="681"/>
        <item x="1995"/>
        <item x="3268"/>
        <item x="2565"/>
        <item x="771"/>
        <item x="3865"/>
        <item x="3321"/>
        <item x="3652"/>
        <item x="2154"/>
        <item x="696"/>
        <item x="12"/>
        <item x="1901"/>
        <item x="1864"/>
        <item x="2650"/>
        <item x="1784"/>
        <item x="1924"/>
        <item x="3301"/>
        <item x="1148"/>
        <item x="2324"/>
        <item x="917"/>
        <item x="3409"/>
        <item x="1607"/>
        <item x="2789"/>
        <item x="3694"/>
        <item x="2145"/>
        <item x="1393"/>
        <item x="1486"/>
        <item x="2508"/>
        <item x="2499"/>
        <item x="3419"/>
        <item x="2441"/>
        <item x="1852"/>
        <item x="750"/>
        <item x="1599"/>
        <item x="3397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39"/>
        <item x="2115"/>
        <item x="930"/>
        <item x="3623"/>
        <item x="3750"/>
        <item x="2884"/>
        <item x="1049"/>
        <item x="1167"/>
        <item x="3604"/>
        <item x="3057"/>
        <item x="402"/>
        <item x="1406"/>
        <item x="158"/>
        <item x="2163"/>
        <item x="3414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4056"/>
        <item x="2289"/>
        <item x="3175"/>
        <item x="1771"/>
        <item x="133"/>
        <item x="3556"/>
        <item x="3250"/>
        <item x="1834"/>
        <item x="1471"/>
        <item x="573"/>
        <item x="2656"/>
        <item x="1689"/>
        <item x="2731"/>
        <item x="2477"/>
        <item x="3099"/>
        <item x="3296"/>
        <item x="54"/>
        <item x="3403"/>
        <item x="3408"/>
        <item x="3044"/>
        <item x="4101"/>
        <item x="1108"/>
        <item x="940"/>
        <item x="1402"/>
        <item x="3507"/>
        <item x="2205"/>
        <item x="2026"/>
        <item x="2790"/>
        <item x="1780"/>
        <item x="2089"/>
        <item x="2390"/>
        <item x="3501"/>
        <item x="2920"/>
        <item x="797"/>
        <item x="4027"/>
        <item x="995"/>
        <item x="189"/>
        <item x="4009"/>
        <item x="2641"/>
        <item x="3483"/>
        <item x="3110"/>
        <item x="3679"/>
        <item x="2976"/>
        <item x="924"/>
        <item x="3927"/>
        <item x="1026"/>
        <item x="3692"/>
        <item x="2763"/>
        <item x="812"/>
        <item x="3914"/>
        <item x="1851"/>
        <item x="3735"/>
        <item x="605"/>
        <item x="3490"/>
        <item x="2958"/>
        <item x="3631"/>
        <item x="2924"/>
        <item x="2807"/>
        <item x="3547"/>
        <item x="3187"/>
        <item x="1090"/>
        <item x="3540"/>
        <item x="3196"/>
        <item x="2770"/>
        <item x="1597"/>
        <item x="226"/>
        <item x="585"/>
        <item x="2608"/>
        <item x="3"/>
        <item x="1997"/>
        <item x="879"/>
        <item x="139"/>
        <item x="3788"/>
        <item x="984"/>
        <item x="3509"/>
        <item x="2365"/>
        <item x="103"/>
        <item x="370"/>
        <item x="1052"/>
        <item x="2544"/>
        <item x="1671"/>
        <item x="3878"/>
        <item x="893"/>
        <item x="310"/>
        <item x="1908"/>
        <item x="1484"/>
        <item x="1878"/>
        <item x="3276"/>
        <item x="782"/>
        <item x="2435"/>
        <item x="3710"/>
        <item x="136"/>
        <item x="1059"/>
        <item x="3048"/>
        <item x="2717"/>
        <item x="1936"/>
        <item x="729"/>
        <item x="1675"/>
        <item x="644"/>
        <item x="1845"/>
        <item x="513"/>
        <item x="1750"/>
        <item x="2375"/>
        <item x="406"/>
        <item x="90"/>
        <item x="385"/>
        <item x="3242"/>
        <item x="3158"/>
        <item x="319"/>
        <item x="3811"/>
        <item x="2635"/>
        <item x="2964"/>
        <item x="1252"/>
        <item x="4045"/>
        <item x="3448"/>
        <item x="1250"/>
        <item x="1218"/>
        <item x="1955"/>
        <item x="1319"/>
        <item x="2906"/>
        <item x="1577"/>
        <item x="673"/>
        <item x="2751"/>
        <item x="3369"/>
        <item x="1089"/>
        <item x="1745"/>
        <item x="1119"/>
        <item x="606"/>
        <item x="1827"/>
        <item x="2293"/>
        <item x="2164"/>
        <item x="1212"/>
        <item x="1458"/>
        <item x="3517"/>
        <item x="3275"/>
        <item x="779"/>
        <item x="3663"/>
        <item x="3954"/>
        <item x="3362"/>
        <item x="699"/>
        <item x="3166"/>
        <item x="4080"/>
        <item x="824"/>
        <item x="10"/>
        <item x="416"/>
        <item x="1826"/>
        <item x="3339"/>
        <item x="2128"/>
        <item x="3751"/>
        <item x="4084"/>
        <item x="2967"/>
        <item x="2533"/>
        <item x="383"/>
        <item x="4022"/>
        <item x="1474"/>
        <item x="3887"/>
        <item x="1097"/>
        <item x="1870"/>
        <item x="3998"/>
        <item x="595"/>
        <item x="1182"/>
        <item x="1443"/>
        <item x="2622"/>
        <item x="1079"/>
        <item x="529"/>
        <item x="3148"/>
        <item x="1609"/>
        <item x="94"/>
        <item x="2235"/>
        <item x="1863"/>
        <item x="3706"/>
        <item x="1010"/>
        <item x="1479"/>
        <item x="1606"/>
        <item x="3202"/>
        <item x="638"/>
        <item x="3566"/>
        <item x="3051"/>
        <item x="1910"/>
        <item x="1238"/>
        <item x="1825"/>
        <item x="3562"/>
        <item x="3548"/>
        <item x="2677"/>
        <item x="3933"/>
        <item x="1636"/>
        <item x="237"/>
        <item x="2313"/>
        <item x="1822"/>
        <item x="2542"/>
        <item x="2592"/>
        <item x="2819"/>
        <item x="1711"/>
        <item x="2733"/>
        <item x="1571"/>
        <item x="1504"/>
        <item x="3844"/>
        <item x="3477"/>
        <item x="548"/>
        <item x="2905"/>
        <item x="4055"/>
        <item x="4020"/>
        <item x="2904"/>
        <item x="321"/>
        <item x="1081"/>
        <item x="1898"/>
        <item x="2987"/>
        <item x="381"/>
        <item x="3150"/>
        <item x="2158"/>
        <item x="3245"/>
        <item x="3728"/>
        <item x="2217"/>
        <item x="1586"/>
        <item x="1127"/>
        <item x="577"/>
        <item x="2340"/>
        <item x="3047"/>
        <item x="2809"/>
        <item x="1988"/>
        <item x="617"/>
        <item x="2385"/>
        <item x="2254"/>
        <item x="612"/>
        <item x="875"/>
        <item x="3002"/>
        <item x="4006"/>
        <item x="11"/>
        <item x="1725"/>
        <item x="3687"/>
        <item x="2814"/>
        <item x="3720"/>
        <item x="3363"/>
        <item x="3466"/>
        <item x="331"/>
        <item x="3671"/>
        <item x="2059"/>
        <item x="1959"/>
        <item x="2815"/>
        <item x="3280"/>
        <item x="3889"/>
        <item x="2517"/>
        <item x="3054"/>
        <item x="2943"/>
        <item x="2816"/>
        <item x="426"/>
        <item x="711"/>
        <item x="51"/>
        <item x="1899"/>
        <item x="3549"/>
        <item x="390"/>
        <item x="3906"/>
        <item x="2506"/>
        <item x="1224"/>
        <item x="3207"/>
        <item x="3874"/>
        <item x="367"/>
        <item x="1101"/>
        <item x="1638"/>
        <item x="1880"/>
        <item x="3462"/>
        <item x="1726"/>
        <item x="3146"/>
        <item x="161"/>
        <item x="1392"/>
        <item x="3396"/>
        <item x="803"/>
        <item x="3133"/>
        <item x="537"/>
        <item x="3997"/>
        <item x="2854"/>
        <item x="1993"/>
        <item x="2175"/>
        <item x="3869"/>
        <item x="1374"/>
        <item x="3455"/>
        <item x="1655"/>
        <item x="645"/>
        <item x="1033"/>
        <item x="3825"/>
        <item x="2756"/>
        <item x="541"/>
        <item x="1775"/>
        <item x="3392"/>
        <item x="3828"/>
        <item x="3188"/>
        <item x="3614"/>
        <item x="1645"/>
        <item x="1231"/>
        <item x="3680"/>
        <item x="3375"/>
        <item x="3915"/>
        <item x="3974"/>
        <item x="1996"/>
        <item x="2452"/>
        <item x="3634"/>
        <item x="3718"/>
        <item x="2820"/>
        <item x="3373"/>
        <item x="980"/>
        <item x="691"/>
        <item x="3271"/>
        <item x="3530"/>
        <item x="1251"/>
        <item x="2061"/>
        <item x="1650"/>
        <item x="20"/>
        <item x="4062"/>
        <item x="2575"/>
        <item x="2261"/>
        <item x="2581"/>
        <item x="2443"/>
        <item x="3488"/>
        <item x="1989"/>
        <item x="351"/>
        <item x="3924"/>
        <item x="3200"/>
        <item x="2586"/>
        <item x="2323"/>
        <item x="475"/>
        <item x="1810"/>
        <item x="1073"/>
        <item x="1304"/>
        <item x="1071"/>
        <item x="3234"/>
        <item x="2099"/>
        <item x="2060"/>
        <item x="1719"/>
        <item x="3658"/>
        <item x="1976"/>
        <item x="2077"/>
        <item x="2201"/>
        <item x="1728"/>
        <item x="3246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1"/>
        <item x="1690"/>
        <item x="2360"/>
        <item x="3821"/>
        <item x="2406"/>
        <item x="2153"/>
        <item x="1436"/>
        <item x="4023"/>
        <item x="2117"/>
        <item x="1369"/>
        <item x="2702"/>
        <item x="3758"/>
        <item x="3263"/>
        <item x="695"/>
        <item x="2773"/>
        <item x="1477"/>
        <item x="767"/>
        <item x="276"/>
        <item x="1087"/>
        <item x="2902"/>
        <item x="2429"/>
        <item x="1198"/>
        <item x="2840"/>
        <item x="1151"/>
        <item x="1830"/>
        <item x="191"/>
        <item x="801"/>
        <item x="674"/>
        <item x="588"/>
        <item x="2414"/>
        <item x="84"/>
        <item x="2853"/>
        <item x="257"/>
        <item x="754"/>
        <item x="2497"/>
        <item x="279"/>
        <item x="1572"/>
        <item x="2594"/>
        <item x="941"/>
        <item x="1429"/>
        <item x="778"/>
        <item x="2178"/>
        <item x="1922"/>
        <item x="1379"/>
        <item x="3384"/>
        <item x="2703"/>
        <item x="3098"/>
        <item x="1710"/>
        <item x="1522"/>
        <item x="3232"/>
        <item x="346"/>
        <item x="16"/>
        <item x="776"/>
        <item x="790"/>
        <item x="2211"/>
        <item x="3986"/>
        <item x="1757"/>
        <item x="1173"/>
        <item x="388"/>
        <item x="178"/>
        <item x="1849"/>
        <item x="3996"/>
        <item x="1295"/>
        <item x="2434"/>
        <item x="2470"/>
        <item x="3593"/>
        <item x="247"/>
        <item x="3355"/>
        <item x="2124"/>
        <item x="1118"/>
        <item x="1708"/>
        <item x="3126"/>
        <item x="3846"/>
        <item x="1945"/>
        <item x="2875"/>
        <item x="2890"/>
        <item x="2280"/>
        <item x="1734"/>
        <item x="481"/>
        <item x="3657"/>
        <item x="441"/>
        <item x="2308"/>
        <item x="3771"/>
        <item x="316"/>
        <item x="2250"/>
        <item x="1"/>
        <item x="636"/>
        <item x="684"/>
        <item x="2769"/>
        <item x="3541"/>
        <item x="1576"/>
        <item x="2978"/>
        <item x="3078"/>
        <item x="439"/>
        <item x="1195"/>
        <item x="2793"/>
        <item x="1157"/>
        <item x="3651"/>
        <item x="3908"/>
        <item x="3585"/>
        <item x="1485"/>
        <item x="3860"/>
        <item x="528"/>
        <item x="3910"/>
        <item x="3398"/>
        <item x="3447"/>
        <item x="1193"/>
        <item x="2241"/>
        <item x="4040"/>
        <item x="3071"/>
        <item x="3336"/>
        <item x="1869"/>
        <item x="2930"/>
        <item x="2530"/>
        <item x="3210"/>
        <item x="3371"/>
        <item x="4071"/>
        <item x="2428"/>
        <item x="908"/>
        <item x="2043"/>
        <item x="837"/>
        <item x="496"/>
        <item x="976"/>
        <item x="487"/>
        <item x="1889"/>
        <item x="927"/>
        <item x="697"/>
        <item x="1855"/>
        <item x="2640"/>
        <item x="1816"/>
        <item x="3814"/>
        <item x="884"/>
        <item x="3835"/>
        <item x="2582"/>
        <item x="788"/>
        <item x="2701"/>
        <item x="489"/>
        <item x="703"/>
        <item x="1703"/>
        <item x="1366"/>
        <item x="2214"/>
        <item x="1408"/>
        <item x="3765"/>
        <item x="4004"/>
        <item x="1447"/>
        <item x="3075"/>
        <item x="2063"/>
        <item x="1651"/>
        <item x="2305"/>
        <item x="839"/>
        <item x="1624"/>
        <item x="1527"/>
        <item x="3160"/>
        <item x="170"/>
        <item x="3065"/>
        <item x="2336"/>
        <item x="1747"/>
        <item x="878"/>
        <item x="3320"/>
        <item x="2667"/>
        <item x="653"/>
        <item x="1701"/>
        <item x="3569"/>
        <item x="1116"/>
        <item x="2328"/>
        <item x="2708"/>
        <item x="1991"/>
        <item x="1334"/>
        <item x="2833"/>
        <item x="3351"/>
        <item x="2248"/>
        <item x="2463"/>
        <item x="1648"/>
        <item x="1456"/>
        <item x="1207"/>
        <item x="485"/>
        <item x="2189"/>
        <item x="150"/>
        <item x="3478"/>
        <item x="3708"/>
        <item x="1529"/>
        <item x="2294"/>
        <item x="1722"/>
        <item x="3695"/>
        <item x="2786"/>
        <item x="2532"/>
        <item x="1856"/>
        <item x="414"/>
        <item x="4000"/>
        <item x="4051"/>
        <item x="1865"/>
        <item x="1495"/>
        <item x="2045"/>
        <item x="3645"/>
        <item x="3741"/>
        <item x="2765"/>
        <item x="2529"/>
        <item x="656"/>
        <item x="630"/>
        <item x="520"/>
        <item x="1824"/>
        <item x="2850"/>
        <item x="2651"/>
        <item x="1126"/>
        <item x="102"/>
        <item x="3644"/>
        <item x="753"/>
        <item x="395"/>
        <item x="862"/>
        <item x="2757"/>
        <item x="2556"/>
        <item x="404"/>
        <item x="3916"/>
        <item x="1801"/>
        <item x="1385"/>
        <item x="497"/>
        <item x="4034"/>
        <item x="86"/>
        <item x="1927"/>
        <item x="1685"/>
        <item x="3577"/>
        <item x="3504"/>
        <item x="2684"/>
        <item x="2200"/>
        <item x="214"/>
        <item x="250"/>
        <item x="2266"/>
        <item x="1027"/>
        <item x="273"/>
        <item x="2007"/>
        <item x="2361"/>
        <item x="3206"/>
        <item x="1307"/>
        <item x="808"/>
        <item x="1556"/>
        <item x="2094"/>
        <item x="2399"/>
        <item x="1465"/>
        <item x="599"/>
        <item x="2472"/>
        <item x="2436"/>
        <item x="2952"/>
        <item x="2171"/>
        <item x="1928"/>
        <item x="1478"/>
        <item x="2149"/>
        <item x="2951"/>
        <item x="3664"/>
        <item x="3533"/>
        <item x="3736"/>
        <item x="3767"/>
        <item x="985"/>
        <item x="323"/>
        <item x="1135"/>
        <item x="1039"/>
        <item x="91"/>
        <item x="3761"/>
        <item x="2455"/>
        <item x="3417"/>
        <item x="2403"/>
        <item x="135"/>
        <item x="1670"/>
        <item x="2475"/>
        <item x="1584"/>
        <item x="3759"/>
        <item x="3041"/>
        <item x="171"/>
        <item x="742"/>
        <item x="2620"/>
        <item x="2979"/>
        <item x="1438"/>
        <item x="2083"/>
        <item x="2734"/>
        <item x="3203"/>
        <item x="2685"/>
        <item x="147"/>
        <item x="1866"/>
        <item x="92"/>
        <item x="1986"/>
        <item x="1415"/>
        <item x="4026"/>
        <item x="4039"/>
        <item x="3912"/>
        <item x="1202"/>
        <item x="495"/>
        <item x="3300"/>
        <item x="1352"/>
        <item x="1201"/>
        <item x="1188"/>
        <item x="2885"/>
        <item x="4061"/>
        <item x="3010"/>
        <item x="2740"/>
        <item x="1990"/>
        <item x="1973"/>
        <item x="938"/>
        <item x="2057"/>
        <item x="2511"/>
        <item x="1640"/>
        <item x="1716"/>
        <item x="4049"/>
        <item x="55"/>
        <item x="3691"/>
        <item x="2923"/>
        <item x="2867"/>
        <item x="3709"/>
        <item x="451"/>
        <item x="3729"/>
        <item x="3293"/>
        <item x="2143"/>
        <item x="2893"/>
        <item x="1100"/>
        <item x="2023"/>
        <item x="4060"/>
        <item x="2501"/>
        <item x="1777"/>
        <item x="19"/>
        <item x="3656"/>
        <item x="526"/>
        <item x="2044"/>
        <item x="2877"/>
        <item x="318"/>
        <item x="1939"/>
        <item x="2088"/>
        <item x="3435"/>
        <item x="3231"/>
        <item x="1271"/>
        <item x="971"/>
        <item x="1841"/>
        <item x="3931"/>
        <item x="2633"/>
        <item x="3440"/>
        <item x="2318"/>
        <item x="3312"/>
        <item x="1401"/>
        <item x="405"/>
        <item x="2868"/>
        <item x="1460"/>
        <item x="3843"/>
        <item x="2404"/>
        <item x="255"/>
        <item x="3516"/>
        <item x="3185"/>
        <item x="4103"/>
        <item x="2712"/>
        <item x="26"/>
        <item x="752"/>
        <item x="2735"/>
        <item x="755"/>
        <item x="127"/>
        <item x="1427"/>
        <item x="3578"/>
        <item x="863"/>
        <item x="312"/>
        <item x="2198"/>
        <item x="1208"/>
        <item x="2144"/>
        <item x="3756"/>
        <item x="1519"/>
        <item x="505"/>
        <item x="1199"/>
        <item x="1308"/>
        <item x="3598"/>
        <item x="1575"/>
        <item x="2207"/>
        <item x="981"/>
        <item x="3100"/>
        <item x="3522"/>
        <item x="2165"/>
        <item x="112"/>
        <item x="3220"/>
        <item x="894"/>
        <item x="2519"/>
        <item x="1296"/>
        <item x="3636"/>
        <item x="3058"/>
        <item x="2834"/>
        <item x="52"/>
        <item x="1348"/>
        <item x="3581"/>
        <item x="2221"/>
        <item x="962"/>
        <item x="448"/>
        <item x="3940"/>
        <item x="4064"/>
        <item x="456"/>
        <item x="1629"/>
        <item x="2450"/>
        <item x="3123"/>
        <item x="1661"/>
        <item x="629"/>
        <item x="3117"/>
        <item x="2133"/>
        <item x="2348"/>
        <item x="3442"/>
        <item x="3359"/>
        <item x="986"/>
        <item x="3322"/>
        <item x="2215"/>
        <item x="649"/>
        <item x="3840"/>
        <item x="3289"/>
        <item x="987"/>
        <item x="4086"/>
        <item x="2569"/>
        <item x="2004"/>
        <item x="3191"/>
        <item x="3129"/>
        <item x="3391"/>
        <item x="296"/>
        <item x="1096"/>
        <item x="2184"/>
        <item x="2042"/>
        <item x="2018"/>
        <item x="885"/>
        <item x="2726"/>
        <item x="716"/>
        <item x="1475"/>
        <item x="1124"/>
        <item x="2104"/>
        <item x="1681"/>
        <item x="3124"/>
        <item x="2973"/>
        <item x="4038"/>
        <item x="1778"/>
        <item x="3167"/>
        <item x="842"/>
        <item x="586"/>
        <item x="3677"/>
        <item x="1674"/>
        <item x="2174"/>
        <item x="1705"/>
        <item x="2237"/>
        <item x="751"/>
        <item x="3805"/>
        <item x="72"/>
        <item x="498"/>
        <item x="3087"/>
        <item x="3972"/>
        <item x="3774"/>
        <item x="1560"/>
        <item x="675"/>
        <item x="784"/>
        <item x="2232"/>
        <item x="467"/>
        <item x="1065"/>
        <item x="600"/>
        <item x="3793"/>
        <item x="101"/>
        <item x="1574"/>
        <item x="1618"/>
        <item x="265"/>
        <item x="2700"/>
        <item x="2632"/>
        <item x="646"/>
        <item x="1814"/>
        <item x="3653"/>
        <item x="1641"/>
        <item x="3249"/>
        <item x="457"/>
        <item x="2438"/>
        <item x="2051"/>
        <item x="816"/>
        <item x="260"/>
        <item x="326"/>
        <item x="2351"/>
        <item x="3422"/>
        <item x="3264"/>
        <item x="2258"/>
        <item x="1091"/>
        <item x="3180"/>
        <item x="2609"/>
        <item x="642"/>
        <item x="96"/>
        <item x="2995"/>
        <item x="3458"/>
        <item x="3343"/>
        <item x="3379"/>
        <item x="3801"/>
        <item x="2929"/>
        <item x="3219"/>
        <item x="1510"/>
        <item x="3377"/>
        <item x="2177"/>
        <item x="330"/>
        <item x="667"/>
        <item x="1663"/>
        <item x="173"/>
        <item x="378"/>
        <item x="1109"/>
        <item x="2779"/>
        <item x="561"/>
        <item x="2844"/>
        <item x="1306"/>
        <item x="243"/>
        <item x="785"/>
        <item x="1080"/>
        <item x="1541"/>
        <item x="2449"/>
        <item x="1088"/>
        <item x="3731"/>
        <item x="3217"/>
        <item x="1278"/>
        <item x="3594"/>
        <item x="658"/>
        <item x="3215"/>
        <item x="1551"/>
        <item x="49"/>
        <item x="741"/>
        <item x="992"/>
        <item x="2233"/>
        <item x="1964"/>
        <item x="974"/>
        <item x="2795"/>
        <item x="2456"/>
        <item x="1281"/>
        <item x="2256"/>
        <item x="727"/>
        <item x="796"/>
        <item x="1192"/>
        <item x="1631"/>
        <item x="3227"/>
        <item x="3626"/>
        <item x="3022"/>
        <item x="2652"/>
        <item x="942"/>
        <item x="581"/>
        <item x="2718"/>
        <item x="2479"/>
        <item x="641"/>
        <item x="1288"/>
        <item x="3822"/>
        <item x="1191"/>
        <item x="277"/>
        <item x="1422"/>
        <item x="2176"/>
        <item x="3699"/>
        <item x="1652"/>
        <item x="2858"/>
        <item x="4037"/>
        <item x="81"/>
        <item x="624"/>
        <item x="64"/>
        <item x="32"/>
        <item x="79"/>
        <item x="830"/>
        <item x="2079"/>
        <item x="1394"/>
        <item x="210"/>
        <item x="3868"/>
        <item x="3290"/>
        <item x="1062"/>
        <item x="2784"/>
        <item x="483"/>
        <item x="4057"/>
        <item x="1414"/>
        <item x="3266"/>
        <item x="1942"/>
        <item x="3546"/>
        <item x="2465"/>
        <item x="1342"/>
        <item x="311"/>
        <item x="1790"/>
        <item x="535"/>
        <item x="2953"/>
        <item x="373"/>
        <item x="4035"/>
        <item x="347"/>
        <item x="1455"/>
        <item x="168"/>
        <item x="3121"/>
        <item x="1155"/>
        <item x="1876"/>
        <item x="3978"/>
        <item x="3135"/>
        <item x="1409"/>
        <item x="2872"/>
        <item x="963"/>
        <item x="3345"/>
        <item x="517"/>
        <item x="2917"/>
        <item x="2691"/>
        <item x="1137"/>
        <item x="1055"/>
        <item x="2855"/>
        <item x="3701"/>
        <item x="897"/>
        <item x="57"/>
        <item x="4098"/>
        <item x="2321"/>
        <item x="2332"/>
        <item x="756"/>
        <item x="2082"/>
        <item x="3094"/>
        <item x="876"/>
        <item x="2673"/>
        <item x="1511"/>
        <item x="2252"/>
        <item x="1403"/>
        <item x="2710"/>
        <item x="780"/>
        <item x="3881"/>
        <item x="2001"/>
        <item x="2034"/>
        <item x="2861"/>
        <item x="2320"/>
        <item x="224"/>
        <item x="228"/>
        <item x="329"/>
        <item x="3850"/>
        <item x="4041"/>
        <item x="1782"/>
        <item x="1815"/>
        <item x="2812"/>
        <item x="2625"/>
        <item x="1764"/>
        <item x="474"/>
        <item x="1399"/>
        <item x="3886"/>
        <item x="1515"/>
        <item x="3749"/>
        <item x="2993"/>
        <item x="409"/>
        <item x="2771"/>
        <item x="3727"/>
        <item x="66"/>
        <item x="3088"/>
        <item x="2066"/>
        <item x="3256"/>
        <item x="1120"/>
        <item x="8"/>
        <item x="9"/>
        <item x="298"/>
        <item x="3770"/>
        <item x="1538"/>
        <item x="473"/>
        <item x="2824"/>
        <item x="2942"/>
        <item x="677"/>
        <item x="3880"/>
        <item x="129"/>
        <item x="1452"/>
        <item x="3757"/>
        <item x="666"/>
        <item x="2869"/>
        <item x="3164"/>
        <item x="2526"/>
        <item x="668"/>
        <item x="3402"/>
        <item x="1550"/>
        <item x="3618"/>
        <item x="1187"/>
        <item x="2246"/>
        <item x="1562"/>
        <item x="1812"/>
        <item x="2040"/>
        <item x="2496"/>
        <item x="2315"/>
        <item x="3333"/>
        <item x="188"/>
        <item x="2865"/>
        <item x="1434"/>
        <item x="2805"/>
        <item x="1911"/>
        <item x="2476"/>
        <item x="130"/>
        <item x="2617"/>
        <item x="1569"/>
        <item x="3737"/>
        <item x="3429"/>
        <item x="3418"/>
        <item x="3721"/>
        <item x="592"/>
        <item x="3918"/>
        <item x="2458"/>
        <item x="1242"/>
        <item x="632"/>
        <item x="888"/>
        <item x="2825"/>
        <item x="2692"/>
        <item x="1172"/>
        <item x="3988"/>
        <item x="1785"/>
        <item x="41"/>
        <item x="2146"/>
        <item x="1492"/>
        <item x="2317"/>
        <item x="715"/>
        <item x="616"/>
        <item x="3235"/>
        <item x="2523"/>
        <item x="1582"/>
        <item x="1753"/>
        <item x="1274"/>
        <item x="983"/>
        <item x="3357"/>
        <item x="2068"/>
        <item x="315"/>
        <item x="1890"/>
        <item x="1543"/>
        <item x="3228"/>
        <item x="764"/>
        <item x="2568"/>
        <item x="2949"/>
        <item x="1473"/>
        <item x="3009"/>
        <item x="3650"/>
        <item x="1014"/>
        <item x="3698"/>
        <item x="1610"/>
        <item x="539"/>
        <item x="1647"/>
        <item x="1813"/>
        <item x="399"/>
        <item x="1709"/>
        <item x="3197"/>
        <item x="854"/>
        <item x="2878"/>
        <item x="1591"/>
        <item x="387"/>
        <item x="4075"/>
        <item x="1779"/>
        <item x="1999"/>
        <item x="3270"/>
        <item x="2654"/>
        <item x="3919"/>
        <item x="706"/>
        <item x="3178"/>
        <item x="2900"/>
        <item x="975"/>
        <item x="3987"/>
        <item x="689"/>
        <item x="3035"/>
        <item x="3882"/>
        <item x="2192"/>
        <item x="1227"/>
        <item x="1466"/>
        <item x="2142"/>
        <item x="60"/>
        <item x="3365"/>
        <item x="3407"/>
        <item x="1069"/>
        <item x="540"/>
        <item x="961"/>
        <item x="1123"/>
        <item x="3201"/>
        <item x="1349"/>
        <item x="3278"/>
        <item x="857"/>
        <item x="542"/>
        <item x="2417"/>
        <item x="2962"/>
        <item x="1687"/>
        <item x="1170"/>
        <item x="3884"/>
        <item x="2002"/>
        <item x="3059"/>
        <item x="3772"/>
        <item x="3469"/>
        <item x="137"/>
        <item x="2139"/>
        <item x="2480"/>
        <item x="1974"/>
        <item x="1254"/>
        <item x="2024"/>
        <item x="1421"/>
        <item x="3534"/>
        <item x="2127"/>
        <item x="4025"/>
        <item x="2433"/>
        <item x="397"/>
        <item x="3138"/>
        <item x="3898"/>
        <item x="3930"/>
        <item x="1935"/>
        <item x="2679"/>
        <item x="2095"/>
        <item x="749"/>
        <item x="2187"/>
        <item x="3713"/>
        <item x="1044"/>
        <item x="3104"/>
        <item x="1627"/>
        <item x="3238"/>
        <item x="3061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4"/>
        <item x="403"/>
        <item x="2775"/>
        <item x="2590"/>
        <item x="3942"/>
        <item x="3170"/>
        <item x="1895"/>
        <item x="4073"/>
        <item x="1806"/>
        <item x="468"/>
        <item x="1751"/>
        <item x="693"/>
        <item x="1563"/>
        <item x="3506"/>
        <item x="3211"/>
        <item x="3959"/>
        <item x="3209"/>
        <item x="2963"/>
        <item x="3782"/>
        <item x="3857"/>
        <item x="2913"/>
        <item x="3437"/>
        <item x="3354"/>
        <item x="3265"/>
        <item x="3567"/>
        <item x="3923"/>
        <item x="815"/>
        <item x="398"/>
        <item x="4002"/>
        <item x="584"/>
        <item x="2218"/>
        <item x="1797"/>
        <item x="2898"/>
        <item x="3673"/>
        <item x="3976"/>
        <item x="244"/>
        <item x="3564"/>
        <item x="3946"/>
        <item x="1211"/>
        <item x="2196"/>
        <item x="4093"/>
        <item x="966"/>
        <item x="1907"/>
        <item x="555"/>
        <item x="1838"/>
        <item x="2408"/>
        <item x="2768"/>
        <item x="4100"/>
        <item x="2558"/>
        <item x="417"/>
        <item x="1565"/>
        <item x="3883"/>
        <item x="563"/>
        <item x="3453"/>
        <item x="2130"/>
        <item x="2387"/>
        <item x="3497"/>
        <item x="1361"/>
        <item x="2247"/>
        <item x="2111"/>
        <item x="1678"/>
        <item x="883"/>
        <item x="2682"/>
        <item x="4031"/>
        <item x="2845"/>
        <item x="3156"/>
        <item x="1136"/>
        <item x="2982"/>
        <item x="2835"/>
        <item x="1232"/>
        <item x="3913"/>
        <item x="3909"/>
        <item x="3613"/>
        <item x="3962"/>
        <item x="1585"/>
        <item x="1004"/>
        <item x="83"/>
        <item x="2338"/>
        <item x="2660"/>
        <item x="1117"/>
        <item x="2655"/>
        <item x="769"/>
        <item x="2676"/>
        <item x="146"/>
        <item x="125"/>
        <item x="286"/>
        <item x="2270"/>
        <item x="2583"/>
        <item x="901"/>
        <item x="4070"/>
        <item x="3259"/>
        <item x="1643"/>
        <item x="463"/>
        <item x="1665"/>
        <item x="651"/>
        <item x="434"/>
        <item x="3800"/>
        <item x="3308"/>
        <item x="4054"/>
        <item x="1970"/>
        <item x="156"/>
        <item x="202"/>
        <item x="220"/>
        <item x="671"/>
        <item x="553"/>
        <item x="2081"/>
        <item x="2683"/>
        <item x="2837"/>
        <item x="522"/>
        <item x="2135"/>
        <item x="2515"/>
        <item x="3640"/>
        <item x="1011"/>
        <item x="2813"/>
        <item x="1357"/>
        <item x="2170"/>
        <item x="295"/>
        <item x="1503"/>
        <item x="2085"/>
        <item x="2137"/>
        <item x="3350"/>
        <item x="2871"/>
        <item x="1831"/>
        <item x="1344"/>
        <item x="392"/>
        <item x="278"/>
        <item x="1634"/>
        <item x="3826"/>
        <item x="3609"/>
        <item x="2362"/>
        <item x="2363"/>
        <item x="1885"/>
        <item x="332"/>
        <item x="4106"/>
        <item x="4021"/>
        <item x="3155"/>
        <item x="1072"/>
        <item x="1025"/>
        <item x="734"/>
        <item x="2981"/>
        <item x="3471"/>
        <item x="4076"/>
        <item x="3476"/>
        <item x="665"/>
        <item x="3428"/>
        <item x="534"/>
        <item x="3257"/>
        <item x="2729"/>
        <item x="886"/>
        <item x="3526"/>
        <item x="1111"/>
        <item x="3707"/>
        <item x="213"/>
        <item x="1558"/>
        <item x="568"/>
        <item x="3499"/>
        <item x="3667"/>
        <item x="2785"/>
        <item x="2509"/>
        <item x="2106"/>
        <item x="437"/>
        <item x="2659"/>
        <item x="3254"/>
        <item x="611"/>
        <item x="2230"/>
        <item x="2285"/>
        <item x="355"/>
        <item x="3937"/>
        <item x="320"/>
        <item x="2521"/>
        <item x="281"/>
        <item x="3818"/>
        <item x="151"/>
        <item x="322"/>
        <item x="1472"/>
        <item x="3675"/>
        <item x="2337"/>
        <item x="1805"/>
        <item x="3760"/>
        <item x="3676"/>
        <item x="911"/>
        <item x="850"/>
        <item x="361"/>
        <item x="3439"/>
        <item x="774"/>
        <item x="3319"/>
        <item x="2495"/>
        <item x="1236"/>
        <item x="1720"/>
        <item x="3643"/>
        <item x="777"/>
        <item x="1526"/>
        <item x="531"/>
        <item x="1971"/>
        <item x="709"/>
        <item x="2561"/>
        <item x="3812"/>
        <item x="861"/>
        <item x="2120"/>
        <item x="2011"/>
        <item x="393"/>
        <item x="2863"/>
        <item x="1614"/>
        <item x="2725"/>
        <item x="117"/>
        <item x="482"/>
        <item x="1940"/>
        <item x="1082"/>
        <item x="2615"/>
        <item x="1867"/>
        <item x="154"/>
        <item x="1697"/>
        <item x="731"/>
        <item x="1795"/>
        <item x="2627"/>
        <item x="212"/>
        <item x="3279"/>
        <item x="701"/>
        <item x="4092"/>
        <item x="256"/>
        <item x="2098"/>
        <item x="3423"/>
        <item x="470"/>
        <item x="3401"/>
        <item x="3368"/>
        <item x="4081"/>
        <item x="3142"/>
        <item x="238"/>
        <item x="2046"/>
        <item x="25"/>
        <item x="366"/>
        <item x="1040"/>
        <item x="2485"/>
        <item x="3724"/>
        <item x="3097"/>
        <item x="3685"/>
        <item x="2394"/>
        <item x="1085"/>
        <item x="2353"/>
        <item x="454"/>
        <item x="3684"/>
        <item x="39"/>
        <item x="1002"/>
        <item x="973"/>
        <item x="2086"/>
        <item x="747"/>
        <item x="1717"/>
        <item x="3595"/>
        <item x="953"/>
        <item x="891"/>
        <item x="519"/>
        <item x="2512"/>
        <item x="1287"/>
        <item x="3753"/>
        <item x="231"/>
        <item x="713"/>
        <item x="525"/>
        <item x="2852"/>
        <item x="98"/>
        <item x="3794"/>
        <item x="2072"/>
        <item x="1094"/>
        <item x="814"/>
        <item x="2116"/>
        <item x="669"/>
        <item x="2413"/>
        <item x="1962"/>
        <item x="3441"/>
        <item x="1913"/>
        <item x="2874"/>
        <item x="694"/>
        <item x="145"/>
        <item x="3827"/>
        <item x="3785"/>
        <item x="2405"/>
        <item x="787"/>
        <item x="4015"/>
        <item x="3817"/>
        <item x="3810"/>
        <item x="1637"/>
        <item x="203"/>
        <item x="732"/>
        <item x="3600"/>
        <item x="1449"/>
        <item x="42"/>
        <item x="514"/>
        <item x="2226"/>
        <item x="2396"/>
        <item x="1763"/>
        <item x="2781"/>
        <item x="449"/>
        <item x="314"/>
        <item x="2488"/>
        <item x="13"/>
        <item x="492"/>
        <item x="3342"/>
        <item x="2848"/>
        <item x="3489"/>
        <item x="3406"/>
        <item x="2448"/>
        <item x="4099"/>
        <item x="515"/>
        <item x="1965"/>
        <item x="3255"/>
        <item x="2690"/>
        <item x="1322"/>
        <item x="480"/>
        <item x="2886"/>
        <item x="2000"/>
        <item x="1756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3841"/>
        <item x="1217"/>
        <item x="340"/>
        <item x="1714"/>
        <item x="3329"/>
        <item x="4065"/>
        <item x="3796"/>
        <item x="2209"/>
        <item x="2846"/>
        <item x="925"/>
        <item x="1699"/>
        <item x="576"/>
        <item x="2580"/>
        <item x="572"/>
        <item x="921"/>
        <item x="1244"/>
        <item x="2927"/>
        <item x="3482"/>
        <item x="3979"/>
        <item x="143"/>
        <item x="2447"/>
        <item x="3486"/>
        <item x="3905"/>
        <item x="2766"/>
        <item x="1371"/>
        <item x="3555"/>
        <item x="3399"/>
        <item x="2125"/>
        <item x="3389"/>
        <item x="1203"/>
        <item x="2505"/>
        <item x="1926"/>
        <item x="466"/>
        <item x="1508"/>
        <item x="1840"/>
        <item x="738"/>
        <item x="283"/>
        <item x="3013"/>
        <item x="1159"/>
        <item x="195"/>
        <item x="1578"/>
        <item x="420"/>
        <item x="1829"/>
        <item x="3951"/>
        <item x="2545"/>
        <item x="3654"/>
        <item x="2389"/>
        <item x="2548"/>
        <item x="2311"/>
        <item x="793"/>
        <item x="1286"/>
        <item x="2461"/>
        <item x="4085"/>
        <item x="1028"/>
        <item x="3803"/>
        <item x="3411"/>
        <item x="2653"/>
        <item x="363"/>
        <item x="3809"/>
        <item x="317"/>
        <item x="2811"/>
        <item x="4032"/>
        <item x="3911"/>
        <item x="2536"/>
        <item x="657"/>
        <item x="543"/>
        <item x="293"/>
        <item x="899"/>
        <item x="4014"/>
        <item x="111"/>
        <item x="2782"/>
        <item x="550"/>
        <item x="1330"/>
        <item x="748"/>
        <item x="1724"/>
        <item x="1301"/>
        <item x="1235"/>
        <item x="3599"/>
        <item x="166"/>
        <item x="2384"/>
        <item x="2791"/>
        <item x="1906"/>
        <item x="2058"/>
        <item x="2084"/>
        <item x="2161"/>
        <item x="3863"/>
        <item x="545"/>
        <item x="2238"/>
        <item x="3452"/>
        <item x="1835"/>
        <item x="477"/>
        <item x="544"/>
        <item x="3666"/>
        <item x="2415"/>
        <item x="4079"/>
        <item x="376"/>
        <item x="3077"/>
        <item x="1487"/>
        <item x="2990"/>
        <item x="3597"/>
        <item x="6"/>
        <item x="3790"/>
        <item x="2910"/>
        <item x="2918"/>
        <item x="1129"/>
        <item x="3612"/>
        <item x="3338"/>
        <item x="108"/>
        <item x="3558"/>
        <item x="3646"/>
        <item x="795"/>
        <item x="3686"/>
        <item x="1882"/>
        <item x="3584"/>
        <item x="609"/>
        <item x="2123"/>
        <item x="3714"/>
        <item x="2220"/>
        <item x="2616"/>
        <item x="2283"/>
        <item x="2638"/>
        <item x="2155"/>
        <item x="5"/>
        <item x="967"/>
        <item x="2370"/>
        <item x="809"/>
        <item x="3034"/>
        <item x="1921"/>
        <item x="424"/>
        <item x="3576"/>
        <item x="442"/>
        <item x="1388"/>
        <item x="2006"/>
        <item x="2637"/>
        <item x="3904"/>
        <item x="1411"/>
        <item x="227"/>
        <item x="758"/>
        <item x="3752"/>
        <item x="3112"/>
        <item x="3639"/>
        <item x="2498"/>
        <item x="1769"/>
        <item x="1773"/>
        <item x="152"/>
        <item x="3678"/>
        <item x="2350"/>
        <item x="1917"/>
        <item x="116"/>
        <item x="1555"/>
        <item x="759"/>
        <item x="2919"/>
        <item x="871"/>
        <item x="3205"/>
        <item x="692"/>
        <item x="3248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77"/>
        <item x="3360"/>
        <item x="3494"/>
        <item x="3580"/>
        <item x="2073"/>
        <item x="890"/>
        <item x="3122"/>
        <item x="3739"/>
        <item x="15"/>
        <item x="958"/>
        <item x="4016"/>
        <item x="2938"/>
        <item x="4053"/>
        <item x="3479"/>
        <item x="647"/>
        <item x="2595"/>
        <item x="3438"/>
        <item x="339"/>
        <item x="2584"/>
        <item x="2372"/>
        <item x="1828"/>
        <item x="2398"/>
        <item x="3528"/>
        <item x="1470"/>
        <item x="3700"/>
        <item x="4018"/>
        <item x="3519"/>
        <item x="2341"/>
        <item x="1054"/>
        <item x="1060"/>
        <item x="1887"/>
        <item x="2138"/>
        <item x="918"/>
        <item x="3168"/>
        <item x="2891"/>
        <item x="3385"/>
        <item x="2009"/>
        <item x="936"/>
        <item x="3798"/>
        <item x="70"/>
        <item x="594"/>
        <item x="1677"/>
        <item x="2402"/>
        <item x="1086"/>
        <item x="65"/>
        <item x="2587"/>
        <item x="1171"/>
        <item x="1483"/>
        <item x="2227"/>
        <item x="345"/>
        <item x="1067"/>
        <item x="2113"/>
        <item x="2808"/>
        <item x="408"/>
        <item x="2381"/>
        <item x="2185"/>
        <item x="1733"/>
        <item x="1667"/>
        <item x="3380"/>
        <item x="3815"/>
        <item x="3337"/>
        <item x="2422"/>
        <item x="1336"/>
        <item x="472"/>
        <item x="2992"/>
        <item x="3945"/>
        <item x="1339"/>
        <item x="1657"/>
        <item x="2224"/>
        <item x="2574"/>
        <item x="357"/>
        <item x="3302"/>
        <item x="2302"/>
        <item x="124"/>
        <item x="313"/>
        <item x="176"/>
        <item x="452"/>
        <item x="988"/>
        <item x="1149"/>
        <item x="3064"/>
        <item x="3538"/>
        <item x="2052"/>
        <item x="1944"/>
        <item x="2462"/>
        <item x="4008"/>
        <item x="1389"/>
        <item x="2601"/>
        <item x="3971"/>
        <item x="579"/>
        <item x="3621"/>
        <item x="109"/>
        <item x="1261"/>
        <item x="900"/>
        <item x="2035"/>
        <item x="724"/>
        <item x="944"/>
        <item x="596"/>
        <item x="3062"/>
        <item x="1950"/>
        <item x="3136"/>
        <item x="3560"/>
        <item x="3287"/>
        <item x="1521"/>
        <item x="3777"/>
        <item x="1587"/>
        <item x="469"/>
        <item x="2180"/>
        <item x="2821"/>
        <item x="3149"/>
        <item x="3983"/>
        <item x="1246"/>
        <item x="1325"/>
        <item x="946"/>
        <item x="2866"/>
        <item x="446"/>
        <item x="2306"/>
        <item x="2671"/>
        <item x="622"/>
        <item x="3413"/>
        <item x="3134"/>
        <item x="1873"/>
        <item x="3282"/>
        <item x="521"/>
        <item x="3029"/>
        <item x="1621"/>
        <item x="2832"/>
        <item x="1948"/>
        <item x="445"/>
        <item x="1197"/>
        <item x="3144"/>
        <item x="928"/>
        <item x="2636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7"/>
        <item x="2936"/>
        <item x="419"/>
        <item x="148"/>
        <item x="1744"/>
        <item x="736"/>
        <item x="3638"/>
        <item x="935"/>
        <item x="3449"/>
        <item x="3026"/>
        <item x="1397"/>
        <item x="639"/>
        <item x="119"/>
        <item x="3965"/>
        <item x="2991"/>
        <item x="1459"/>
        <item x="3450"/>
        <item x="2672"/>
        <item x="3719"/>
        <item x="1958"/>
        <item x="1789"/>
        <item x="3523"/>
        <item x="2822"/>
        <item x="2711"/>
        <item x="1692"/>
        <item x="1335"/>
        <item x="1050"/>
        <item x="2599"/>
        <item x="3496"/>
        <item x="375"/>
        <item x="2379"/>
        <item x="2236"/>
        <item x="2914"/>
        <item x="272"/>
        <item x="1891"/>
        <item x="2975"/>
        <item x="2628"/>
        <item x="1727"/>
        <item x="1679"/>
        <item x="3665"/>
        <item x="2933"/>
        <item x="1289"/>
        <item x="1382"/>
        <item x="2420"/>
        <item x="2732"/>
        <item x="2776"/>
        <item x="2946"/>
        <item x="604"/>
        <item x="2894"/>
        <item x="38"/>
        <item x="1178"/>
        <item x="829"/>
        <item x="1737"/>
        <item x="443"/>
        <item x="1566"/>
        <item x="2392"/>
        <item x="3370"/>
        <item x="3324"/>
        <item x="1604"/>
        <item x="2134"/>
        <item x="859"/>
        <item x="4058"/>
        <item x="1350"/>
        <item x="3525"/>
        <item x="1758"/>
        <item x="1742"/>
        <item x="1635"/>
        <item x="2168"/>
        <item x="1462"/>
        <item x="2955"/>
        <item x="1066"/>
        <item x="838"/>
        <item x="1787"/>
        <item x="69"/>
        <item x="179"/>
        <item x="1494"/>
        <item x="95"/>
        <item x="2804"/>
        <item x="634"/>
        <item x="2528"/>
        <item x="258"/>
        <item x="939"/>
        <item x="1923"/>
        <item x="2197"/>
        <item x="3042"/>
        <item x="1654"/>
        <item x="2648"/>
        <item x="2954"/>
        <item x="3151"/>
        <item x="822"/>
        <item x="411"/>
        <item x="1041"/>
        <item x="2802"/>
        <item x="3000"/>
        <item x="3427"/>
        <item x="1453"/>
        <item x="2560"/>
        <item x="2864"/>
        <item x="120"/>
        <item x="3535"/>
        <item x="1729"/>
        <item x="128"/>
        <item x="2688"/>
        <item x="2469"/>
        <item x="826"/>
        <item x="1275"/>
        <item x="3769"/>
        <item x="1943"/>
        <item x="1658"/>
        <item x="957"/>
        <item x="1588"/>
        <item x="3147"/>
        <item x="3897"/>
        <item x="2972"/>
        <item x="3745"/>
        <item x="1632"/>
        <item x="2719"/>
        <item x="3776"/>
        <item x="3069"/>
        <item x="3070"/>
        <item x="2421"/>
        <item x="1547"/>
        <item x="1245"/>
        <item x="1802"/>
        <item x="2003"/>
        <item x="562"/>
        <item x="1454"/>
        <item x="737"/>
        <item x="3014"/>
        <item x="1984"/>
        <item x="583"/>
        <item x="2264"/>
        <item x="3006"/>
        <item x="2229"/>
        <item x="1009"/>
        <item x="2090"/>
        <item x="1951"/>
        <item x="4091"/>
        <item x="149"/>
        <item x="1506"/>
        <item x="2728"/>
        <item x="3607"/>
        <item x="3661"/>
        <item x="1076"/>
        <item x="2395"/>
        <item x="2129"/>
        <item x="524"/>
        <item x="3952"/>
        <item x="2549"/>
        <item x="2895"/>
        <item x="2020"/>
        <item x="2355"/>
        <item x="3992"/>
        <item x="2277"/>
        <item x="3081"/>
        <item x="2882"/>
        <item x="1185"/>
        <item x="1673"/>
        <item x="2778"/>
        <item x="1146"/>
        <item x="3837"/>
        <item x="3315"/>
        <item x="379"/>
        <item x="2440"/>
        <item x="3079"/>
        <item x="2131"/>
        <item x="431"/>
        <item x="3829"/>
        <item x="3935"/>
        <item x="2603"/>
        <item x="211"/>
        <item x="3328"/>
        <item x="2442"/>
        <item x="3288"/>
        <item x="3610"/>
        <item x="1277"/>
        <item x="3050"/>
        <item x="1794"/>
        <item x="672"/>
        <item x="3229"/>
        <item x="1190"/>
        <item x="2172"/>
        <item x="1879"/>
        <item x="4024"/>
        <item x="2080"/>
        <item x="2191"/>
        <item x="2758"/>
        <item x="1808"/>
        <item x="1230"/>
        <item x="3808"/>
        <item x="2345"/>
        <item x="2334"/>
        <item x="1280"/>
        <item x="3893"/>
        <item x="1549"/>
        <item x="1561"/>
        <item x="721"/>
        <item x="1169"/>
        <item x="1735"/>
        <item x="2524"/>
        <item x="1593"/>
        <item x="3795"/>
        <item x="207"/>
        <item x="1303"/>
        <item x="2714"/>
        <item x="1400"/>
        <item x="2352"/>
        <item x="1821"/>
        <item x="3907"/>
        <item x="2915"/>
        <item x="762"/>
        <item x="1960"/>
        <item x="538"/>
        <item x="24"/>
        <item x="1269"/>
        <item x="3789"/>
        <item x="3060"/>
        <item x="2956"/>
        <item x="157"/>
        <item x="2849"/>
        <item x="1488"/>
        <item x="2644"/>
        <item x="3861"/>
        <item x="1533"/>
        <item x="2841"/>
        <item x="121"/>
        <item x="1772"/>
        <item x="3272"/>
        <item x="1112"/>
        <item x="440"/>
        <item x="3601"/>
        <item x="428"/>
        <item x="557"/>
        <item x="1952"/>
        <item x="167"/>
        <item x="1291"/>
        <item x="2794"/>
        <item x="1070"/>
        <item x="1981"/>
        <item x="3568"/>
        <item x="613"/>
        <item x="3101"/>
        <item x="2546"/>
        <item x="100"/>
        <item x="2239"/>
        <item x="2053"/>
        <item x="2921"/>
        <item x="1656"/>
        <item x="1163"/>
        <item x="123"/>
        <item x="1084"/>
        <item x="1122"/>
        <item x="3221"/>
        <item x="3985"/>
        <item x="3550"/>
        <item x="110"/>
        <item x="2686"/>
        <item x="400"/>
        <item x="386"/>
        <item x="1568"/>
        <item x="184"/>
        <item x="1861"/>
        <item x="2147"/>
        <item x="3141"/>
        <item x="1266"/>
        <item x="4046"/>
        <item x="2670"/>
        <item x="3465"/>
        <item x="1688"/>
        <item x="3027"/>
        <item x="2376"/>
        <item x="3899"/>
        <item x="209"/>
        <item x="1165"/>
        <item x="1625"/>
        <item x="998"/>
        <item x="3218"/>
        <item x="688"/>
        <item x="2015"/>
        <item x="80"/>
        <item x="1384"/>
        <item x="4028"/>
        <item x="3572"/>
        <item x="2183"/>
        <item x="4105"/>
        <item x="587"/>
        <item x="3696"/>
        <item x="3949"/>
        <item x="3891"/>
        <item x="1493"/>
        <item x="3004"/>
        <item x="4066"/>
        <item x="488"/>
        <item x="71"/>
        <item x="3327"/>
        <item x="3274"/>
        <item x="190"/>
        <item x="615"/>
        <item x="264"/>
        <item x="766"/>
        <item x="36"/>
        <item x="3968"/>
        <item x="2604"/>
        <item x="2400"/>
        <item x="2761"/>
        <item x="1213"/>
        <item x="1181"/>
        <item x="2136"/>
        <item x="1554"/>
        <item x="2437"/>
        <item x="547"/>
        <item x="1983"/>
        <item x="2664"/>
        <item x="4036"/>
        <item x="3764"/>
        <item x="2204"/>
        <item x="165"/>
        <item x="3425"/>
        <item x="892"/>
        <item x="2836"/>
        <item x="1241"/>
        <item x="3251"/>
        <item x="3894"/>
        <item x="1457"/>
        <item x="3823"/>
        <item x="2141"/>
        <item x="3921"/>
        <item x="2925"/>
        <item x="1285"/>
        <item x="745"/>
        <item x="2959"/>
        <item x="3877"/>
        <item x="2838"/>
        <item x="2657"/>
        <item x="1343"/>
        <item x="1247"/>
        <item x="1579"/>
        <item x="282"/>
        <item x="3208"/>
        <item x="2704"/>
        <item x="1941"/>
        <item x="1005"/>
        <item x="461"/>
        <item x="362"/>
        <item x="1888"/>
        <item x="3683"/>
        <item x="4087"/>
        <item x="484"/>
        <item x="1047"/>
        <item x="3779"/>
        <item x="2330"/>
        <item x="3153"/>
        <item x="3086"/>
        <item x="2941"/>
        <item x="1696"/>
        <item x="2366"/>
        <item x="2563"/>
        <item x="959"/>
        <item x="3895"/>
        <item x="3936"/>
        <item x="2029"/>
        <item x="1164"/>
        <item x="2605"/>
        <item x="107"/>
        <item x="2431"/>
        <item x="571"/>
        <item x="1413"/>
        <item x="3896"/>
        <item x="2539"/>
        <item x="3323"/>
        <item x="1524"/>
        <item x="603"/>
        <item x="2926"/>
        <item x="1567"/>
        <item x="423"/>
        <item x="3670"/>
        <item x="205"/>
        <item x="3190"/>
        <item x="3642"/>
        <item x="648"/>
        <item x="2033"/>
        <item x="680"/>
        <item x="3021"/>
        <item x="2378"/>
        <item x="412"/>
        <item x="2591"/>
        <item x="3055"/>
        <item x="3851"/>
        <item x="274"/>
        <item x="2075"/>
        <item x="1817"/>
        <item x="1432"/>
        <item x="1669"/>
        <item x="1179"/>
        <item x="4043"/>
        <item x="1144"/>
        <item x="1312"/>
        <item x="1605"/>
        <item x="898"/>
        <item x="3622"/>
        <item x="2327"/>
        <item x="1189"/>
        <item x="3529"/>
        <item x="3537"/>
        <item x="3173"/>
        <item x="3348"/>
        <item x="2489"/>
        <item x="3356"/>
        <item x="2016"/>
        <item x="2736"/>
        <item x="2067"/>
        <item x="2393"/>
        <item x="2049"/>
        <item x="3852"/>
        <item x="2818"/>
        <item x="1481"/>
        <item x="1387"/>
        <item x="2969"/>
        <item x="1391"/>
        <item x="3590"/>
        <item x="2588"/>
        <item x="3688"/>
        <item x="705"/>
        <item x="2983"/>
        <item x="365"/>
        <item x="566"/>
        <item x="570"/>
        <item x="2202"/>
        <item x="1297"/>
        <item x="3487"/>
        <item x="3641"/>
        <item x="1448"/>
        <item x="3702"/>
        <item x="4030"/>
        <item x="1531"/>
        <item x="3162"/>
        <item x="2831"/>
        <item x="3335"/>
        <item x="3674"/>
        <item x="2173"/>
        <item x="3137"/>
        <item x="3056"/>
        <item x="2646"/>
        <item x="1507"/>
        <item x="1684"/>
        <item x="3672"/>
        <item x="3565"/>
        <item x="74"/>
        <item x="1628"/>
        <item x="2514"/>
        <item x="3172"/>
        <item x="614"/>
        <item x="3046"/>
        <item x="2639"/>
        <item x="1776"/>
        <item x="2965"/>
        <item x="2576"/>
        <item x="3514"/>
        <item x="1594"/>
        <item x="1691"/>
        <item x="2777"/>
        <item x="3116"/>
        <item x="391"/>
        <item x="2300"/>
        <item x="3273"/>
        <item x="3089"/>
        <item x="717"/>
        <item x="3491"/>
        <item x="1249"/>
        <item x="3432"/>
        <item x="2715"/>
        <item x="28"/>
        <item x="2693"/>
        <item x="546"/>
        <item x="2160"/>
        <item x="3984"/>
        <item x="3243"/>
        <item x="3434"/>
        <item x="3404"/>
        <item x="2909"/>
        <item x="2151"/>
        <item x="1672"/>
        <item x="1800"/>
        <item x="1256"/>
        <item x="4001"/>
        <item x="1078"/>
        <item x="856"/>
        <item x="465"/>
        <item x="2567"/>
        <item x="47"/>
        <item x="1741"/>
        <item x="895"/>
        <item x="1534"/>
        <item x="1209"/>
        <item x="3755"/>
        <item x="659"/>
        <item x="851"/>
        <item x="3481"/>
        <item x="506"/>
        <item x="2801"/>
        <item x="2614"/>
        <item x="262"/>
        <item x="3630"/>
        <item x="1017"/>
        <item x="3291"/>
        <item x="3032"/>
        <item x="459"/>
        <item x="3944"/>
        <item x="1766"/>
        <item x="3738"/>
        <item x="1736"/>
        <item x="197"/>
        <item x="2451"/>
        <item x="2383"/>
        <item x="246"/>
        <item x="3783"/>
        <item x="2382"/>
        <item x="3871"/>
        <item x="2482"/>
        <item x="1596"/>
        <item x="2856"/>
        <item x="1698"/>
        <item x="3107"/>
        <item x="2968"/>
        <item x="17"/>
        <item x="2697"/>
        <item x="2325"/>
        <item x="2559"/>
        <item x="3239"/>
        <item x="3743"/>
        <item x="1141"/>
        <item x="3693"/>
        <item x="3766"/>
        <item x="2182"/>
        <item x="847"/>
        <item x="1528"/>
        <item x="2484"/>
        <item x="3285"/>
        <item x="977"/>
        <item x="327"/>
        <item x="2208"/>
        <item x="2623"/>
        <item x="3092"/>
        <item x="3726"/>
        <item x="335"/>
        <item x="844"/>
        <item x="4074"/>
        <item x="866"/>
        <item x="122"/>
        <item x="1979"/>
        <item x="2356"/>
        <item x="1378"/>
        <item x="1938"/>
        <item x="1969"/>
        <item x="3503"/>
        <item x="3551"/>
        <item x="683"/>
        <item x="3784"/>
        <item x="810"/>
        <item x="1008"/>
        <item x="1234"/>
        <item x="979"/>
        <item x="1029"/>
        <item x="309"/>
        <item x="700"/>
        <item x="3284"/>
        <item x="1138"/>
        <item x="85"/>
        <item x="208"/>
        <item x="933"/>
        <item x="288"/>
        <item x="968"/>
        <item x="2460"/>
        <item x="1642"/>
        <item x="1987"/>
        <item x="3660"/>
        <item x="3216"/>
        <item x="291"/>
        <item x="3484"/>
        <item x="2047"/>
        <item x="1909"/>
        <item x="1367"/>
        <item x="2961"/>
        <item x="3011"/>
        <item x="3536"/>
        <item x="324"/>
        <item x="889"/>
        <item x="1545"/>
        <item x="2216"/>
        <item x="2025"/>
        <item x="3024"/>
        <item x="3955"/>
        <item x="3554"/>
        <item x="2503"/>
        <item x="2535"/>
        <item x="1961"/>
        <item x="349"/>
        <item x="1853"/>
        <item x="3311"/>
        <item x="2612"/>
        <item x="739"/>
        <item x="907"/>
        <item x="3662"/>
        <item x="160"/>
        <item x="1982"/>
        <item x="1774"/>
        <item x="266"/>
        <item x="3513"/>
        <item x="3870"/>
        <item x="356"/>
        <item x="1525"/>
        <item x="2114"/>
        <item x="1102"/>
        <item x="2267"/>
        <item x="518"/>
        <item x="877"/>
        <item x="2377"/>
        <item x="1857"/>
        <item x="3941"/>
        <item x="996"/>
        <item x="3520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32"/>
        <item x="2017"/>
        <item x="2492"/>
        <item x="1559"/>
        <item x="1006"/>
        <item x="3305"/>
        <item x="3934"/>
        <item x="3925"/>
        <item x="22"/>
        <item x="4044"/>
        <item x="3802"/>
        <item x="1064"/>
        <item x="2453"/>
        <item x="3361"/>
        <item x="2225"/>
        <item x="3181"/>
        <item x="2298"/>
        <item x="1177"/>
        <item x="730"/>
        <item x="2989"/>
        <item x="654"/>
        <item x="926"/>
        <item x="650"/>
        <item x="3367"/>
        <item x="3415"/>
        <item x="1844"/>
        <item x="2358"/>
        <item x="4007"/>
        <item x="2140"/>
        <item x="3366"/>
        <item x="3233"/>
        <item x="3374"/>
        <item x="2940"/>
        <item x="2150"/>
        <item x="3426"/>
        <item x="1013"/>
        <item x="1532"/>
        <item x="3492"/>
        <item x="479"/>
        <item x="1323"/>
        <item x="1290"/>
        <item x="3768"/>
        <item x="2234"/>
        <item x="3669"/>
        <item x="3394"/>
        <item x="3463"/>
        <item x="559"/>
        <item x="1963"/>
        <item x="720"/>
        <item x="2730"/>
        <item x="2459"/>
        <item x="1602"/>
        <item x="813"/>
        <item x="1383"/>
        <item x="2755"/>
        <item x="655"/>
        <item x="951"/>
        <item x="3130"/>
        <item x="1368"/>
        <item x="1042"/>
        <item x="3025"/>
        <item x="200"/>
        <item x="1300"/>
        <item x="3833"/>
        <item x="3853"/>
        <item x="1077"/>
        <item x="2474"/>
        <item x="3174"/>
        <item x="354"/>
        <item x="1018"/>
        <item x="512"/>
        <item x="1620"/>
        <item x="1702"/>
        <item x="2275"/>
        <item x="1676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2999"/>
        <item x="4083"/>
        <item x="234"/>
        <item x="1370"/>
        <item x="1309"/>
        <item x="2520"/>
        <item x="3991"/>
        <item x="2593"/>
        <item x="3195"/>
        <item x="3807"/>
        <item x="1762"/>
        <item x="2064"/>
        <item x="1761"/>
        <item x="1405"/>
        <item x="1130"/>
        <item x="2039"/>
        <item x="1327"/>
        <item x="1095"/>
        <item x="3655"/>
        <item x="1707"/>
        <item x="2760"/>
        <item x="1444"/>
        <item x="2709"/>
        <item x="2091"/>
        <item x="261"/>
        <item x="3405"/>
        <item x="2439"/>
        <item x="582"/>
        <item x="874"/>
        <item x="2012"/>
        <item x="364"/>
        <item x="1237"/>
        <item x="1431"/>
        <item x="2030"/>
        <item x="2901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2"/>
        <item x="3226"/>
        <item x="843"/>
        <item x="2800"/>
        <item x="1512"/>
        <item x="2502"/>
        <item x="1200"/>
        <item x="300"/>
        <item x="2513"/>
        <item x="2788"/>
        <item x="2541"/>
        <item x="2585"/>
        <item x="3281"/>
        <item x="374"/>
        <item x="1966"/>
        <item x="3390"/>
        <item x="1223"/>
        <item x="881"/>
        <item x="1168"/>
        <item x="3113"/>
        <item x="3557"/>
        <item x="932"/>
        <item x="3705"/>
        <item x="662"/>
        <item x="3179"/>
        <item x="2723"/>
        <item x="3313"/>
        <item x="141"/>
        <item x="1723"/>
        <item x="2618"/>
        <item x="3977"/>
        <item x="253"/>
        <item x="2276"/>
        <item x="425"/>
        <item x="2242"/>
        <item x="2344"/>
        <item x="302"/>
        <item x="1626"/>
        <item x="225"/>
        <item x="113"/>
        <item x="43"/>
        <item x="2126"/>
        <item x="3975"/>
        <item x="56"/>
        <item x="3189"/>
        <item x="1842"/>
        <item x="831"/>
        <item x="3990"/>
        <item x="1598"/>
        <item x="1875"/>
        <item x="1226"/>
        <item x="3306"/>
        <item x="2573"/>
        <item x="1125"/>
        <item x="2527"/>
        <item x="1380"/>
        <item x="3344"/>
        <item x="1337"/>
        <item x="2186"/>
        <item x="2292"/>
        <item x="2754"/>
        <item x="1035"/>
        <item x="2445"/>
        <item x="3573"/>
        <item x="607"/>
        <item x="4078"/>
        <item x="3109"/>
        <item x="2407"/>
        <item x="2481"/>
        <item x="887"/>
        <item x="2282"/>
        <item x="1896"/>
        <item x="3592"/>
        <item x="126"/>
        <item x="462"/>
        <item x="3616"/>
        <item x="1099"/>
        <item x="3444"/>
        <item x="2828"/>
        <item x="834"/>
        <item x="4063"/>
        <item x="1617"/>
        <item x="384"/>
        <item x="433"/>
        <item x="3582"/>
        <item x="1463"/>
        <item x="464"/>
        <item x="4017"/>
        <item x="3038"/>
        <item x="868"/>
        <item x="1240"/>
        <item x="3715"/>
        <item x="1215"/>
        <item x="3587"/>
        <item x="3633"/>
        <item x="743"/>
        <item x="2780"/>
        <item x="3072"/>
        <item x="3725"/>
        <item x="2240"/>
        <item x="58"/>
        <item x="3125"/>
        <item x="3970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6"/>
        <item x="502"/>
        <item x="2817"/>
        <item x="2412"/>
        <item x="2957"/>
        <item x="3697"/>
        <item x="3460"/>
        <item x="3192"/>
        <item x="3605"/>
        <item x="1469"/>
        <item x="1461"/>
        <item x="1034"/>
        <item x="846"/>
        <item x="2534"/>
        <item x="2772"/>
        <item x="1809"/>
        <item x="3212"/>
        <item x="106"/>
        <item x="18"/>
        <item x="2749"/>
        <item x="455"/>
        <item x="2212"/>
        <item x="2288"/>
        <item x="3341"/>
        <item x="1354"/>
        <item x="4104"/>
        <item x="1104"/>
        <item x="1433"/>
        <item x="2661"/>
        <item x="902"/>
        <item x="1032"/>
        <item x="4069"/>
        <item x="350"/>
        <item x="1248"/>
        <item x="3052"/>
        <item x="2005"/>
        <item x="760"/>
        <item x="1914"/>
        <item x="678"/>
        <item x="811"/>
        <item x="3928"/>
        <item x="3620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26"/>
        <item x="2613"/>
        <item x="2610"/>
        <item x="1548"/>
        <item x="3388"/>
        <item x="2996"/>
        <item x="969"/>
        <item x="2759"/>
        <item x="493"/>
        <item x="1015"/>
        <item x="4096"/>
        <item x="2391"/>
        <item x="3830"/>
        <item x="2994"/>
        <item x="1839"/>
        <item x="3563"/>
        <item x="2490"/>
        <item x="1222"/>
        <item x="328"/>
        <item x="1302"/>
        <item x="3193"/>
        <item x="2432"/>
        <item x="1038"/>
        <item x="848"/>
        <item x="2960"/>
        <item x="241"/>
        <item x="972"/>
        <item x="4068"/>
        <item x="3294"/>
        <item x="93"/>
        <item x="1570"/>
        <item x="430"/>
        <item x="2373"/>
        <item x="3140"/>
        <item x="1204"/>
        <item x="2931"/>
        <item x="1359"/>
        <item x="2271"/>
        <item x="1239"/>
        <item x="478"/>
        <item x="836"/>
        <item x="1664"/>
        <item x="1706"/>
        <item x="1265"/>
        <item x="872"/>
        <item x="2695"/>
        <item x="2803"/>
        <item x="554"/>
        <item x="746"/>
        <item x="2259"/>
        <item x="663"/>
        <item x="2109"/>
        <item x="3570"/>
        <item x="1501"/>
        <item x="2557"/>
        <item x="2262"/>
        <item x="380"/>
        <item x="1573"/>
        <item x="3095"/>
        <item x="2368"/>
        <item x="934"/>
        <item x="3498"/>
        <item x="2021"/>
        <item x="3049"/>
        <item x="3214"/>
        <item x="78"/>
        <item x="1553"/>
        <item x="1156"/>
        <item x="1420"/>
        <item x="3689"/>
        <item x="2037"/>
        <item x="2830"/>
        <item x="307"/>
        <item x="1601"/>
        <item x="3775"/>
        <item x="833"/>
        <item x="1998"/>
        <item x="3649"/>
        <item x="1442"/>
        <item x="3443"/>
        <item x="1316"/>
        <item x="206"/>
        <item x="3223"/>
        <item x="144"/>
        <item x="3723"/>
        <item x="1847"/>
        <item x="2301"/>
        <item x="1264"/>
        <item x="1418"/>
        <item x="2295"/>
        <item x="618"/>
        <item x="3317"/>
        <item x="3832"/>
        <item x="2419"/>
        <item x="3836"/>
        <item x="3182"/>
        <item x="819"/>
        <item x="3318"/>
        <item x="252"/>
        <item x="919"/>
        <item x="3740"/>
        <item x="2265"/>
        <item x="1897"/>
        <item x="180"/>
        <item x="87"/>
        <item x="2397"/>
        <item x="97"/>
        <item x="292"/>
        <item x="3376"/>
        <item x="21"/>
        <item x="1730"/>
        <item x="2903"/>
        <item x="3468"/>
        <item x="1467"/>
        <item x="3982"/>
        <item x="4010"/>
        <item x="770"/>
        <item x="1937"/>
        <item x="2346"/>
        <item x="3297"/>
        <item x="3066"/>
        <item x="3629"/>
        <item x="3885"/>
        <item x="3230"/>
        <item x="744"/>
        <item x="436"/>
        <item x="1595"/>
        <item x="2727"/>
        <item x="2199"/>
        <item x="1517"/>
        <item x="2194"/>
        <item x="1848"/>
        <item x="1804"/>
        <item x="3862"/>
        <item x="1862"/>
        <item x="3286"/>
        <item x="2190"/>
        <item x="1115"/>
        <item x="1180"/>
        <item x="3543"/>
        <item x="105"/>
        <item x="3008"/>
        <item x="1128"/>
        <item x="1186"/>
        <item x="1176"/>
        <item x="1916"/>
        <item x="4"/>
        <item x="2203"/>
        <item x="2223"/>
        <item x="2739"/>
        <item x="3981"/>
        <item x="2543"/>
        <item x="3920"/>
        <item x="1255"/>
        <item x="37"/>
        <item x="690"/>
        <item x="567"/>
        <item x="3995"/>
        <item x="3222"/>
        <item x="2478"/>
        <item x="2036"/>
        <item x="1760"/>
        <item x="3703"/>
        <item x="1686"/>
        <item x="3875"/>
        <item x="1262"/>
        <item x="1174"/>
        <item x="3848"/>
        <item x="3734"/>
        <item x="3834"/>
        <item x="3177"/>
        <item x="1820"/>
        <item x="2169"/>
        <item x="2107"/>
        <item x="3804"/>
        <item x="3393"/>
        <item x="422"/>
        <item x="687"/>
        <item x="2322"/>
        <item x="2430"/>
        <item x="1660"/>
        <item x="2621"/>
        <item x="1994"/>
        <item x="1904"/>
        <item x="1021"/>
        <item x="1920"/>
        <item x="1205"/>
        <item x="3746"/>
        <item x="989"/>
        <item x="2663"/>
        <item x="1818"/>
        <item x="3748"/>
        <item x="2314"/>
        <item x="970"/>
        <item x="2493"/>
        <item x="2694"/>
        <item x="906"/>
        <item x="337"/>
        <item x="2889"/>
        <item x="3632"/>
        <item x="3820"/>
        <item x="2948"/>
        <item x="950"/>
        <item x="1833"/>
        <item x="905"/>
        <item x="1918"/>
        <item x="2041"/>
        <item x="991"/>
        <item x="3744"/>
        <item x="198"/>
        <item x="2122"/>
        <item x="2056"/>
        <item x="2296"/>
        <item x="3773"/>
        <item x="2369"/>
        <item x="1540"/>
        <item x="1318"/>
        <item x="140"/>
        <item x="2454"/>
        <item x="786"/>
        <item x="2826"/>
        <item x="3298"/>
        <item x="1992"/>
        <item x="2744"/>
        <item x="1364"/>
        <item x="1043"/>
        <item x="1646"/>
        <item x="1518"/>
        <item x="1333"/>
        <item x="3943"/>
        <item x="835"/>
        <item x="1930"/>
        <item x="1498"/>
        <item x="2977"/>
        <item x="2698"/>
        <item x="1836"/>
        <item x="1376"/>
        <item x="3711"/>
        <item x="1404"/>
        <item x="1659"/>
        <item x="4048"/>
        <item x="2674"/>
        <item x="723"/>
        <item x="3143"/>
        <item x="3084"/>
        <item x="789"/>
        <item x="1037"/>
        <item x="1752"/>
        <item x="2257"/>
        <item x="377"/>
        <item x="3120"/>
        <item x="3459"/>
        <item x="3464"/>
        <item x="1142"/>
        <item x="2696"/>
        <item x="3304"/>
        <item x="2862"/>
        <item x="1616"/>
        <item x="1133"/>
        <item x="589"/>
        <item x="3527"/>
        <item x="432"/>
        <item x="3198"/>
        <item x="3016"/>
        <item x="948"/>
        <item x="2988"/>
        <item x="2274"/>
        <item x="2427"/>
        <item x="1900"/>
        <item x="460"/>
        <item x="2054"/>
        <item x="284"/>
        <item x="2881"/>
        <item x="3382"/>
        <item x="2658"/>
        <item x="1196"/>
        <item x="1868"/>
        <item x="1139"/>
        <item x="3879"/>
        <item x="1221"/>
        <item x="1967"/>
        <item x="1121"/>
        <item x="2097"/>
        <item x="2678"/>
        <item x="77"/>
        <item x="3139"/>
        <item x="3849"/>
        <item x="3938"/>
        <item x="2014"/>
        <item x="3824"/>
        <item x="3480"/>
        <item x="88"/>
        <item x="903"/>
        <item x="438"/>
        <item x="2611"/>
        <item x="1445"/>
        <item x="2798"/>
        <item x="269"/>
        <item x="635"/>
        <item x="2316"/>
        <item x="2525"/>
        <item x="248"/>
        <item x="3091"/>
        <item x="2494"/>
        <item x="2738"/>
        <item x="3681"/>
        <item x="3858"/>
        <item x="640"/>
        <item x="2669"/>
        <item x="3747"/>
        <item x="3929"/>
        <item x="2148"/>
        <item x="50"/>
        <item x="1441"/>
        <item x="3969"/>
        <item x="3267"/>
        <item x="3040"/>
        <item x="2424"/>
        <item x="937"/>
        <item x="2243"/>
        <item x="410"/>
        <item x="2577"/>
        <item x="2010"/>
        <item x="1273"/>
        <item x="3892"/>
        <item x="2589"/>
        <item x="1292"/>
        <item x="2774"/>
        <item x="869"/>
        <item x="3325"/>
        <item x="1152"/>
        <item x="1338"/>
        <item x="2907"/>
        <item x="757"/>
        <item x="3957"/>
        <item x="2468"/>
        <item x="549"/>
        <item x="131"/>
        <item x="2720"/>
        <item x="3545"/>
        <item x="192"/>
        <item x="2425"/>
        <item x="2367"/>
        <item x="3786"/>
        <item x="1612"/>
        <item x="4088"/>
        <item x="698"/>
        <item x="3039"/>
        <item x="3456"/>
        <item x="3163"/>
        <item x="2842"/>
        <item x="2031"/>
        <item x="2806"/>
        <item x="3994"/>
        <item x="2108"/>
        <item x="3260"/>
        <item x="509"/>
        <item x="3269"/>
        <item x="1482"/>
        <item x="2008"/>
        <item x="591"/>
        <item x="3847"/>
        <item x="1419"/>
        <item x="199"/>
        <item x="575"/>
        <item x="2268"/>
        <item x="511"/>
        <item x="823"/>
        <item x="3637"/>
        <item x="3019"/>
        <item x="3603"/>
        <item x="1630"/>
        <item x="1426"/>
        <item x="3412"/>
        <item x="3430"/>
        <item x="791"/>
        <item x="53"/>
        <item x="2748"/>
        <item x="4090"/>
        <item x="177"/>
        <item x="3552"/>
        <item x="3722"/>
        <item x="2245"/>
        <item x="1592"/>
        <item x="1036"/>
        <item x="978"/>
        <item x="185"/>
        <item x="2634"/>
        <item x="3001"/>
        <item x="371"/>
        <item x="1749"/>
        <item x="3856"/>
        <item x="1977"/>
        <item x="1925"/>
        <item x="722"/>
        <item x="34"/>
        <item x="280"/>
        <item x="2566"/>
        <item x="1154"/>
        <item x="661"/>
        <item x="685"/>
        <item x="2213"/>
        <item x="1031"/>
        <item x="3378"/>
        <item x="1351"/>
        <item x="301"/>
        <item x="2689"/>
        <item x="1012"/>
        <item x="2065"/>
        <item x="2944"/>
        <item x="3624"/>
        <item x="765"/>
        <item x="3237"/>
        <item x="1332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>
      <items count="2723">
        <item x="2721"/>
        <item x="2716"/>
        <item x="2719"/>
        <item x="2720"/>
        <item x="2679"/>
        <item x="2709"/>
        <item x="2717"/>
        <item x="2696"/>
        <item x="2713"/>
        <item x="2702"/>
        <item x="2710"/>
        <item x="2715"/>
        <item x="2714"/>
        <item x="2668"/>
        <item x="2703"/>
        <item x="2711"/>
        <item x="742"/>
        <item x="2704"/>
        <item x="2697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5"/>
        <item x="2020"/>
        <item x="2672"/>
        <item x="2692"/>
        <item x="2677"/>
        <item x="2701"/>
        <item x="884"/>
        <item x="2691"/>
        <item x="2699"/>
        <item x="2689"/>
        <item x="2686"/>
        <item x="2657"/>
        <item x="2694"/>
        <item x="2656"/>
        <item x="2612"/>
        <item x="2683"/>
        <item x="2610"/>
        <item x="2675"/>
        <item x="2673"/>
        <item x="2639"/>
        <item x="2681"/>
        <item x="2634"/>
        <item x="2399"/>
        <item x="2663"/>
        <item x="2678"/>
        <item x="2688"/>
        <item x="2647"/>
        <item x="2676"/>
        <item x="1228"/>
        <item x="2636"/>
        <item x="2607"/>
        <item x="2674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6"/>
        <item x="2446"/>
        <item x="2693"/>
        <item x="2613"/>
        <item x="2667"/>
        <item x="2680"/>
        <item x="2540"/>
        <item x="2036"/>
        <item x="2592"/>
        <item x="2515"/>
        <item x="2666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7"/>
        <item x="2640"/>
        <item x="2620"/>
        <item x="1422"/>
        <item x="2659"/>
        <item x="2555"/>
        <item x="2637"/>
        <item x="2670"/>
        <item x="2531"/>
        <item x="2565"/>
        <item x="2546"/>
        <item x="2603"/>
        <item x="2648"/>
        <item x="2616"/>
        <item x="2602"/>
        <item x="2635"/>
        <item x="2230"/>
        <item x="2558"/>
        <item x="2630"/>
        <item x="2642"/>
        <item x="2354"/>
        <item x="2208"/>
        <item x="2524"/>
        <item x="2628"/>
        <item x="2324"/>
        <item x="2623"/>
        <item x="2433"/>
        <item x="1490"/>
        <item x="2225"/>
        <item x="2575"/>
        <item x="1961"/>
        <item x="2367"/>
        <item x="2494"/>
        <item x="2560"/>
        <item x="2619"/>
        <item x="2682"/>
        <item x="1842"/>
        <item x="2665"/>
        <item x="2604"/>
        <item x="2501"/>
        <item x="2079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6"/>
        <item x="2649"/>
        <item x="2662"/>
        <item x="1669"/>
        <item x="43"/>
        <item x="2553"/>
        <item x="2594"/>
        <item x="2482"/>
        <item x="2382"/>
        <item x="2259"/>
        <item x="2625"/>
        <item x="793"/>
        <item x="2644"/>
        <item x="1724"/>
        <item x="2312"/>
        <item x="2110"/>
        <item x="2308"/>
        <item x="661"/>
        <item x="2181"/>
        <item x="2496"/>
        <item x="883"/>
        <item x="2525"/>
        <item x="2409"/>
        <item x="1718"/>
        <item x="2483"/>
        <item x="2586"/>
        <item x="1404"/>
        <item x="2700"/>
        <item x="672"/>
        <item x="524"/>
        <item x="2561"/>
        <item x="2559"/>
        <item x="2573"/>
        <item x="2321"/>
        <item x="2488"/>
        <item x="2600"/>
        <item x="1869"/>
        <item x="2514"/>
        <item x="2599"/>
        <item x="2392"/>
        <item x="2615"/>
        <item x="2512"/>
        <item x="1912"/>
        <item x="2253"/>
        <item x="2582"/>
        <item x="2500"/>
        <item x="1822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8"/>
        <item x="1638"/>
        <item x="631"/>
        <item x="1897"/>
        <item x="2490"/>
        <item x="757"/>
        <item x="1130"/>
        <item x="2465"/>
        <item x="2506"/>
        <item x="1547"/>
        <item x="2342"/>
        <item x="2188"/>
        <item x="656"/>
        <item x="2151"/>
        <item x="2504"/>
        <item x="1926"/>
        <item x="2423"/>
        <item x="2352"/>
        <item x="2316"/>
        <item x="2237"/>
        <item x="2236"/>
        <item x="2611"/>
        <item x="2486"/>
        <item x="2578"/>
        <item x="1168"/>
        <item x="2544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0"/>
        <item x="2556"/>
        <item x="2353"/>
        <item x="2468"/>
        <item x="2011"/>
        <item x="2212"/>
        <item x="1141"/>
        <item x="2572"/>
        <item x="2523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1"/>
        <item x="1512"/>
        <item x="874"/>
        <item x="2283"/>
        <item x="2066"/>
        <item x="1976"/>
        <item x="1218"/>
        <item x="2191"/>
        <item x="2337"/>
        <item x="2267"/>
        <item x="2161"/>
        <item x="1995"/>
        <item x="1734"/>
        <item x="2135"/>
        <item x="1125"/>
        <item x="1408"/>
        <item x="2542"/>
        <item x="2493"/>
        <item x="2349"/>
        <item x="2597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3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3"/>
        <item x="2247"/>
        <item x="2202"/>
        <item x="2391"/>
        <item x="2437"/>
        <item x="2082"/>
        <item x="2421"/>
        <item x="2453"/>
        <item x="1952"/>
        <item x="2419"/>
        <item x="1704"/>
        <item x="1523"/>
        <item x="1504"/>
        <item x="2010"/>
        <item x="2548"/>
        <item x="2209"/>
        <item x="2232"/>
        <item x="2661"/>
        <item x="1267"/>
        <item x="289"/>
        <item x="2416"/>
        <item x="2430"/>
        <item x="2451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59"/>
        <item x="1326"/>
        <item x="252"/>
        <item x="663"/>
        <item x="2454"/>
        <item x="2127"/>
        <item x="2007"/>
        <item x="71"/>
        <item x="1893"/>
        <item x="1891"/>
        <item x="1960"/>
        <item x="1974"/>
        <item x="2228"/>
        <item x="1715"/>
        <item x="2583"/>
        <item x="1519"/>
        <item x="1582"/>
        <item x="1309"/>
        <item x="2526"/>
        <item x="1764"/>
        <item x="1199"/>
        <item x="2139"/>
        <item x="2418"/>
        <item x="2387"/>
        <item x="2563"/>
        <item x="2128"/>
        <item x="2521"/>
        <item x="1004"/>
        <item x="1332"/>
        <item x="1495"/>
        <item x="1588"/>
        <item x="2348"/>
        <item x="2428"/>
        <item x="726"/>
        <item x="2084"/>
        <item x="2519"/>
        <item x="2538"/>
        <item x="2113"/>
        <item x="2322"/>
        <item x="1958"/>
        <item x="1563"/>
        <item x="2288"/>
        <item x="1640"/>
        <item x="2534"/>
        <item x="2311"/>
        <item x="2106"/>
        <item x="1529"/>
        <item x="1471"/>
        <item x="1347"/>
        <item x="2223"/>
        <item x="991"/>
        <item x="1985"/>
        <item x="2187"/>
        <item x="1984"/>
        <item x="1133"/>
        <item x="1167"/>
        <item x="1554"/>
        <item x="1400"/>
        <item x="821"/>
        <item x="1815"/>
        <item x="2200"/>
        <item x="1468"/>
        <item x="1881"/>
        <item x="2492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2"/>
        <item x="2549"/>
        <item x="2624"/>
        <item x="2415"/>
        <item x="2205"/>
        <item x="2203"/>
        <item x="1679"/>
        <item x="1614"/>
        <item x="2220"/>
        <item x="1854"/>
        <item x="932"/>
        <item x="2201"/>
        <item x="1099"/>
        <item x="2414"/>
        <item x="2167"/>
        <item x="1864"/>
        <item x="1702"/>
        <item x="2108"/>
        <item x="1999"/>
        <item x="1919"/>
        <item x="2427"/>
        <item x="2091"/>
        <item x="2466"/>
        <item x="2198"/>
        <item x="1950"/>
        <item x="1827"/>
        <item x="167"/>
        <item x="1777"/>
        <item x="1824"/>
        <item x="1670"/>
        <item x="1173"/>
        <item x="1855"/>
        <item x="902"/>
        <item x="1802"/>
        <item x="1127"/>
        <item x="2274"/>
        <item x="1060"/>
        <item x="2328"/>
        <item x="1255"/>
        <item x="1012"/>
        <item x="2300"/>
        <item x="2238"/>
        <item x="1678"/>
        <item x="1100"/>
        <item x="2138"/>
        <item x="494"/>
        <item x="2164"/>
        <item x="1560"/>
        <item x="847"/>
        <item x="980"/>
        <item x="1452"/>
        <item x="1709"/>
        <item x="814"/>
        <item x="1342"/>
        <item x="2158"/>
        <item x="2269"/>
        <item x="1573"/>
        <item x="2319"/>
        <item x="2071"/>
        <item x="1825"/>
        <item x="1602"/>
        <item x="1049"/>
        <item x="2591"/>
        <item x="2401"/>
        <item x="2479"/>
        <item x="1561"/>
        <item x="2214"/>
        <item x="2499"/>
        <item x="2031"/>
        <item x="1820"/>
        <item x="2589"/>
        <item x="1426"/>
        <item x="2477"/>
        <item x="2340"/>
        <item x="2227"/>
        <item x="2147"/>
        <item x="332"/>
        <item x="1809"/>
        <item x="2585"/>
        <item x="846"/>
        <item x="2136"/>
        <item x="1969"/>
        <item x="2475"/>
        <item x="1844"/>
        <item x="928"/>
        <item x="1790"/>
        <item x="2134"/>
        <item x="483"/>
        <item x="1618"/>
        <item x="2518"/>
        <item x="1954"/>
        <item x="2003"/>
        <item x="2257"/>
        <item x="1599"/>
        <item x="2089"/>
        <item x="2332"/>
        <item x="2017"/>
        <item x="1948"/>
        <item x="1885"/>
        <item x="1420"/>
        <item x="1664"/>
        <item x="2125"/>
        <item x="1771"/>
        <item x="1442"/>
        <item x="2471"/>
        <item x="2153"/>
        <item x="1911"/>
        <item x="301"/>
        <item x="934"/>
        <item x="2536"/>
        <item x="1813"/>
        <item x="1543"/>
        <item x="2374"/>
        <item x="824"/>
        <item x="1655"/>
        <item x="2176"/>
        <item x="1752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3"/>
        <item x="2310"/>
        <item x="57"/>
        <item x="1592"/>
        <item x="2509"/>
        <item x="2258"/>
        <item x="1880"/>
        <item x="1894"/>
        <item x="1079"/>
        <item x="235"/>
        <item x="1390"/>
        <item x="1971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9"/>
        <item x="1941"/>
        <item x="1656"/>
        <item x="1632"/>
        <item x="1875"/>
        <item x="2070"/>
        <item x="2171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6"/>
        <item x="2114"/>
        <item x="137"/>
        <item x="1358"/>
        <item x="1245"/>
        <item x="274"/>
        <item x="1427"/>
        <item x="2058"/>
        <item x="893"/>
        <item x="611"/>
        <item x="2013"/>
        <item x="2366"/>
        <item x="1746"/>
        <item x="910"/>
        <item x="1182"/>
        <item x="1527"/>
        <item x="678"/>
        <item x="2137"/>
        <item x="2027"/>
        <item x="2343"/>
        <item x="2104"/>
        <item x="208"/>
        <item x="2213"/>
        <item x="941"/>
        <item x="2052"/>
        <item x="1975"/>
        <item x="1851"/>
        <item x="1104"/>
        <item x="2336"/>
        <item x="1905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5"/>
        <item x="1436"/>
        <item x="488"/>
        <item x="1312"/>
        <item x="1955"/>
        <item x="2265"/>
        <item x="1388"/>
        <item x="2355"/>
        <item x="1386"/>
        <item x="2012"/>
        <item x="1431"/>
        <item x="174"/>
        <item x="1260"/>
        <item x="1879"/>
        <item x="1645"/>
        <item x="2145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7"/>
        <item x="1557"/>
        <item x="2292"/>
        <item x="1753"/>
        <item x="1072"/>
        <item x="2309"/>
        <item x="2373"/>
        <item x="1867"/>
        <item x="1276"/>
        <item x="1440"/>
        <item x="1892"/>
        <item x="1705"/>
        <item x="615"/>
        <item x="1992"/>
        <item x="2211"/>
        <item x="1449"/>
        <item x="1335"/>
        <item x="1739"/>
        <item x="1299"/>
        <item x="1364"/>
        <item x="1281"/>
        <item x="2345"/>
        <item x="2570"/>
        <item x="1247"/>
        <item x="1263"/>
        <item x="1564"/>
        <item x="2511"/>
        <item x="210"/>
        <item x="2001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6"/>
        <item x="2431"/>
        <item x="334"/>
        <item x="1293"/>
        <item x="1596"/>
        <item x="2014"/>
        <item x="1552"/>
        <item x="293"/>
        <item x="2456"/>
        <item x="1203"/>
        <item x="1590"/>
        <item x="1887"/>
        <item x="1516"/>
        <item x="815"/>
        <item x="2098"/>
        <item x="1300"/>
        <item x="1635"/>
        <item x="2429"/>
        <item x="1323"/>
        <item x="2297"/>
        <item x="1441"/>
        <item x="1315"/>
        <item x="1962"/>
        <item x="469"/>
        <item x="638"/>
        <item x="1936"/>
        <item x="1628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1"/>
        <item x="1244"/>
        <item x="1372"/>
        <item x="2037"/>
        <item x="1447"/>
        <item x="2530"/>
        <item x="1381"/>
        <item x="1477"/>
        <item x="1179"/>
        <item x="2105"/>
        <item x="926"/>
        <item x="1574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6"/>
        <item x="1895"/>
        <item x="2023"/>
        <item x="2344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5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5"/>
        <item x="2364"/>
        <item x="1069"/>
        <item x="1536"/>
        <item x="2284"/>
        <item x="747"/>
        <item x="1321"/>
        <item x="100"/>
        <item x="867"/>
        <item x="733"/>
        <item x="2442"/>
        <item x="1191"/>
        <item x="1346"/>
        <item x="87"/>
        <item x="2440"/>
        <item x="1124"/>
        <item x="1680"/>
        <item x="2028"/>
        <item x="2296"/>
        <item x="879"/>
        <item x="1686"/>
        <item x="581"/>
        <item x="1776"/>
        <item x="1341"/>
        <item x="531"/>
        <item x="771"/>
        <item x="1252"/>
        <item x="1814"/>
        <item x="2043"/>
        <item x="2002"/>
        <item x="2025"/>
        <item x="2327"/>
        <item x="865"/>
        <item x="2061"/>
        <item x="1697"/>
        <item x="1902"/>
        <item x="1884"/>
        <item x="1759"/>
        <item x="2551"/>
        <item x="1589"/>
        <item x="1095"/>
        <item x="1226"/>
        <item x="55"/>
        <item x="2170"/>
        <item x="2166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4"/>
        <item x="1115"/>
        <item x="511"/>
        <item x="1036"/>
        <item x="1740"/>
        <item x="390"/>
        <item x="1772"/>
        <item x="2111"/>
        <item x="1460"/>
        <item x="2242"/>
        <item x="1414"/>
        <item x="2154"/>
        <item x="1474"/>
        <item x="981"/>
        <item x="78"/>
        <item x="1660"/>
        <item x="2192"/>
        <item x="1859"/>
        <item x="1180"/>
        <item x="2461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2"/>
        <item x="1981"/>
        <item x="1551"/>
        <item x="2234"/>
        <item x="2457"/>
        <item x="1064"/>
        <item x="2101"/>
        <item x="1742"/>
        <item x="750"/>
        <item x="1159"/>
        <item x="1055"/>
        <item x="64"/>
        <item x="32"/>
        <item x="490"/>
        <item x="1329"/>
        <item x="2375"/>
        <item x="1118"/>
        <item x="2206"/>
        <item x="192"/>
        <item x="1735"/>
        <item x="1478"/>
        <item x="953"/>
        <item x="2280"/>
        <item x="88"/>
        <item x="2370"/>
        <item x="1359"/>
        <item x="963"/>
        <item x="2173"/>
        <item x="850"/>
        <item x="1135"/>
        <item x="1959"/>
        <item x="1470"/>
        <item x="741"/>
        <item x="976"/>
        <item x="251"/>
        <item x="2276"/>
        <item x="908"/>
        <item x="593"/>
        <item x="600"/>
        <item x="2480"/>
        <item x="1924"/>
        <item x="1744"/>
        <item x="372"/>
        <item x="1781"/>
        <item x="762"/>
        <item x="2115"/>
        <item x="649"/>
        <item x="2047"/>
        <item x="149"/>
        <item x="1918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8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3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2"/>
        <item x="2118"/>
        <item x="2379"/>
        <item x="443"/>
        <item x="1658"/>
        <item x="1700"/>
        <item x="2439"/>
        <item x="1937"/>
        <item x="2159"/>
        <item x="1385"/>
        <item x="2469"/>
        <item x="1853"/>
        <item x="2088"/>
        <item x="1081"/>
        <item x="290"/>
        <item x="1330"/>
        <item x="2576"/>
        <item x="693"/>
        <item x="735"/>
        <item x="1320"/>
        <item x="2042"/>
        <item x="2282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3"/>
        <item x="595"/>
        <item x="1810"/>
        <item x="1654"/>
        <item x="2180"/>
        <item x="2432"/>
        <item x="2190"/>
        <item x="1011"/>
        <item x="2403"/>
        <item x="1458"/>
        <item x="2073"/>
        <item x="422"/>
        <item x="848"/>
        <item x="1265"/>
        <item x="836"/>
        <item x="1784"/>
        <item x="1597"/>
        <item x="1874"/>
        <item x="73"/>
        <item x="1623"/>
        <item x="1544"/>
        <item x="794"/>
        <item x="1062"/>
        <item x="1302"/>
        <item x="1982"/>
        <item x="1389"/>
        <item x="2132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0"/>
        <item x="585"/>
        <item x="624"/>
        <item x="1932"/>
        <item x="1259"/>
        <item x="2365"/>
        <item x="645"/>
        <item x="1176"/>
        <item x="1356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7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799"/>
        <item x="1257"/>
        <item x="732"/>
        <item x="16"/>
        <item x="692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4"/>
        <item x="1758"/>
        <item x="2184"/>
        <item x="1030"/>
        <item x="2174"/>
        <item x="218"/>
        <item x="679"/>
        <item x="1610"/>
        <item x="2085"/>
        <item x="1584"/>
        <item x="791"/>
        <item x="588"/>
        <item x="114"/>
        <item x="1377"/>
        <item x="1117"/>
        <item x="220"/>
        <item x="1545"/>
        <item x="1788"/>
        <item x="1575"/>
        <item x="1463"/>
        <item x="2481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5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2"/>
        <item x="731"/>
        <item x="1393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8"/>
        <item x="1222"/>
        <item x="1800"/>
        <item x="2476"/>
        <item x="1008"/>
        <item x="2369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8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4"/>
        <item x="550"/>
        <item x="1506"/>
        <item x="1398"/>
        <item x="1297"/>
        <item x="1416"/>
        <item x="2318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9"/>
        <item x="956"/>
        <item x="452"/>
        <item x="1977"/>
        <item x="211"/>
        <item x="2467"/>
        <item x="1334"/>
        <item x="1953"/>
        <item x="1324"/>
        <item x="985"/>
        <item x="104"/>
        <item x="1071"/>
        <item x="599"/>
        <item x="677"/>
        <item x="1706"/>
        <item x="1277"/>
        <item x="632"/>
        <item x="875"/>
        <item x="997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5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9"/>
        <item x="2141"/>
        <item x="1013"/>
        <item x="2093"/>
        <item x="1657"/>
        <item x="1243"/>
        <item x="2350"/>
        <item x="644"/>
        <item x="1201"/>
        <item x="83"/>
        <item x="2039"/>
        <item x="835"/>
        <item x="556"/>
        <item x="1080"/>
        <item x="834"/>
        <item x="818"/>
        <item x="1229"/>
        <item x="1166"/>
        <item x="2543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498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6"/>
        <item x="1073"/>
        <item x="538"/>
        <item x="2107"/>
        <item x="1966"/>
        <item x="1399"/>
        <item x="1524"/>
        <item x="278"/>
        <item x="1194"/>
        <item x="482"/>
        <item x="1171"/>
        <item x="1568"/>
        <item x="2183"/>
        <item x="809"/>
        <item x="1594"/>
        <item x="1931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5"/>
        <item x="2251"/>
        <item x="2004"/>
        <item x="643"/>
        <item x="1672"/>
        <item x="854"/>
        <item x="549"/>
        <item x="1485"/>
        <item x="1333"/>
        <item x="1144"/>
        <item x="1251"/>
        <item x="1636"/>
        <item x="1947"/>
        <item x="377"/>
        <item x="2450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9"/>
        <item x="1103"/>
        <item x="2204"/>
        <item x="439"/>
        <item x="2240"/>
        <item x="1205"/>
        <item x="1994"/>
        <item x="2447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6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4"/>
        <item x="1235"/>
        <item x="307"/>
        <item x="651"/>
        <item x="1413"/>
        <item x="1116"/>
        <item x="1275"/>
        <item x="326"/>
        <item x="9"/>
        <item x="1368"/>
        <item x="768"/>
        <item x="1121"/>
        <item x="685"/>
        <item x="2087"/>
        <item x="1738"/>
        <item x="684"/>
        <item x="1925"/>
        <item x="1801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50"/>
        <item x="122"/>
        <item x="2075"/>
        <item x="1533"/>
        <item x="1139"/>
        <item x="1532"/>
        <item x="1457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6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8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7"/>
        <item x="1970"/>
        <item x="2165"/>
        <item x="318"/>
        <item x="34"/>
        <item x="1651"/>
        <item x="2273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0"/>
        <item x="995"/>
        <item x="919"/>
        <item x="577"/>
        <item x="759"/>
        <item x="612"/>
        <item x="1382"/>
        <item x="682"/>
        <item x="484"/>
        <item x="737"/>
        <item x="1878"/>
        <item x="763"/>
        <item x="553"/>
        <item x="858"/>
        <item x="247"/>
        <item x="929"/>
        <item x="582"/>
        <item x="1158"/>
        <item x="1067"/>
        <item x="1005"/>
        <item x="1798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7"/>
        <item x="1607"/>
        <item x="384"/>
        <item x="93"/>
        <item x="197"/>
        <item x="695"/>
        <item x="2068"/>
        <item x="522"/>
        <item x="226"/>
        <item x="880"/>
        <item x="729"/>
        <item x="998"/>
        <item x="345"/>
        <item x="1274"/>
        <item x="1821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8"/>
        <item x="1811"/>
        <item x="905"/>
        <item x="1756"/>
        <item x="2083"/>
        <item x="327"/>
        <item x="1652"/>
        <item x="1240"/>
        <item x="234"/>
        <item x="701"/>
        <item x="542"/>
        <item x="2491"/>
        <item x="1352"/>
        <item x="126"/>
        <item x="589"/>
        <item x="545"/>
        <item x="668"/>
        <item x="1371"/>
        <item x="1220"/>
        <item x="306"/>
        <item x="1631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49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89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7"/>
        <item x="1098"/>
        <item x="1037"/>
        <item x="2144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2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1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4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6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2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3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68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90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5"/>
        <item x="972"/>
        <item x="639"/>
        <item x="1058"/>
        <item x="1517"/>
        <item x="1472"/>
        <item x="136"/>
        <item x="925"/>
        <item x="37"/>
        <item x="113"/>
        <item x="895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2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7"/>
        <item x="328"/>
        <item x="1271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5"/>
        <item x="84"/>
        <item x="447"/>
        <item x="2277"/>
        <item x="23"/>
        <item x="640"/>
        <item x="719"/>
        <item x="464"/>
        <item x="112"/>
        <item x="411"/>
        <item x="2030"/>
        <item x="2372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7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3"/>
        <item x="690"/>
        <item x="2562"/>
        <item x="502"/>
        <item x="1699"/>
        <item x="408"/>
        <item x="2243"/>
        <item x="1145"/>
        <item x="1909"/>
        <item x="529"/>
        <item x="338"/>
        <item x="320"/>
        <item x="115"/>
        <item x="2341"/>
        <item x="675"/>
        <item x="139"/>
        <item x="2557"/>
        <item x="195"/>
        <item x="674"/>
        <item x="2053"/>
        <item x="812"/>
        <item x="1473"/>
        <item x="2338"/>
        <item x="68"/>
        <item x="2334"/>
        <item x="1264"/>
        <item x="1231"/>
        <item x="2146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7"/>
        <item x="102"/>
        <item x="1630"/>
        <item x="81"/>
        <item x="287"/>
        <item x="1000"/>
        <item x="238"/>
        <item x="175"/>
        <item x="1185"/>
        <item x="286"/>
        <item x="899"/>
        <item x="552"/>
        <item x="144"/>
        <item x="1467"/>
        <item x="2064"/>
        <item x="340"/>
        <item x="499"/>
        <item x="770"/>
        <item x="124"/>
        <item x="95"/>
        <item x="29"/>
        <item x="859"/>
        <item x="196"/>
        <item x="8"/>
        <item x="1633"/>
        <item x="1797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5"/>
        <item x="2078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50"/>
        <item x="845"/>
        <item x="2143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1"/>
        <item x="49"/>
        <item x="59"/>
        <item x="354"/>
        <item x="1548"/>
        <item x="916"/>
        <item x="544"/>
        <item x="527"/>
        <item x="60"/>
        <item x="2441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3"/>
        <item x="145"/>
        <item x="1438"/>
        <item x="45"/>
        <item x="477"/>
        <item x="36"/>
        <item x="1376"/>
        <item x="570"/>
        <item x="878"/>
        <item x="158"/>
        <item x="872"/>
        <item x="1786"/>
        <item x="2149"/>
        <item x="133"/>
        <item x="14"/>
        <item x="2124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6"/>
        <item x="628"/>
        <item x="414"/>
        <item x="1430"/>
        <item x="1774"/>
        <item x="273"/>
        <item x="152"/>
        <item x="590"/>
        <item x="344"/>
        <item x="805"/>
        <item x="1933"/>
        <item x="609"/>
        <item x="86"/>
        <item x="2244"/>
        <item x="99"/>
        <item x="13"/>
        <item x="263"/>
        <item x="10"/>
        <item x="992"/>
        <item x="1581"/>
        <item x="193"/>
        <item x="51"/>
        <item x="602"/>
        <item x="82"/>
        <item x="1625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t="default"/>
      </items>
    </pivotField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2D9242-9B1D-4C8C-BE71-8AAF9BDD065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2BF367-EBAE-4746-9E86-64D681F6C46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C1" zoomScaleNormal="100" workbookViewId="0">
      <pane ySplit="83" topLeftCell="A4118" activePane="bottomLeft" state="frozen"/>
      <selection pane="bottomLeft" activeCell="D4115" sqref="D4115"/>
    </sheetView>
  </sheetViews>
  <sheetFormatPr defaultColWidth="8.81640625" defaultRowHeight="14.5" x14ac:dyDescent="0.35"/>
  <cols>
    <col min="1" max="1" width="7.08984375" bestFit="1" customWidth="1"/>
    <col min="2" max="2" width="38.81640625" style="3" bestFit="1" customWidth="1"/>
    <col min="3" max="3" width="42.36328125" style="3" bestFit="1" customWidth="1"/>
    <col min="4" max="4" width="15.6328125" style="6" bestFit="1" customWidth="1"/>
    <col min="5" max="5" width="12.36328125" style="8" bestFit="1" customWidth="1"/>
    <col min="6" max="6" width="13.7265625" bestFit="1" customWidth="1"/>
    <col min="7" max="7" width="11.81640625" bestFit="1" customWidth="1"/>
    <col min="8" max="8" width="12.6328125" bestFit="1" customWidth="1"/>
    <col min="9" max="9" width="12.90625" bestFit="1" customWidth="1"/>
    <col min="10" max="10" width="15.81640625" bestFit="1" customWidth="1"/>
    <col min="11" max="11" width="13.6328125" bestFit="1" customWidth="1"/>
    <col min="12" max="12" width="17.7265625" bestFit="1" customWidth="1"/>
    <col min="13" max="13" width="12.90625" bestFit="1" customWidth="1"/>
    <col min="14" max="14" width="27.6328125" bestFit="1" customWidth="1"/>
    <col min="15" max="15" width="10.90625" bestFit="1" customWidth="1"/>
    <col min="16" max="16" width="20.7265625" bestFit="1" customWidth="1"/>
    <col min="17" max="17" width="19.08984375" bestFit="1" customWidth="1"/>
    <col min="18" max="18" width="16.08984375" bestFit="1" customWidth="1"/>
    <col min="19" max="19" width="26.81640625" bestFit="1" customWidth="1"/>
    <col min="20" max="20" width="15.0898437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8400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3">
        <f>(((J2/60)/60)/24)+DATE(1970,1,1)</f>
        <v>41324.214571759258</v>
      </c>
      <c r="T2" s="13">
        <f>(((I2/60)/60)/24)+DATE(1970,1,1)</f>
        <v>41358.172905092593</v>
      </c>
      <c r="U2">
        <f>YEAR(S2)</f>
        <v>2013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3">
        <f t="shared" ref="S3:S66" si="2">(((J3/60)/60)/24)+DATE(1970,1,1)</f>
        <v>42714.440416666665</v>
      </c>
      <c r="T3" s="13">
        <f t="shared" ref="T3:T66" si="3">(((I3/60)/60)/24)+DATE(1970,1,1)</f>
        <v>42759.440416666665</v>
      </c>
      <c r="U3">
        <f t="shared" ref="U3:U66" si="4">YEAR(S3)</f>
        <v>2016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3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3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3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3.5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3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3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3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3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3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3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3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3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3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3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3.5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3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3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3.5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3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3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3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3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3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3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3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3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3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3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3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3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3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3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3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3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3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3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3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3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3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3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29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3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3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3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3.5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3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3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3.5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3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43.5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3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3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3.5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3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3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3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3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29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3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3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3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3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3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3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3.5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3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3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3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3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3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3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3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0" t="s">
        <v>8321</v>
      </c>
      <c r="R66" t="s">
        <v>8322</v>
      </c>
      <c r="S66" s="13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3">
        <f t="shared" ref="S67:S130" si="7">(((J67/60)/60)/24)+DATE(1970,1,1)</f>
        <v>42557.792453703703</v>
      </c>
      <c r="T67" s="13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43.5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3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43.5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3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3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58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3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3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3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3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3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3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43.5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3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3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43.5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3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3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3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3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3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8323</v>
      </c>
      <c r="R84" t="s">
        <v>8326</v>
      </c>
      <c r="S84" s="13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3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43.5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8323</v>
      </c>
      <c r="R86" t="s">
        <v>8326</v>
      </c>
      <c r="S86" s="13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43.5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3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3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3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3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3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3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3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3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3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3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3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3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3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43.5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3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43.5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3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3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43.5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3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43.5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3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3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3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3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43.5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3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3.5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3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3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3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3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3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3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3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3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3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3.5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3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3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43.5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3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3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3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3.5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3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3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3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43.5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3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3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3.5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3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3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0" t="s">
        <v>8323</v>
      </c>
      <c r="R130" t="s">
        <v>8324</v>
      </c>
      <c r="S130" s="13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29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3">
        <f t="shared" ref="S131:S194" si="12">(((J131/60)/60)/24)+DATE(1970,1,1)</f>
        <v>41975.329317129625</v>
      </c>
      <c r="T131" s="13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3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43.5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3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3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29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3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3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3.5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3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3.5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3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3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3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3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8323</v>
      </c>
      <c r="R142" t="s">
        <v>8326</v>
      </c>
      <c r="S142" s="13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29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3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3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3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3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3.5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3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43.5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3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3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3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3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3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3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3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3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3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3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8323</v>
      </c>
      <c r="R158" t="s">
        <v>8326</v>
      </c>
      <c r="S158" s="13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3.5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3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3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3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3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3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3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43.5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3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3.5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3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3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3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3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3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3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3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3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43.5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3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3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3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3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3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3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3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43.5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3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3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3.5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3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3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3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3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3.5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3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3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3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3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3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3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3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0" t="s">
        <v>8321</v>
      </c>
      <c r="R194" t="s">
        <v>8322</v>
      </c>
      <c r="S194" s="13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3">
        <f t="shared" ref="S195:S258" si="17">(((J195/60)/60)/24)+DATE(1970,1,1)</f>
        <v>42756.690162037034</v>
      </c>
      <c r="T195" s="13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3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3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29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3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3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3.5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3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3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3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3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8323</v>
      </c>
      <c r="R204" t="s">
        <v>8326</v>
      </c>
      <c r="S204" s="13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3.5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3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3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3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8323</v>
      </c>
      <c r="R208" t="s">
        <v>8326</v>
      </c>
      <c r="S208" s="13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3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3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3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3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3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3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3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3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3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3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3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3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3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3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3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3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3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3.5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3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3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3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29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3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3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3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8323</v>
      </c>
      <c r="R232" t="s">
        <v>8326</v>
      </c>
      <c r="S232" s="13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3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8323</v>
      </c>
      <c r="R234" t="s">
        <v>8326</v>
      </c>
      <c r="S234" s="13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3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43.5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3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3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3.5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3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3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3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43.5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3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3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3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3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3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3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3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3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3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3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43.5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3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3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29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3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3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3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3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3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0" t="s">
        <v>8323</v>
      </c>
      <c r="R258" t="s">
        <v>8326</v>
      </c>
      <c r="S258" s="13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3">
        <f t="shared" ref="S259:S322" si="22">(((J259/60)/60)/24)+DATE(1970,1,1)</f>
        <v>42387.398472222223</v>
      </c>
      <c r="T259" s="13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3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3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3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3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3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43.5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3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3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3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8323</v>
      </c>
      <c r="R268" t="s">
        <v>8326</v>
      </c>
      <c r="S268" s="13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3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3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3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43.5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3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43.5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8323</v>
      </c>
      <c r="R273" t="s">
        <v>8326</v>
      </c>
      <c r="S273" s="13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3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3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3.5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3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43.5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3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3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3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3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3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3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3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3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3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43.5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3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3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3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3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3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3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3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3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3.5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3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43.5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3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3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3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3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3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43.5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3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3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3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3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3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3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3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3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3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3.5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8323</v>
      </c>
      <c r="R309" t="s">
        <v>8326</v>
      </c>
      <c r="S309" s="13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3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3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3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3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3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3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3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3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3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29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3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3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3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0" t="s">
        <v>8321</v>
      </c>
      <c r="R322" t="s">
        <v>8322</v>
      </c>
      <c r="S322" s="13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43.5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3">
        <f t="shared" ref="S323:S386" si="27">(((J323/60)/60)/24)+DATE(1970,1,1)</f>
        <v>42506.709722222222</v>
      </c>
      <c r="T323" s="13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3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3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3.5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3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3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3.5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3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3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3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3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3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3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3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3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3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3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43.5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8323</v>
      </c>
      <c r="R338" t="s">
        <v>8326</v>
      </c>
      <c r="S338" s="13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3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3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3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3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43.5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3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3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3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3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3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3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8323</v>
      </c>
      <c r="R349" t="s">
        <v>8326</v>
      </c>
      <c r="S349" s="13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3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3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3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3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3.5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3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3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3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3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8323</v>
      </c>
      <c r="R358" t="s">
        <v>8326</v>
      </c>
      <c r="S358" s="13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3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3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3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3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3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3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3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3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3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3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3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3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3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3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3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3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3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8323</v>
      </c>
      <c r="R376" t="s">
        <v>8326</v>
      </c>
      <c r="S376" s="13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8323</v>
      </c>
      <c r="R377" t="s">
        <v>8326</v>
      </c>
      <c r="S377" s="13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29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3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3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3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3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43.5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3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3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3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3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0" t="s">
        <v>8323</v>
      </c>
      <c r="R386" t="s">
        <v>8326</v>
      </c>
      <c r="S386" s="13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3">
        <f t="shared" ref="S387:S450" si="32">(((J387/60)/60)/24)+DATE(1970,1,1)</f>
        <v>41017.885462962964</v>
      </c>
      <c r="T387" s="13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3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3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3.5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3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3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3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29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3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3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3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3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3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3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3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3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43.5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3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3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3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3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3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3.5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3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3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8323</v>
      </c>
      <c r="R408" t="s">
        <v>8326</v>
      </c>
      <c r="S408" s="13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3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3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3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3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3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8323</v>
      </c>
      <c r="R414" t="s">
        <v>8326</v>
      </c>
      <c r="S414" s="13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3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43.5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3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3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8323</v>
      </c>
      <c r="R418" t="s">
        <v>8326</v>
      </c>
      <c r="S418" s="13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3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3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3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3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3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3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3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3.5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3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3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3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3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3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29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3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3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3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3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3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3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3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3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3.5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3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3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3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3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3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3.5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3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29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3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3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43.5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3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3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3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0" t="s">
        <v>8308</v>
      </c>
      <c r="R450" t="s">
        <v>8315</v>
      </c>
      <c r="S450" s="13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3">
        <f t="shared" ref="S451:S514" si="37">(((J451/60)/60)/24)+DATE(1970,1,1)</f>
        <v>41939.00712962963</v>
      </c>
      <c r="T451" s="13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43.5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3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3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3.5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3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3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43.5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8323</v>
      </c>
      <c r="R456" t="s">
        <v>8326</v>
      </c>
      <c r="S456" s="13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3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3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3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3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3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3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3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43.5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3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3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3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3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3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3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3.5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3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3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3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3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3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3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8323</v>
      </c>
      <c r="R476" t="s">
        <v>8326</v>
      </c>
      <c r="S476" s="13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3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8323</v>
      </c>
      <c r="R478" t="s">
        <v>8326</v>
      </c>
      <c r="S478" s="13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3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3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3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3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43.5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3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3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3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3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3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43.5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3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3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3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3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3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3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8323</v>
      </c>
      <c r="R494" t="s">
        <v>8326</v>
      </c>
      <c r="S494" s="13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8323</v>
      </c>
      <c r="R495" t="s">
        <v>8326</v>
      </c>
      <c r="S495" s="13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3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8323</v>
      </c>
      <c r="R497" t="s">
        <v>8326</v>
      </c>
      <c r="S497" s="13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43.5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3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43.5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3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3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3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3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3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3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3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8323</v>
      </c>
      <c r="R506" t="s">
        <v>8326</v>
      </c>
      <c r="S506" s="13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3.5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3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3.5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3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8323</v>
      </c>
      <c r="R509" t="s">
        <v>8326</v>
      </c>
      <c r="S509" s="13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8323</v>
      </c>
      <c r="R510" t="s">
        <v>8326</v>
      </c>
      <c r="S510" s="13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3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3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8323</v>
      </c>
      <c r="R513" t="s">
        <v>8326</v>
      </c>
      <c r="S513" s="13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0" t="s">
        <v>8323</v>
      </c>
      <c r="R514" t="s">
        <v>8326</v>
      </c>
      <c r="S514" s="13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3">
        <f t="shared" ref="S515:S578" si="42">(((J515/60)/60)/24)+DATE(1970,1,1)</f>
        <v>41388.021261574075</v>
      </c>
      <c r="T515" s="13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8323</v>
      </c>
      <c r="R516" t="s">
        <v>8326</v>
      </c>
      <c r="S516" s="13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3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3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3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43.5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8323</v>
      </c>
      <c r="R520" t="s">
        <v>8326</v>
      </c>
      <c r="S520" s="13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3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3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3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3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8323</v>
      </c>
      <c r="R525" t="s">
        <v>8326</v>
      </c>
      <c r="S525" s="13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8323</v>
      </c>
      <c r="R526" t="s">
        <v>8326</v>
      </c>
      <c r="S526" s="13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3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43.5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3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3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3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3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3.5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3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3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8323</v>
      </c>
      <c r="R534" t="s">
        <v>8326</v>
      </c>
      <c r="S534" s="13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3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3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3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3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3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3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3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3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3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3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3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3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3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3.5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3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3.5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3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3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3.5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3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3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3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3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3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3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3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3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3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3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3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3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3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8323</v>
      </c>
      <c r="R564" t="s">
        <v>8326</v>
      </c>
      <c r="S564" s="13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3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3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3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3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3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3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3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3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3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8323</v>
      </c>
      <c r="R574" t="s">
        <v>8326</v>
      </c>
      <c r="S574" s="13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3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8323</v>
      </c>
      <c r="R576" t="s">
        <v>8326</v>
      </c>
      <c r="S576" s="13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43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3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3.5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0" t="s">
        <v>8323</v>
      </c>
      <c r="R578" t="s">
        <v>8324</v>
      </c>
      <c r="S578" s="13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29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0" t="s">
        <v>8323</v>
      </c>
      <c r="R579" t="s">
        <v>8326</v>
      </c>
      <c r="S579" s="13">
        <f t="shared" ref="S579:S642" si="47">(((J579/60)/60)/24)+DATE(1970,1,1)</f>
        <v>41871.755694444444</v>
      </c>
      <c r="T579" s="13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3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3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8323</v>
      </c>
      <c r="R582" t="s">
        <v>8326</v>
      </c>
      <c r="S582" s="13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3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8323</v>
      </c>
      <c r="R584" t="s">
        <v>8326</v>
      </c>
      <c r="S584" s="13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3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43.5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3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3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43.5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3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3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8323</v>
      </c>
      <c r="R590" t="s">
        <v>8326</v>
      </c>
      <c r="S590" s="13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>ROUND(E591/D591*100,0)</f>
        <v>123</v>
      </c>
      <c r="P591">
        <f t="shared" si="46"/>
        <v>71.239999999999995</v>
      </c>
      <c r="Q591" s="10" t="s">
        <v>8323</v>
      </c>
      <c r="R591" t="s">
        <v>8326</v>
      </c>
      <c r="S591" s="13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3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3.5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8323</v>
      </c>
      <c r="R593" t="s">
        <v>8326</v>
      </c>
      <c r="S593" s="13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8323</v>
      </c>
      <c r="R594" t="s">
        <v>8326</v>
      </c>
      <c r="S594" s="13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43.5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3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8323</v>
      </c>
      <c r="R596" t="s">
        <v>8326</v>
      </c>
      <c r="S596" s="13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3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43.5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3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3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3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8323</v>
      </c>
      <c r="R601" t="s">
        <v>8326</v>
      </c>
      <c r="S601" s="13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3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3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3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3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3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3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58" x14ac:dyDescent="0.3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>
        <f t="shared" si="46"/>
        <v>1000</v>
      </c>
      <c r="Q608" s="10" t="s">
        <v>8323</v>
      </c>
      <c r="R608" t="s">
        <v>8326</v>
      </c>
      <c r="S608" s="13">
        <f t="shared" si="47"/>
        <v>41850.400937500002</v>
      </c>
      <c r="T608" s="13">
        <f t="shared" si="48"/>
        <v>41895.400937500002</v>
      </c>
      <c r="U608">
        <f t="shared" si="49"/>
        <v>2014</v>
      </c>
    </row>
    <row r="609" spans="1:21" ht="43.5" x14ac:dyDescent="0.3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>
        <f t="shared" si="46"/>
        <v>139.53</v>
      </c>
      <c r="Q609" s="10" t="s">
        <v>8321</v>
      </c>
      <c r="R609" t="s">
        <v>8322</v>
      </c>
      <c r="S609" s="13">
        <f t="shared" si="47"/>
        <v>41837.210543981484</v>
      </c>
      <c r="T609" s="13">
        <f t="shared" si="48"/>
        <v>41859</v>
      </c>
      <c r="U609">
        <f t="shared" si="49"/>
        <v>2014</v>
      </c>
    </row>
    <row r="610" spans="1:21" ht="58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3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3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3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3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8323</v>
      </c>
      <c r="R614" t="s">
        <v>8326</v>
      </c>
      <c r="S614" s="13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43.5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3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3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3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8323</v>
      </c>
      <c r="R618" t="s">
        <v>8326</v>
      </c>
      <c r="S618" s="13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3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43.5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3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3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3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3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43.5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3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3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3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3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3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3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3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43.5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8323</v>
      </c>
      <c r="R631" t="s">
        <v>8326</v>
      </c>
      <c r="S631" s="13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3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3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3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8323</v>
      </c>
      <c r="R635" t="s">
        <v>8326</v>
      </c>
      <c r="S635" s="13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3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3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3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3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8323</v>
      </c>
      <c r="R640" t="s">
        <v>8326</v>
      </c>
      <c r="S640" s="13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3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0" t="s">
        <v>8311</v>
      </c>
      <c r="R642" t="s">
        <v>8333</v>
      </c>
      <c r="S642" s="13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0" t="s">
        <v>8323</v>
      </c>
      <c r="R643" t="s">
        <v>8326</v>
      </c>
      <c r="S643" s="13">
        <f t="shared" ref="S643:S706" si="52">(((J643/60)/60)/24)+DATE(1970,1,1)</f>
        <v>41778.637245370373</v>
      </c>
      <c r="T643" s="13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3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3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3.5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3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3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3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3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3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3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8323</v>
      </c>
      <c r="R652" t="s">
        <v>8326</v>
      </c>
      <c r="S652" s="13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3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3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43.5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3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8323</v>
      </c>
      <c r="R656" t="s">
        <v>8326</v>
      </c>
      <c r="S656" s="13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8323</v>
      </c>
      <c r="R657" t="s">
        <v>8326</v>
      </c>
      <c r="S657" s="13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3.5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3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3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3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3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3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3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3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43.5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3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3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43.5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8323</v>
      </c>
      <c r="R667" t="s">
        <v>8326</v>
      </c>
      <c r="S667" s="13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43.5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3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3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3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8323</v>
      </c>
      <c r="R671" t="s">
        <v>8326</v>
      </c>
      <c r="S671" s="13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43.5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3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3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29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3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3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3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8323</v>
      </c>
      <c r="R677" t="s">
        <v>8326</v>
      </c>
      <c r="S677" s="13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3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3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3.5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8323</v>
      </c>
      <c r="R680" t="s">
        <v>8326</v>
      </c>
      <c r="S680" s="13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3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3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3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3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8323</v>
      </c>
      <c r="R685" t="s">
        <v>8326</v>
      </c>
      <c r="S685" s="13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3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3.5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3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3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3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3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3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8323</v>
      </c>
      <c r="R692" t="s">
        <v>8326</v>
      </c>
      <c r="S692" s="13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3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3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8323</v>
      </c>
      <c r="R695" t="s">
        <v>8326</v>
      </c>
      <c r="S695" s="13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8323</v>
      </c>
      <c r="R696" t="s">
        <v>8326</v>
      </c>
      <c r="S696" s="13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3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3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3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3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8323</v>
      </c>
      <c r="R701" t="s">
        <v>8326</v>
      </c>
      <c r="S701" s="13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29" x14ac:dyDescent="0.3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>
        <f t="shared" si="51"/>
        <v>64.62</v>
      </c>
      <c r="Q702" s="10" t="s">
        <v>8327</v>
      </c>
      <c r="R702" t="s">
        <v>8331</v>
      </c>
      <c r="S702" s="13">
        <f t="shared" si="52"/>
        <v>41546.664212962962</v>
      </c>
      <c r="T702" s="13">
        <f t="shared" si="53"/>
        <v>41579.791666666664</v>
      </c>
      <c r="U702">
        <f t="shared" si="54"/>
        <v>2013</v>
      </c>
    </row>
    <row r="703" spans="1:21" ht="43.5" x14ac:dyDescent="0.3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>
        <f t="shared" si="51"/>
        <v>59.36</v>
      </c>
      <c r="Q703" s="10" t="s">
        <v>8311</v>
      </c>
      <c r="R703" t="s">
        <v>8333</v>
      </c>
      <c r="S703" s="13">
        <f t="shared" si="52"/>
        <v>42317.33258101852</v>
      </c>
      <c r="T703" s="13">
        <f t="shared" si="53"/>
        <v>42354.290972222225</v>
      </c>
      <c r="U703">
        <f t="shared" si="54"/>
        <v>2015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3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3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0" t="s">
        <v>8323</v>
      </c>
      <c r="R706" t="s">
        <v>8326</v>
      </c>
      <c r="S706" s="13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43.5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s="10" t="s">
        <v>8323</v>
      </c>
      <c r="R707" t="s">
        <v>8326</v>
      </c>
      <c r="S707" s="13">
        <f t="shared" ref="S707:S770" si="57">(((J707/60)/60)/24)+DATE(1970,1,1)</f>
        <v>41880.76357638889</v>
      </c>
      <c r="T707" s="13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3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8323</v>
      </c>
      <c r="R709" t="s">
        <v>8326</v>
      </c>
      <c r="S709" s="13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43.5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3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8323</v>
      </c>
      <c r="R711" t="s">
        <v>8326</v>
      </c>
      <c r="S711" s="13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43.5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3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3">
        <f t="shared" si="57"/>
        <v>42101.584074074075</v>
      </c>
      <c r="T713" s="13">
        <f t="shared" si="58"/>
        <v>42131.584074074075</v>
      </c>
      <c r="U713">
        <f t="shared" si="59"/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3">
        <f t="shared" si="57"/>
        <v>42564.95380787037</v>
      </c>
      <c r="T714" s="13">
        <f t="shared" si="58"/>
        <v>42609.95380787037</v>
      </c>
      <c r="U714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8323</v>
      </c>
      <c r="R715" t="s">
        <v>8326</v>
      </c>
      <c r="S715" s="13">
        <f t="shared" si="57"/>
        <v>42753.205625000002</v>
      </c>
      <c r="T715" s="13">
        <f t="shared" si="58"/>
        <v>42783.670138888891</v>
      </c>
      <c r="U715">
        <f t="shared" si="59"/>
        <v>2017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3">
        <f t="shared" si="57"/>
        <v>42569.605393518519</v>
      </c>
      <c r="T716" s="13">
        <f t="shared" si="58"/>
        <v>42600.290972222225</v>
      </c>
      <c r="U716">
        <f t="shared" si="59"/>
        <v>2016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3">
        <f t="shared" si="57"/>
        <v>42454.836851851855</v>
      </c>
      <c r="T717" s="13">
        <f t="shared" si="58"/>
        <v>42479.836851851855</v>
      </c>
      <c r="U717">
        <f t="shared" si="59"/>
        <v>2016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3">
        <f t="shared" si="57"/>
        <v>41786.555162037039</v>
      </c>
      <c r="T718" s="13">
        <f t="shared" si="58"/>
        <v>41815.083333333336</v>
      </c>
      <c r="U718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8323</v>
      </c>
      <c r="R719" t="s">
        <v>8326</v>
      </c>
      <c r="S719" s="13">
        <f t="shared" si="57"/>
        <v>40633.154363425929</v>
      </c>
      <c r="T719" s="13">
        <f t="shared" si="58"/>
        <v>40664.207638888889</v>
      </c>
      <c r="U719">
        <f t="shared" si="59"/>
        <v>2011</v>
      </c>
    </row>
    <row r="720" spans="1:21" ht="43.5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8323</v>
      </c>
      <c r="R720" t="s">
        <v>8326</v>
      </c>
      <c r="S720" s="13">
        <f t="shared" si="57"/>
        <v>42626.7503125</v>
      </c>
      <c r="T720" s="13">
        <f t="shared" si="58"/>
        <v>42656.7503125</v>
      </c>
      <c r="U720">
        <f t="shared" si="59"/>
        <v>2016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3">
        <f t="shared" si="57"/>
        <v>40933.856921296298</v>
      </c>
      <c r="T721" s="13">
        <f t="shared" si="58"/>
        <v>40963.856921296298</v>
      </c>
      <c r="U721">
        <f t="shared" si="59"/>
        <v>2012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3">
        <f t="shared" si="57"/>
        <v>41946.674108796295</v>
      </c>
      <c r="T722" s="13">
        <f t="shared" si="58"/>
        <v>41976.166666666672</v>
      </c>
      <c r="U722">
        <f t="shared" si="5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3">
        <f t="shared" si="57"/>
        <v>42795.701481481476</v>
      </c>
      <c r="T723" s="13">
        <f t="shared" si="58"/>
        <v>42828.041666666672</v>
      </c>
      <c r="U723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8323</v>
      </c>
      <c r="R724" t="s">
        <v>8326</v>
      </c>
      <c r="S724" s="13">
        <f t="shared" si="57"/>
        <v>41834.953865740739</v>
      </c>
      <c r="T724" s="13">
        <f t="shared" si="58"/>
        <v>41879.953865740739</v>
      </c>
      <c r="U724">
        <f t="shared" si="59"/>
        <v>2014</v>
      </c>
    </row>
    <row r="725" spans="1:21" ht="29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8323</v>
      </c>
      <c r="R725" t="s">
        <v>8326</v>
      </c>
      <c r="S725" s="13">
        <f t="shared" si="57"/>
        <v>41791.492777777778</v>
      </c>
      <c r="T725" s="13">
        <f t="shared" si="58"/>
        <v>41836.492777777778</v>
      </c>
      <c r="U725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8323</v>
      </c>
      <c r="R726" t="s">
        <v>8326</v>
      </c>
      <c r="S726" s="13">
        <f t="shared" si="57"/>
        <v>42028.496562500004</v>
      </c>
      <c r="T726" s="13">
        <f t="shared" si="58"/>
        <v>42058.496562500004</v>
      </c>
      <c r="U726">
        <f t="shared" si="59"/>
        <v>2015</v>
      </c>
    </row>
    <row r="727" spans="1:21" ht="43.5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8323</v>
      </c>
      <c r="R727" t="s">
        <v>8326</v>
      </c>
      <c r="S727" s="13">
        <f t="shared" si="57"/>
        <v>42505.774479166663</v>
      </c>
      <c r="T727" s="13">
        <f t="shared" si="58"/>
        <v>42541.958333333328</v>
      </c>
      <c r="U727">
        <f t="shared" si="59"/>
        <v>2016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3">
        <f t="shared" si="57"/>
        <v>41977.902222222227</v>
      </c>
      <c r="T728" s="13">
        <f t="shared" si="58"/>
        <v>42037.902222222227</v>
      </c>
      <c r="U728">
        <f t="shared" si="59"/>
        <v>2014</v>
      </c>
    </row>
    <row r="729" spans="1:21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3">
        <f t="shared" si="57"/>
        <v>41305.809363425928</v>
      </c>
      <c r="T729" s="13">
        <f t="shared" si="58"/>
        <v>41322.809363425928</v>
      </c>
      <c r="U729">
        <f t="shared" si="59"/>
        <v>2013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3">
        <f t="shared" si="57"/>
        <v>41807.571840277778</v>
      </c>
      <c r="T730" s="13">
        <f t="shared" si="58"/>
        <v>41852.571840277778</v>
      </c>
      <c r="U730">
        <f t="shared" si="59"/>
        <v>2014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3">
        <f t="shared" si="57"/>
        <v>40896.883750000001</v>
      </c>
      <c r="T731" s="13">
        <f t="shared" si="58"/>
        <v>40924.208333333336</v>
      </c>
      <c r="U731">
        <f t="shared" si="59"/>
        <v>2011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3">
        <f t="shared" si="57"/>
        <v>42341.57430555555</v>
      </c>
      <c r="T732" s="13">
        <f t="shared" si="58"/>
        <v>42376.57430555555</v>
      </c>
      <c r="U732">
        <f t="shared" si="59"/>
        <v>2015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3">
        <f t="shared" si="57"/>
        <v>42453.819687499999</v>
      </c>
      <c r="T733" s="13">
        <f t="shared" si="58"/>
        <v>42483.819687499999</v>
      </c>
      <c r="U733">
        <f t="shared" si="59"/>
        <v>2016</v>
      </c>
    </row>
    <row r="734" spans="1:21" ht="58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3">
        <f t="shared" si="57"/>
        <v>41722.666354166664</v>
      </c>
      <c r="T734" s="13">
        <f t="shared" si="58"/>
        <v>41752.666354166664</v>
      </c>
      <c r="U734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8323</v>
      </c>
      <c r="R735" t="s">
        <v>8326</v>
      </c>
      <c r="S735" s="13">
        <f t="shared" si="57"/>
        <v>41893.324884259258</v>
      </c>
      <c r="T735" s="13">
        <f t="shared" si="58"/>
        <v>41926.290972222225</v>
      </c>
      <c r="U735">
        <f t="shared" si="59"/>
        <v>2014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3">
        <f t="shared" si="57"/>
        <v>40948.630196759259</v>
      </c>
      <c r="T736" s="13">
        <f t="shared" si="58"/>
        <v>40978.630196759259</v>
      </c>
      <c r="U736">
        <f t="shared" si="59"/>
        <v>2012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3">
        <f t="shared" si="57"/>
        <v>40646.014456018522</v>
      </c>
      <c r="T737" s="13">
        <f t="shared" si="58"/>
        <v>40706.014456018522</v>
      </c>
      <c r="U737">
        <f t="shared" si="59"/>
        <v>2011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3">
        <f t="shared" si="57"/>
        <v>42529.979108796295</v>
      </c>
      <c r="T738" s="13">
        <f t="shared" si="58"/>
        <v>42550.979108796295</v>
      </c>
      <c r="U738">
        <f t="shared" si="59"/>
        <v>2016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3">
        <f t="shared" si="57"/>
        <v>41620.87667824074</v>
      </c>
      <c r="T739" s="13">
        <f t="shared" si="58"/>
        <v>41650.87667824074</v>
      </c>
      <c r="U739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8323</v>
      </c>
      <c r="R740" t="s">
        <v>8326</v>
      </c>
      <c r="S740" s="13">
        <f t="shared" si="57"/>
        <v>42254.264687499999</v>
      </c>
      <c r="T740" s="13">
        <f t="shared" si="58"/>
        <v>42279.958333333328</v>
      </c>
      <c r="U74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8323</v>
      </c>
      <c r="R741" t="s">
        <v>8326</v>
      </c>
      <c r="S741" s="13">
        <f t="shared" si="57"/>
        <v>41776.063136574077</v>
      </c>
      <c r="T741" s="13">
        <f t="shared" si="58"/>
        <v>41807.125</v>
      </c>
      <c r="U741">
        <f t="shared" si="59"/>
        <v>2014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3">
        <f t="shared" si="57"/>
        <v>41829.502650462964</v>
      </c>
      <c r="T742" s="13">
        <f t="shared" si="58"/>
        <v>41862.502650462964</v>
      </c>
      <c r="U742">
        <f t="shared" si="59"/>
        <v>2014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3">
        <f t="shared" si="57"/>
        <v>41924.996099537035</v>
      </c>
      <c r="T743" s="13">
        <f t="shared" si="58"/>
        <v>41970.037766203706</v>
      </c>
      <c r="U743">
        <f t="shared" si="59"/>
        <v>2014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3">
        <f t="shared" si="57"/>
        <v>42115.949976851851</v>
      </c>
      <c r="T744" s="13">
        <f t="shared" si="58"/>
        <v>42145.949976851851</v>
      </c>
      <c r="U744">
        <f t="shared" si="59"/>
        <v>2015</v>
      </c>
    </row>
    <row r="745" spans="1:21" ht="43.5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3">
        <f t="shared" si="57"/>
        <v>42623.606134259258</v>
      </c>
      <c r="T745" s="13">
        <f t="shared" si="58"/>
        <v>42653.606134259258</v>
      </c>
      <c r="U745">
        <f t="shared" si="59"/>
        <v>2016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3">
        <f t="shared" si="57"/>
        <v>42292.435532407413</v>
      </c>
      <c r="T746" s="13">
        <f t="shared" si="58"/>
        <v>42321.625</v>
      </c>
      <c r="U746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8323</v>
      </c>
      <c r="R747" t="s">
        <v>8326</v>
      </c>
      <c r="S747" s="13">
        <f t="shared" si="57"/>
        <v>41233.499131944445</v>
      </c>
      <c r="T747" s="13">
        <f t="shared" si="58"/>
        <v>41263.499131944445</v>
      </c>
      <c r="U747">
        <f t="shared" si="59"/>
        <v>2012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3">
        <f t="shared" si="57"/>
        <v>42705.662118055552</v>
      </c>
      <c r="T748" s="13">
        <f t="shared" si="58"/>
        <v>42765.290972222225</v>
      </c>
      <c r="U748">
        <f t="shared" si="59"/>
        <v>2016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3">
        <f t="shared" si="57"/>
        <v>42067.876770833333</v>
      </c>
      <c r="T749" s="13">
        <f t="shared" si="58"/>
        <v>42097.835104166668</v>
      </c>
      <c r="U749">
        <f t="shared" si="59"/>
        <v>2015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3">
        <f t="shared" si="57"/>
        <v>42078.793124999997</v>
      </c>
      <c r="T750" s="13">
        <f t="shared" si="58"/>
        <v>42123.793124999997</v>
      </c>
      <c r="U750">
        <f t="shared" si="59"/>
        <v>2015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3">
        <f t="shared" si="57"/>
        <v>41736.004502314812</v>
      </c>
      <c r="T751" s="13">
        <f t="shared" si="58"/>
        <v>41766.004502314812</v>
      </c>
      <c r="U751">
        <f t="shared" si="59"/>
        <v>2014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3">
        <f t="shared" si="57"/>
        <v>42677.669050925921</v>
      </c>
      <c r="T752" s="13">
        <f t="shared" si="58"/>
        <v>42707.710717592592</v>
      </c>
      <c r="U752">
        <f t="shared" si="59"/>
        <v>2016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3">
        <f t="shared" si="57"/>
        <v>41782.741701388892</v>
      </c>
      <c r="T753" s="13">
        <f t="shared" si="58"/>
        <v>41810.915972222225</v>
      </c>
      <c r="U753">
        <f t="shared" si="59"/>
        <v>2014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3">
        <f t="shared" si="57"/>
        <v>42800.751041666663</v>
      </c>
      <c r="T754" s="13">
        <f t="shared" si="58"/>
        <v>42807.125</v>
      </c>
      <c r="U754">
        <f t="shared" si="59"/>
        <v>2017</v>
      </c>
    </row>
    <row r="755" spans="1:21" ht="58" x14ac:dyDescent="0.3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>
        <f t="shared" si="56"/>
        <v>196.34</v>
      </c>
      <c r="Q755" s="10" t="s">
        <v>8327</v>
      </c>
      <c r="R755" t="s">
        <v>8328</v>
      </c>
      <c r="S755" s="13">
        <f t="shared" si="57"/>
        <v>42267.746782407412</v>
      </c>
      <c r="T755" s="13">
        <f t="shared" si="58"/>
        <v>42297.746782407412</v>
      </c>
      <c r="U755">
        <f t="shared" si="59"/>
        <v>2015</v>
      </c>
    </row>
    <row r="756" spans="1:21" ht="43.5" x14ac:dyDescent="0.3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>
        <f t="shared" si="56"/>
        <v>85.44</v>
      </c>
      <c r="Q756" s="10" t="s">
        <v>8321</v>
      </c>
      <c r="R756" t="s">
        <v>8322</v>
      </c>
      <c r="S756" s="13">
        <f t="shared" si="57"/>
        <v>40266.662708333337</v>
      </c>
      <c r="T756" s="13">
        <f t="shared" si="58"/>
        <v>40330.165972222225</v>
      </c>
      <c r="U756">
        <f t="shared" si="59"/>
        <v>2010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3">
        <f t="shared" si="57"/>
        <v>41299.381423611114</v>
      </c>
      <c r="T757" s="13">
        <f t="shared" si="58"/>
        <v>41329.381423611114</v>
      </c>
      <c r="U757">
        <f t="shared" si="59"/>
        <v>2013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3">
        <f t="shared" si="57"/>
        <v>42359.868611111116</v>
      </c>
      <c r="T758" s="13">
        <f t="shared" si="58"/>
        <v>42389.868611111116</v>
      </c>
      <c r="U758">
        <f t="shared" si="59"/>
        <v>2015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3">
        <f t="shared" si="57"/>
        <v>41800.959490740745</v>
      </c>
      <c r="T759" s="13">
        <f t="shared" si="58"/>
        <v>41830.959490740745</v>
      </c>
      <c r="U759">
        <f t="shared" si="59"/>
        <v>2014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3">
        <f t="shared" si="57"/>
        <v>40845.050879629627</v>
      </c>
      <c r="T760" s="13">
        <f t="shared" si="58"/>
        <v>40890.092546296299</v>
      </c>
      <c r="U76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8323</v>
      </c>
      <c r="R761" t="s">
        <v>8326</v>
      </c>
      <c r="S761" s="13">
        <f t="shared" si="57"/>
        <v>42697.082673611112</v>
      </c>
      <c r="T761" s="13">
        <f t="shared" si="58"/>
        <v>42718.665972222225</v>
      </c>
      <c r="U761">
        <f t="shared" si="59"/>
        <v>2016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3">
        <f t="shared" si="57"/>
        <v>42333.619050925925</v>
      </c>
      <c r="T762" s="13">
        <f t="shared" si="58"/>
        <v>42369.125</v>
      </c>
      <c r="U762">
        <f t="shared" si="59"/>
        <v>2015</v>
      </c>
    </row>
    <row r="763" spans="1:21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3">
        <f t="shared" si="57"/>
        <v>42109.894942129627</v>
      </c>
      <c r="T763" s="13">
        <f t="shared" si="58"/>
        <v>42141.75</v>
      </c>
      <c r="U763">
        <f t="shared" si="59"/>
        <v>2015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3">
        <f t="shared" si="57"/>
        <v>42516.047071759262</v>
      </c>
      <c r="T764" s="13">
        <f t="shared" si="58"/>
        <v>42556.047071759262</v>
      </c>
      <c r="U764">
        <f t="shared" si="59"/>
        <v>2016</v>
      </c>
    </row>
    <row r="765" spans="1:21" ht="43.5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3">
        <f t="shared" si="57"/>
        <v>40255.744629629626</v>
      </c>
      <c r="T765" s="13">
        <f t="shared" si="58"/>
        <v>40300.806944444441</v>
      </c>
      <c r="U765">
        <f t="shared" si="59"/>
        <v>2010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3">
        <f t="shared" si="57"/>
        <v>41848.021770833337</v>
      </c>
      <c r="T766" s="13">
        <f t="shared" si="58"/>
        <v>41878.021770833337</v>
      </c>
      <c r="U766">
        <f t="shared" si="59"/>
        <v>2014</v>
      </c>
    </row>
    <row r="767" spans="1:21" ht="43.5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3">
        <f t="shared" si="57"/>
        <v>42296.631331018521</v>
      </c>
      <c r="T767" s="13">
        <f t="shared" si="58"/>
        <v>42326.672997685186</v>
      </c>
      <c r="U767">
        <f t="shared" si="59"/>
        <v>2015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3">
        <f t="shared" si="57"/>
        <v>41348.877685185187</v>
      </c>
      <c r="T768" s="13">
        <f t="shared" si="58"/>
        <v>41378.877685185187</v>
      </c>
      <c r="U768">
        <f t="shared" si="59"/>
        <v>2013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3">
        <f t="shared" si="57"/>
        <v>41835.581018518518</v>
      </c>
      <c r="T769" s="13">
        <f t="shared" si="58"/>
        <v>41895.581018518518</v>
      </c>
      <c r="U769">
        <f t="shared" si="59"/>
        <v>2014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0" t="s">
        <v>8327</v>
      </c>
      <c r="R770" t="s">
        <v>8331</v>
      </c>
      <c r="S770" s="13">
        <f t="shared" si="57"/>
        <v>42433.688900462963</v>
      </c>
      <c r="T770" s="13">
        <f t="shared" si="58"/>
        <v>42489.507638888885</v>
      </c>
      <c r="U770">
        <f t="shared" si="59"/>
        <v>2016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3">
        <f t="shared" ref="S771:S834" si="62">(((J771/60)/60)/24)+DATE(1970,1,1)</f>
        <v>42556.695706018523</v>
      </c>
      <c r="T771" s="13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3">
        <f t="shared" si="62"/>
        <v>42429.326678240745</v>
      </c>
      <c r="T772" s="13">
        <f t="shared" si="63"/>
        <v>42461.290972222225</v>
      </c>
      <c r="U772">
        <f t="shared" si="64"/>
        <v>2016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3">
        <f t="shared" si="62"/>
        <v>42745.365474537044</v>
      </c>
      <c r="T773" s="13">
        <f t="shared" si="63"/>
        <v>42775.208333333328</v>
      </c>
      <c r="U773">
        <f t="shared" si="64"/>
        <v>2017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3">
        <f t="shared" si="62"/>
        <v>41002.958634259259</v>
      </c>
      <c r="T774" s="13">
        <f t="shared" si="63"/>
        <v>41032.958634259259</v>
      </c>
      <c r="U774">
        <f t="shared" si="64"/>
        <v>2012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3">
        <f t="shared" si="62"/>
        <v>42740.837152777778</v>
      </c>
      <c r="T775" s="13">
        <f t="shared" si="63"/>
        <v>42762.837152777778</v>
      </c>
      <c r="U775">
        <f t="shared" si="64"/>
        <v>2017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3">
        <f t="shared" si="62"/>
        <v>42323.964976851858</v>
      </c>
      <c r="T776" s="13">
        <f t="shared" si="63"/>
        <v>42353.964976851858</v>
      </c>
      <c r="U776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8323</v>
      </c>
      <c r="R777" t="s">
        <v>8326</v>
      </c>
      <c r="S777" s="13">
        <f t="shared" si="62"/>
        <v>42341.818379629629</v>
      </c>
      <c r="T777" s="13">
        <f t="shared" si="63"/>
        <v>42370.166666666672</v>
      </c>
      <c r="U777">
        <f t="shared" si="64"/>
        <v>2015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3">
        <f t="shared" si="62"/>
        <v>40852.889699074076</v>
      </c>
      <c r="T778" s="13">
        <f t="shared" si="63"/>
        <v>40883.249305555553</v>
      </c>
      <c r="U778">
        <f t="shared" si="64"/>
        <v>2011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3">
        <f t="shared" si="62"/>
        <v>42101.737442129626</v>
      </c>
      <c r="T779" s="13">
        <f t="shared" si="63"/>
        <v>42132.916666666672</v>
      </c>
      <c r="U779">
        <f t="shared" si="64"/>
        <v>2015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3">
        <f t="shared" si="62"/>
        <v>42783.815289351856</v>
      </c>
      <c r="T780" s="13">
        <f t="shared" si="63"/>
        <v>42811.773622685185</v>
      </c>
      <c r="U780">
        <f t="shared" si="64"/>
        <v>2017</v>
      </c>
    </row>
    <row r="781" spans="1:21" ht="43.5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3">
        <f t="shared" si="62"/>
        <v>41880.753437499996</v>
      </c>
      <c r="T781" s="13">
        <f t="shared" si="63"/>
        <v>41905.165972222225</v>
      </c>
      <c r="U781">
        <f t="shared" si="64"/>
        <v>2014</v>
      </c>
    </row>
    <row r="782" spans="1:21" ht="43.5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3">
        <f t="shared" si="62"/>
        <v>41778.548055555555</v>
      </c>
      <c r="T782" s="13">
        <f t="shared" si="63"/>
        <v>41838.548055555555</v>
      </c>
      <c r="U782">
        <f t="shared" si="64"/>
        <v>2014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3">
        <f t="shared" si="62"/>
        <v>40626.834444444445</v>
      </c>
      <c r="T783" s="13">
        <f t="shared" si="63"/>
        <v>40657.834444444445</v>
      </c>
      <c r="U783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8323</v>
      </c>
      <c r="R784" t="s">
        <v>8326</v>
      </c>
      <c r="S784" s="13">
        <f t="shared" si="62"/>
        <v>42681.35157407407</v>
      </c>
      <c r="T784" s="13">
        <f t="shared" si="63"/>
        <v>42711.35157407407</v>
      </c>
      <c r="U784">
        <f t="shared" si="64"/>
        <v>2016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3">
        <f t="shared" si="62"/>
        <v>42014.832326388889</v>
      </c>
      <c r="T785" s="13">
        <f t="shared" si="63"/>
        <v>42035.832326388889</v>
      </c>
      <c r="U785">
        <f t="shared" si="64"/>
        <v>2015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3">
        <f t="shared" si="62"/>
        <v>42243.190057870372</v>
      </c>
      <c r="T786" s="13">
        <f t="shared" si="63"/>
        <v>42273.190057870372</v>
      </c>
      <c r="U786">
        <f t="shared" si="64"/>
        <v>2015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3">
        <f t="shared" si="62"/>
        <v>42184.626250000001</v>
      </c>
      <c r="T787" s="13">
        <f t="shared" si="63"/>
        <v>42217.626250000001</v>
      </c>
      <c r="U787">
        <f t="shared" si="64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3">
        <f t="shared" si="62"/>
        <v>42339.833981481483</v>
      </c>
      <c r="T788" s="13">
        <f t="shared" si="63"/>
        <v>42367.833333333328</v>
      </c>
      <c r="U788">
        <f t="shared" si="64"/>
        <v>2015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3">
        <f t="shared" si="62"/>
        <v>41957.756840277783</v>
      </c>
      <c r="T789" s="13">
        <f t="shared" si="63"/>
        <v>41987.756840277783</v>
      </c>
      <c r="U789">
        <f t="shared" si="64"/>
        <v>2014</v>
      </c>
    </row>
    <row r="790" spans="1:21" ht="43.5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3">
        <f t="shared" si="62"/>
        <v>42113.105046296296</v>
      </c>
      <c r="T790" s="13">
        <f t="shared" si="63"/>
        <v>42158.105046296296</v>
      </c>
      <c r="U790">
        <f t="shared" si="64"/>
        <v>2015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3">
        <f t="shared" si="62"/>
        <v>42149.548888888887</v>
      </c>
      <c r="T791" s="13">
        <f t="shared" si="63"/>
        <v>42163.666666666672</v>
      </c>
      <c r="U791">
        <f t="shared" si="64"/>
        <v>2015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3">
        <f t="shared" si="62"/>
        <v>42704.187118055561</v>
      </c>
      <c r="T792" s="13">
        <f t="shared" si="63"/>
        <v>42738.178472222222</v>
      </c>
      <c r="U792">
        <f t="shared" si="64"/>
        <v>2016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3">
        <f t="shared" si="62"/>
        <v>40588.526412037041</v>
      </c>
      <c r="T793" s="13">
        <f t="shared" si="63"/>
        <v>40618.48474537037</v>
      </c>
      <c r="U793">
        <f t="shared" si="64"/>
        <v>2011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3">
        <f t="shared" si="62"/>
        <v>42114.252951388888</v>
      </c>
      <c r="T794" s="13">
        <f t="shared" si="63"/>
        <v>42144.252951388888</v>
      </c>
      <c r="U794">
        <f t="shared" si="64"/>
        <v>2015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3">
        <f t="shared" si="62"/>
        <v>41814.367800925924</v>
      </c>
      <c r="T795" s="13">
        <f t="shared" si="63"/>
        <v>41852.041666666664</v>
      </c>
      <c r="U795">
        <f t="shared" si="64"/>
        <v>2014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3">
        <f t="shared" si="62"/>
        <v>42068.307002314818</v>
      </c>
      <c r="T796" s="13">
        <f t="shared" si="63"/>
        <v>42098.265335648146</v>
      </c>
      <c r="U796">
        <f t="shared" si="64"/>
        <v>2015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3">
        <f t="shared" si="62"/>
        <v>41794.072337962964</v>
      </c>
      <c r="T797" s="13">
        <f t="shared" si="63"/>
        <v>41804.072337962964</v>
      </c>
      <c r="U797">
        <f t="shared" si="64"/>
        <v>2014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3">
        <f t="shared" si="62"/>
        <v>42299.130162037036</v>
      </c>
      <c r="T798" s="13">
        <f t="shared" si="63"/>
        <v>42330.290972222225</v>
      </c>
      <c r="U798">
        <f t="shared" si="64"/>
        <v>2015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3">
        <f t="shared" si="62"/>
        <v>42736.732893518521</v>
      </c>
      <c r="T799" s="13">
        <f t="shared" si="63"/>
        <v>42767</v>
      </c>
      <c r="U799">
        <f t="shared" si="64"/>
        <v>2017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3">
        <f t="shared" si="62"/>
        <v>40736.115011574075</v>
      </c>
      <c r="T800" s="13">
        <f t="shared" si="63"/>
        <v>40791.712500000001</v>
      </c>
      <c r="U800">
        <f t="shared" si="64"/>
        <v>2011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3">
        <f t="shared" si="62"/>
        <v>42567.264178240745</v>
      </c>
      <c r="T801" s="13">
        <f t="shared" si="63"/>
        <v>42597.264178240745</v>
      </c>
      <c r="U801">
        <f t="shared" si="64"/>
        <v>2016</v>
      </c>
    </row>
    <row r="802" spans="1:21" ht="43.5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3">
        <f t="shared" si="62"/>
        <v>42670.602673611109</v>
      </c>
      <c r="T802" s="13">
        <f t="shared" si="63"/>
        <v>42700.64434027778</v>
      </c>
      <c r="U802">
        <f t="shared" si="64"/>
        <v>2016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3">
        <f t="shared" si="62"/>
        <v>40763.691423611112</v>
      </c>
      <c r="T803" s="13">
        <f t="shared" si="63"/>
        <v>40793.691423611112</v>
      </c>
      <c r="U803">
        <f t="shared" si="64"/>
        <v>2011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3">
        <f t="shared" si="62"/>
        <v>41370.800185185188</v>
      </c>
      <c r="T804" s="13">
        <f t="shared" si="63"/>
        <v>41400.800185185188</v>
      </c>
      <c r="U804">
        <f t="shared" si="64"/>
        <v>2013</v>
      </c>
    </row>
    <row r="805" spans="1:21" ht="29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8323</v>
      </c>
      <c r="R805" t="s">
        <v>8326</v>
      </c>
      <c r="S805" s="13">
        <f t="shared" si="62"/>
        <v>42549.665717592594</v>
      </c>
      <c r="T805" s="13">
        <f t="shared" si="63"/>
        <v>42579.665717592594</v>
      </c>
      <c r="U805">
        <f t="shared" si="64"/>
        <v>2016</v>
      </c>
    </row>
    <row r="806" spans="1:21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3">
        <f t="shared" si="62"/>
        <v>41975.901180555549</v>
      </c>
      <c r="T806" s="13">
        <f t="shared" si="63"/>
        <v>42004.890277777777</v>
      </c>
      <c r="U806">
        <f t="shared" si="64"/>
        <v>2014</v>
      </c>
    </row>
    <row r="807" spans="1:21" ht="29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3">
        <f t="shared" si="62"/>
        <v>41381.50577546296</v>
      </c>
      <c r="T807" s="13">
        <f t="shared" si="63"/>
        <v>41411.50577546296</v>
      </c>
      <c r="U807">
        <f t="shared" si="64"/>
        <v>2013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3">
        <f t="shared" si="62"/>
        <v>40638.828009259261</v>
      </c>
      <c r="T808" s="13">
        <f t="shared" si="63"/>
        <v>40728.828009259261</v>
      </c>
      <c r="U808">
        <f t="shared" si="64"/>
        <v>2011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3">
        <f t="shared" si="62"/>
        <v>42331.378923611104</v>
      </c>
      <c r="T809" s="13">
        <f t="shared" si="63"/>
        <v>42352</v>
      </c>
      <c r="U809">
        <f t="shared" si="64"/>
        <v>2015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3">
        <f t="shared" si="62"/>
        <v>41304.751284722224</v>
      </c>
      <c r="T810" s="13">
        <f t="shared" si="63"/>
        <v>41334.750787037039</v>
      </c>
      <c r="U810">
        <f t="shared" si="64"/>
        <v>2013</v>
      </c>
    </row>
    <row r="811" spans="1:21" ht="43.5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3">
        <f t="shared" si="62"/>
        <v>42405.67260416667</v>
      </c>
      <c r="T811" s="13">
        <f t="shared" si="63"/>
        <v>42425.67260416667</v>
      </c>
      <c r="U811">
        <f t="shared" si="64"/>
        <v>2016</v>
      </c>
    </row>
    <row r="812" spans="1:21" ht="43.5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3">
        <f t="shared" si="62"/>
        <v>41828.664456018516</v>
      </c>
      <c r="T812" s="13">
        <f t="shared" si="63"/>
        <v>41858.664456018516</v>
      </c>
      <c r="U812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8323</v>
      </c>
      <c r="R813" t="s">
        <v>8326</v>
      </c>
      <c r="S813" s="13">
        <f t="shared" si="62"/>
        <v>41591.737974537034</v>
      </c>
      <c r="T813" s="13">
        <f t="shared" si="63"/>
        <v>41621.207638888889</v>
      </c>
      <c r="U813">
        <f t="shared" si="64"/>
        <v>2013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3">
        <f t="shared" si="62"/>
        <v>41845.809166666666</v>
      </c>
      <c r="T814" s="13">
        <f t="shared" si="63"/>
        <v>41879.041666666664</v>
      </c>
      <c r="U814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8323</v>
      </c>
      <c r="R815" t="s">
        <v>8326</v>
      </c>
      <c r="S815" s="13">
        <f t="shared" si="62"/>
        <v>42262.096782407403</v>
      </c>
      <c r="T815" s="13">
        <f t="shared" si="63"/>
        <v>42286</v>
      </c>
      <c r="U815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8323</v>
      </c>
      <c r="R816" t="s">
        <v>8326</v>
      </c>
      <c r="S816" s="13">
        <f t="shared" si="62"/>
        <v>41798.94027777778</v>
      </c>
      <c r="T816" s="13">
        <f t="shared" si="63"/>
        <v>41828.94027777778</v>
      </c>
      <c r="U816">
        <f t="shared" si="64"/>
        <v>2014</v>
      </c>
    </row>
    <row r="817" spans="1:21" ht="43.5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3">
        <f t="shared" si="62"/>
        <v>40848.198333333334</v>
      </c>
      <c r="T817" s="13">
        <f t="shared" si="63"/>
        <v>40908.239999999998</v>
      </c>
      <c r="U817">
        <f t="shared" si="64"/>
        <v>2011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3">
        <f t="shared" si="62"/>
        <v>40845.14975694444</v>
      </c>
      <c r="T818" s="13">
        <f t="shared" si="63"/>
        <v>40875.191423611112</v>
      </c>
      <c r="U818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8323</v>
      </c>
      <c r="R819" t="s">
        <v>8326</v>
      </c>
      <c r="S819" s="13">
        <f t="shared" si="62"/>
        <v>42576.697569444441</v>
      </c>
      <c r="T819" s="13">
        <f t="shared" si="63"/>
        <v>42636.697569444441</v>
      </c>
      <c r="U819">
        <f t="shared" si="64"/>
        <v>2016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3">
        <f t="shared" si="62"/>
        <v>42247.803912037038</v>
      </c>
      <c r="T820" s="13">
        <f t="shared" si="63"/>
        <v>42279.75</v>
      </c>
      <c r="U820">
        <f t="shared" si="64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3">
        <f t="shared" si="62"/>
        <v>42142.767106481479</v>
      </c>
      <c r="T821" s="13">
        <f t="shared" si="63"/>
        <v>42163.625</v>
      </c>
      <c r="U821">
        <f t="shared" si="64"/>
        <v>2015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3">
        <f t="shared" si="62"/>
        <v>41695.016782407409</v>
      </c>
      <c r="T822" s="13">
        <f t="shared" si="63"/>
        <v>41724.975115740745</v>
      </c>
      <c r="U822">
        <f t="shared" si="64"/>
        <v>2014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3">
        <f t="shared" si="62"/>
        <v>41754.564328703702</v>
      </c>
      <c r="T823" s="13">
        <f t="shared" si="63"/>
        <v>41784.564328703702</v>
      </c>
      <c r="U823">
        <f t="shared" si="64"/>
        <v>2014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3">
        <f t="shared" si="62"/>
        <v>41291.661550925928</v>
      </c>
      <c r="T824" s="13">
        <f t="shared" si="63"/>
        <v>41321.661550925928</v>
      </c>
      <c r="U824">
        <f t="shared" si="64"/>
        <v>2013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3">
        <f t="shared" si="62"/>
        <v>41656.762638888889</v>
      </c>
      <c r="T825" s="13">
        <f t="shared" si="63"/>
        <v>41686.762638888889</v>
      </c>
      <c r="U825">
        <f t="shared" si="64"/>
        <v>2014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3">
        <f t="shared" si="62"/>
        <v>40765.876886574071</v>
      </c>
      <c r="T826" s="13">
        <f t="shared" si="63"/>
        <v>40795.876886574071</v>
      </c>
      <c r="U826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8323</v>
      </c>
      <c r="R827" t="s">
        <v>8326</v>
      </c>
      <c r="S827" s="13">
        <f t="shared" si="62"/>
        <v>42137.395798611105</v>
      </c>
      <c r="T827" s="13">
        <f t="shared" si="63"/>
        <v>42171.458333333328</v>
      </c>
      <c r="U827">
        <f t="shared" si="64"/>
        <v>2015</v>
      </c>
    </row>
    <row r="828" spans="1:21" ht="43.5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8323</v>
      </c>
      <c r="R828" t="s">
        <v>8326</v>
      </c>
      <c r="S828" s="13">
        <f t="shared" si="62"/>
        <v>42064.220069444447</v>
      </c>
      <c r="T828" s="13">
        <f t="shared" si="63"/>
        <v>42094.178402777776</v>
      </c>
      <c r="U828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8323</v>
      </c>
      <c r="R829" t="s">
        <v>8326</v>
      </c>
      <c r="S829" s="13">
        <f t="shared" si="62"/>
        <v>42041.714178240742</v>
      </c>
      <c r="T829" s="13">
        <f t="shared" si="63"/>
        <v>42071.67251157407</v>
      </c>
      <c r="U829">
        <f t="shared" si="64"/>
        <v>2015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3">
        <f t="shared" si="62"/>
        <v>42452.666770833333</v>
      </c>
      <c r="T830" s="13">
        <f t="shared" si="63"/>
        <v>42483</v>
      </c>
      <c r="U830">
        <f t="shared" si="64"/>
        <v>2016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3">
        <f t="shared" si="62"/>
        <v>41226.648576388885</v>
      </c>
      <c r="T831" s="13">
        <f t="shared" si="63"/>
        <v>41274.75</v>
      </c>
      <c r="U831">
        <f t="shared" si="64"/>
        <v>2012</v>
      </c>
    </row>
    <row r="832" spans="1:21" ht="58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3">
        <f t="shared" si="62"/>
        <v>42343.998043981483</v>
      </c>
      <c r="T832" s="13">
        <f t="shared" si="63"/>
        <v>42386.875</v>
      </c>
      <c r="U832">
        <f t="shared" si="64"/>
        <v>2015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3">
        <f t="shared" si="62"/>
        <v>41579.847997685189</v>
      </c>
      <c r="T833" s="13">
        <f t="shared" si="63"/>
        <v>41609.889664351853</v>
      </c>
      <c r="U833">
        <f t="shared" si="64"/>
        <v>2013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0" t="s">
        <v>8319</v>
      </c>
      <c r="R834" t="s">
        <v>8320</v>
      </c>
      <c r="S834" s="13">
        <f t="shared" si="62"/>
        <v>42187.125625000001</v>
      </c>
      <c r="T834" s="13">
        <f t="shared" si="63"/>
        <v>42208.207638888889</v>
      </c>
      <c r="U834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IFERROR(ROUND(E835/L835,2),0)</f>
        <v>104.99</v>
      </c>
      <c r="Q835" s="10" t="s">
        <v>8323</v>
      </c>
      <c r="R835" t="s">
        <v>8326</v>
      </c>
      <c r="S835" s="13">
        <f t="shared" ref="S835:S898" si="67">(((J835/60)/60)/24)+DATE(1970,1,1)</f>
        <v>42053.732627314821</v>
      </c>
      <c r="T835" s="13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43.5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8327</v>
      </c>
      <c r="R836" t="s">
        <v>8331</v>
      </c>
      <c r="S836" s="13">
        <f t="shared" si="67"/>
        <v>40536.111550925925</v>
      </c>
      <c r="T836" s="13">
        <f t="shared" si="68"/>
        <v>40626.069884259261</v>
      </c>
      <c r="U836">
        <f t="shared" si="69"/>
        <v>2010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8316</v>
      </c>
      <c r="R837" t="s">
        <v>8334</v>
      </c>
      <c r="S837" s="13">
        <f t="shared" si="67"/>
        <v>41417.228043981479</v>
      </c>
      <c r="T837" s="13">
        <f t="shared" si="68"/>
        <v>41462.228043981479</v>
      </c>
      <c r="U837">
        <f t="shared" si="69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8316</v>
      </c>
      <c r="R838" t="s">
        <v>8334</v>
      </c>
      <c r="S838" s="13">
        <f t="shared" si="67"/>
        <v>42045.50535879629</v>
      </c>
      <c r="T838" s="13">
        <f t="shared" si="68"/>
        <v>42075.463692129633</v>
      </c>
      <c r="U838">
        <f t="shared" si="69"/>
        <v>2015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8327</v>
      </c>
      <c r="R839" t="s">
        <v>8328</v>
      </c>
      <c r="S839" s="13">
        <f t="shared" si="67"/>
        <v>41591.964537037034</v>
      </c>
      <c r="T839" s="13">
        <f t="shared" si="68"/>
        <v>41640.964537037034</v>
      </c>
      <c r="U839">
        <f t="shared" si="69"/>
        <v>2013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8316</v>
      </c>
      <c r="R840" t="s">
        <v>8317</v>
      </c>
      <c r="S840" s="13">
        <f t="shared" si="67"/>
        <v>42766.827546296292</v>
      </c>
      <c r="T840" s="13">
        <f t="shared" si="68"/>
        <v>42796.827546296292</v>
      </c>
      <c r="U840">
        <f t="shared" si="69"/>
        <v>2017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8327</v>
      </c>
      <c r="R841" t="s">
        <v>8331</v>
      </c>
      <c r="S841" s="13">
        <f t="shared" si="67"/>
        <v>41341.870868055557</v>
      </c>
      <c r="T841" s="13">
        <f t="shared" si="68"/>
        <v>41373.270833333336</v>
      </c>
      <c r="U841">
        <f t="shared" si="69"/>
        <v>2013</v>
      </c>
    </row>
    <row r="842" spans="1:21" ht="43.5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8327</v>
      </c>
      <c r="R842" t="s">
        <v>8331</v>
      </c>
      <c r="S842" s="13">
        <f t="shared" si="67"/>
        <v>40555.325937499998</v>
      </c>
      <c r="T842" s="13">
        <f t="shared" si="68"/>
        <v>40605.325937499998</v>
      </c>
      <c r="U842">
        <f t="shared" si="69"/>
        <v>2011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8321</v>
      </c>
      <c r="R843" t="s">
        <v>8322</v>
      </c>
      <c r="S843" s="13">
        <f t="shared" si="67"/>
        <v>41394.842442129629</v>
      </c>
      <c r="T843" s="13">
        <f t="shared" si="68"/>
        <v>41454.842442129629</v>
      </c>
      <c r="U843">
        <f t="shared" si="69"/>
        <v>2013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8327</v>
      </c>
      <c r="R844" t="s">
        <v>8341</v>
      </c>
      <c r="S844" s="13">
        <f t="shared" si="67"/>
        <v>41058.844571759262</v>
      </c>
      <c r="T844" s="13">
        <f t="shared" si="68"/>
        <v>41088.844571759262</v>
      </c>
      <c r="U844">
        <f t="shared" si="69"/>
        <v>2012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8327</v>
      </c>
      <c r="R845" t="s">
        <v>8336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3.5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8323</v>
      </c>
      <c r="R846" t="s">
        <v>8326</v>
      </c>
      <c r="S846" s="13">
        <f t="shared" si="67"/>
        <v>41941.683865740742</v>
      </c>
      <c r="T846" s="13">
        <f t="shared" si="68"/>
        <v>41970.125</v>
      </c>
      <c r="U846">
        <f t="shared" si="69"/>
        <v>2014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8313</v>
      </c>
      <c r="R847" t="s">
        <v>8314</v>
      </c>
      <c r="S847" s="13">
        <f t="shared" si="67"/>
        <v>42123.86336805555</v>
      </c>
      <c r="T847" s="13">
        <f t="shared" si="68"/>
        <v>42156.945833333331</v>
      </c>
      <c r="U847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8323</v>
      </c>
      <c r="R848" t="s">
        <v>8326</v>
      </c>
      <c r="S848" s="13">
        <f t="shared" si="67"/>
        <v>42059.701319444444</v>
      </c>
      <c r="T848" s="13">
        <f t="shared" si="68"/>
        <v>42119.659652777773</v>
      </c>
      <c r="U848">
        <f t="shared" si="69"/>
        <v>2015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8321</v>
      </c>
      <c r="R849" t="s">
        <v>8322</v>
      </c>
      <c r="S849" s="13">
        <f t="shared" si="67"/>
        <v>41078.91201388889</v>
      </c>
      <c r="T849" s="13">
        <f t="shared" si="68"/>
        <v>41108.91201388889</v>
      </c>
      <c r="U849">
        <f t="shared" si="69"/>
        <v>2012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8313</v>
      </c>
      <c r="R850" t="s">
        <v>8314</v>
      </c>
      <c r="S850" s="13">
        <f t="shared" si="67"/>
        <v>42690.259699074071</v>
      </c>
      <c r="T850" s="13">
        <f t="shared" si="68"/>
        <v>42726.083333333328</v>
      </c>
      <c r="U850">
        <f t="shared" si="69"/>
        <v>2016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8323</v>
      </c>
      <c r="R851" t="s">
        <v>8335</v>
      </c>
      <c r="S851" s="13">
        <f t="shared" si="67"/>
        <v>41820.776412037041</v>
      </c>
      <c r="T851" s="13">
        <f t="shared" si="68"/>
        <v>41850.776412037041</v>
      </c>
      <c r="U851">
        <f t="shared" si="69"/>
        <v>2014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8327</v>
      </c>
      <c r="R852" t="s">
        <v>8338</v>
      </c>
      <c r="S852" s="13">
        <f t="shared" si="67"/>
        <v>41223.22184027778</v>
      </c>
      <c r="T852" s="13">
        <f t="shared" si="68"/>
        <v>41261.597222222219</v>
      </c>
      <c r="U852">
        <f t="shared" si="69"/>
        <v>2012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8311</v>
      </c>
      <c r="R853" t="s">
        <v>8333</v>
      </c>
      <c r="S853" s="13">
        <f t="shared" si="67"/>
        <v>40731.837465277778</v>
      </c>
      <c r="T853" s="13">
        <f t="shared" si="68"/>
        <v>40776.837465277778</v>
      </c>
      <c r="U853">
        <f t="shared" si="69"/>
        <v>2011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8323</v>
      </c>
      <c r="R854" t="s">
        <v>8324</v>
      </c>
      <c r="S854" s="13">
        <f t="shared" si="67"/>
        <v>42128.814247685179</v>
      </c>
      <c r="T854" s="13">
        <f t="shared" si="68"/>
        <v>42135.814247685179</v>
      </c>
      <c r="U854">
        <f t="shared" si="69"/>
        <v>2015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8323</v>
      </c>
      <c r="R855" t="s">
        <v>8326</v>
      </c>
      <c r="S855" s="13">
        <f t="shared" si="67"/>
        <v>40970.875671296293</v>
      </c>
      <c r="T855" s="13">
        <f t="shared" si="68"/>
        <v>41000.834004629629</v>
      </c>
      <c r="U855">
        <f t="shared" si="69"/>
        <v>2012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8323</v>
      </c>
      <c r="R856" t="s">
        <v>8326</v>
      </c>
      <c r="S856" s="13">
        <f t="shared" si="67"/>
        <v>42136.536134259266</v>
      </c>
      <c r="T856" s="13">
        <f t="shared" si="68"/>
        <v>42167.875</v>
      </c>
      <c r="U856">
        <f t="shared" si="69"/>
        <v>2015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8321</v>
      </c>
      <c r="R857" t="s">
        <v>8322</v>
      </c>
      <c r="S857" s="13">
        <f t="shared" si="67"/>
        <v>41114.094872685186</v>
      </c>
      <c r="T857" s="13">
        <f t="shared" si="68"/>
        <v>41153.083333333336</v>
      </c>
      <c r="U857">
        <f t="shared" si="69"/>
        <v>2012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8308</v>
      </c>
      <c r="R858" t="s">
        <v>8310</v>
      </c>
      <c r="S858" s="13">
        <f t="shared" si="67"/>
        <v>42522.276724537034</v>
      </c>
      <c r="T858" s="13">
        <f t="shared" si="68"/>
        <v>42553.166666666672</v>
      </c>
      <c r="U858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8323</v>
      </c>
      <c r="R859" t="s">
        <v>8326</v>
      </c>
      <c r="S859" s="13">
        <f t="shared" si="67"/>
        <v>41851.771354166667</v>
      </c>
      <c r="T859" s="13">
        <f t="shared" si="68"/>
        <v>41870.666666666664</v>
      </c>
      <c r="U859">
        <f t="shared" si="69"/>
        <v>2014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8321</v>
      </c>
      <c r="R860" t="s">
        <v>8322</v>
      </c>
      <c r="S860" s="13">
        <f t="shared" si="67"/>
        <v>40757.889247685183</v>
      </c>
      <c r="T860" s="13">
        <f t="shared" si="68"/>
        <v>40802.889247685183</v>
      </c>
      <c r="U860">
        <f t="shared" si="69"/>
        <v>2011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8327</v>
      </c>
      <c r="R861" t="s">
        <v>8328</v>
      </c>
      <c r="S861" s="13">
        <f t="shared" si="67"/>
        <v>42496.981597222228</v>
      </c>
      <c r="T861" s="13">
        <f t="shared" si="68"/>
        <v>42526.981597222228</v>
      </c>
      <c r="U861">
        <f t="shared" si="69"/>
        <v>2016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8308</v>
      </c>
      <c r="R862" t="s">
        <v>8309</v>
      </c>
      <c r="S862" s="13">
        <f t="shared" si="67"/>
        <v>42095.240706018521</v>
      </c>
      <c r="T862" s="13">
        <f t="shared" si="68"/>
        <v>42125.240706018521</v>
      </c>
      <c r="U862">
        <f t="shared" si="69"/>
        <v>2015</v>
      </c>
    </row>
    <row r="863" spans="1:21" ht="29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8323</v>
      </c>
      <c r="R863" t="s">
        <v>8326</v>
      </c>
      <c r="S863" s="13">
        <f t="shared" si="67"/>
        <v>42243.6252662037</v>
      </c>
      <c r="T863" s="13">
        <f t="shared" si="68"/>
        <v>42278.6252662037</v>
      </c>
      <c r="U863">
        <f t="shared" si="69"/>
        <v>2015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8316</v>
      </c>
      <c r="R864" t="s">
        <v>8317</v>
      </c>
      <c r="S864" s="13">
        <f t="shared" si="67"/>
        <v>42759.724768518514</v>
      </c>
      <c r="T864" s="13">
        <f t="shared" si="68"/>
        <v>42780.724768518514</v>
      </c>
      <c r="U864">
        <f t="shared" si="69"/>
        <v>2017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8308</v>
      </c>
      <c r="R865" t="s">
        <v>8310</v>
      </c>
      <c r="S865" s="13">
        <f t="shared" si="67"/>
        <v>42543.665601851855</v>
      </c>
      <c r="T865" s="13">
        <f t="shared" si="68"/>
        <v>42572.729166666672</v>
      </c>
      <c r="U865">
        <f t="shared" si="69"/>
        <v>2016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8327</v>
      </c>
      <c r="R866" t="s">
        <v>8331</v>
      </c>
      <c r="S866" s="13">
        <f t="shared" si="67"/>
        <v>41557.780624999999</v>
      </c>
      <c r="T866" s="13">
        <f t="shared" si="68"/>
        <v>41591.249305555553</v>
      </c>
      <c r="U866">
        <f t="shared" si="69"/>
        <v>2013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8327</v>
      </c>
      <c r="R867" t="s">
        <v>8328</v>
      </c>
      <c r="S867" s="13">
        <f t="shared" si="67"/>
        <v>40784.012696759259</v>
      </c>
      <c r="T867" s="13">
        <f t="shared" si="68"/>
        <v>40817.125</v>
      </c>
      <c r="U867">
        <f t="shared" si="69"/>
        <v>2011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8321</v>
      </c>
      <c r="R868" t="s">
        <v>8339</v>
      </c>
      <c r="S868" s="13">
        <f t="shared" si="67"/>
        <v>41465.500173611108</v>
      </c>
      <c r="T868" s="13">
        <f t="shared" si="68"/>
        <v>41495.500173611108</v>
      </c>
      <c r="U868">
        <f t="shared" si="69"/>
        <v>2013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8327</v>
      </c>
      <c r="R869" t="s">
        <v>8331</v>
      </c>
      <c r="S869" s="13">
        <f t="shared" si="67"/>
        <v>41463.743472222224</v>
      </c>
      <c r="T869" s="13">
        <f t="shared" si="68"/>
        <v>41483.743472222224</v>
      </c>
      <c r="U869">
        <f t="shared" si="69"/>
        <v>2013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8327</v>
      </c>
      <c r="R870" t="s">
        <v>8329</v>
      </c>
      <c r="S870" s="13">
        <f t="shared" si="67"/>
        <v>41905.034108796295</v>
      </c>
      <c r="T870" s="13">
        <f t="shared" si="68"/>
        <v>41935.034108796295</v>
      </c>
      <c r="U870">
        <f t="shared" si="69"/>
        <v>2014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8321</v>
      </c>
      <c r="R871" t="s">
        <v>8322</v>
      </c>
      <c r="S871" s="13">
        <f t="shared" si="67"/>
        <v>41780.859629629631</v>
      </c>
      <c r="T871" s="13">
        <f t="shared" si="68"/>
        <v>41811.165972222225</v>
      </c>
      <c r="U871">
        <f t="shared" si="69"/>
        <v>2014</v>
      </c>
    </row>
    <row r="872" spans="1:21" ht="29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8321</v>
      </c>
      <c r="R872" t="s">
        <v>8322</v>
      </c>
      <c r="S872" s="13">
        <f t="shared" si="67"/>
        <v>42415.803159722222</v>
      </c>
      <c r="T872" s="13">
        <f t="shared" si="68"/>
        <v>42445.761493055557</v>
      </c>
      <c r="U872">
        <f t="shared" si="69"/>
        <v>2016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8321</v>
      </c>
      <c r="R873" t="s">
        <v>8343</v>
      </c>
      <c r="S873" s="13">
        <f t="shared" si="67"/>
        <v>40635.982488425929</v>
      </c>
      <c r="T873" s="13">
        <f t="shared" si="68"/>
        <v>40657.982488425929</v>
      </c>
      <c r="U873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8323</v>
      </c>
      <c r="R874" t="s">
        <v>8326</v>
      </c>
      <c r="S874" s="13">
        <f t="shared" si="67"/>
        <v>42768.425370370373</v>
      </c>
      <c r="T874" s="13">
        <f t="shared" si="68"/>
        <v>42798.425370370373</v>
      </c>
      <c r="U874">
        <f t="shared" si="69"/>
        <v>2017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8321</v>
      </c>
      <c r="R875" t="s">
        <v>8343</v>
      </c>
      <c r="S875" s="13">
        <f t="shared" si="67"/>
        <v>40505.131168981483</v>
      </c>
      <c r="T875" s="13">
        <f t="shared" si="68"/>
        <v>40535.131168981483</v>
      </c>
      <c r="U875">
        <f t="shared" si="69"/>
        <v>2010</v>
      </c>
    </row>
    <row r="876" spans="1:21" ht="43.5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8321</v>
      </c>
      <c r="R876" t="s">
        <v>8337</v>
      </c>
      <c r="S876" s="13">
        <f t="shared" si="67"/>
        <v>41905.812581018516</v>
      </c>
      <c r="T876" s="13">
        <f t="shared" si="68"/>
        <v>41950.854247685187</v>
      </c>
      <c r="U876">
        <f t="shared" si="69"/>
        <v>2014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8327</v>
      </c>
      <c r="R877" t="s">
        <v>8331</v>
      </c>
      <c r="S877" s="13">
        <f t="shared" si="67"/>
        <v>41561.683553240742</v>
      </c>
      <c r="T877" s="13">
        <f t="shared" si="68"/>
        <v>41591.725219907406</v>
      </c>
      <c r="U877">
        <f t="shared" si="69"/>
        <v>2013</v>
      </c>
    </row>
    <row r="878" spans="1:21" ht="29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8327</v>
      </c>
      <c r="R878" t="s">
        <v>8341</v>
      </c>
      <c r="S878" s="13">
        <f t="shared" si="67"/>
        <v>41961.807372685187</v>
      </c>
      <c r="T878" s="13">
        <f t="shared" si="68"/>
        <v>41994.1875</v>
      </c>
      <c r="U878">
        <f t="shared" si="69"/>
        <v>2014</v>
      </c>
    </row>
    <row r="879" spans="1:21" ht="43.5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8323</v>
      </c>
      <c r="R879" t="s">
        <v>8326</v>
      </c>
      <c r="S879" s="13">
        <f t="shared" si="67"/>
        <v>42466.608310185184</v>
      </c>
      <c r="T879" s="13">
        <f t="shared" si="68"/>
        <v>42496.608310185184</v>
      </c>
      <c r="U879">
        <f t="shared" si="69"/>
        <v>2016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8323</v>
      </c>
      <c r="R880" t="s">
        <v>8324</v>
      </c>
      <c r="S880" s="13">
        <f t="shared" si="67"/>
        <v>41239.83625</v>
      </c>
      <c r="T880" s="13">
        <f t="shared" si="68"/>
        <v>41269.83625</v>
      </c>
      <c r="U880">
        <f t="shared" si="69"/>
        <v>2012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8308</v>
      </c>
      <c r="R881" t="s">
        <v>8315</v>
      </c>
      <c r="S881" s="13">
        <f t="shared" si="67"/>
        <v>41143.81821759259</v>
      </c>
      <c r="T881" s="13">
        <f t="shared" si="68"/>
        <v>41173.81821759259</v>
      </c>
      <c r="U881">
        <f t="shared" si="69"/>
        <v>2012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8311</v>
      </c>
      <c r="R882" t="s">
        <v>8333</v>
      </c>
      <c r="S882" s="13">
        <f t="shared" si="67"/>
        <v>41781.717268518521</v>
      </c>
      <c r="T882" s="13">
        <f t="shared" si="68"/>
        <v>41811.717268518521</v>
      </c>
      <c r="U882">
        <f t="shared" si="69"/>
        <v>2014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8323</v>
      </c>
      <c r="R883" t="s">
        <v>8324</v>
      </c>
      <c r="S883" s="13">
        <f t="shared" si="67"/>
        <v>41761.509409722225</v>
      </c>
      <c r="T883" s="13">
        <f t="shared" si="68"/>
        <v>41789.666666666664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8323</v>
      </c>
      <c r="R884" t="s">
        <v>8326</v>
      </c>
      <c r="S884" s="13">
        <f t="shared" si="67"/>
        <v>42796.538275462968</v>
      </c>
      <c r="T884" s="13">
        <f t="shared" si="68"/>
        <v>42813.25</v>
      </c>
      <c r="U884">
        <f t="shared" si="69"/>
        <v>2017</v>
      </c>
    </row>
    <row r="885" spans="1:21" ht="43.5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8321</v>
      </c>
      <c r="R885" t="s">
        <v>8339</v>
      </c>
      <c r="S885" s="13">
        <f t="shared" si="67"/>
        <v>41243.197592592594</v>
      </c>
      <c r="T885" s="13">
        <f t="shared" si="68"/>
        <v>41303.197592592594</v>
      </c>
      <c r="U885">
        <f t="shared" si="69"/>
        <v>2012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8321</v>
      </c>
      <c r="R886" t="s">
        <v>8343</v>
      </c>
      <c r="S886" s="13">
        <f t="shared" si="67"/>
        <v>41835.821226851855</v>
      </c>
      <c r="T886" s="13">
        <f t="shared" si="68"/>
        <v>41862.249305555553</v>
      </c>
      <c r="U886">
        <f t="shared" si="69"/>
        <v>2014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8327</v>
      </c>
      <c r="R887" t="s">
        <v>8338</v>
      </c>
      <c r="S887" s="13">
        <f t="shared" si="67"/>
        <v>41226.928842592592</v>
      </c>
      <c r="T887" s="13">
        <f t="shared" si="68"/>
        <v>41256.928842592592</v>
      </c>
      <c r="U887">
        <f t="shared" si="69"/>
        <v>2012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8327</v>
      </c>
      <c r="R888" t="s">
        <v>8331</v>
      </c>
      <c r="S888" s="13">
        <f t="shared" si="67"/>
        <v>42049.733240740738</v>
      </c>
      <c r="T888" s="13">
        <f t="shared" si="68"/>
        <v>42079.691574074073</v>
      </c>
      <c r="U888">
        <f t="shared" si="69"/>
        <v>2015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8316</v>
      </c>
      <c r="R889" t="s">
        <v>8317</v>
      </c>
      <c r="S889" s="13">
        <f t="shared" si="67"/>
        <v>42688.875902777778</v>
      </c>
      <c r="T889" s="13">
        <f t="shared" si="68"/>
        <v>42718.875902777778</v>
      </c>
      <c r="U889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8323</v>
      </c>
      <c r="R890" t="s">
        <v>8326</v>
      </c>
      <c r="S890" s="13">
        <f t="shared" si="67"/>
        <v>42726.920081018514</v>
      </c>
      <c r="T890" s="13">
        <f t="shared" si="68"/>
        <v>42786.75</v>
      </c>
      <c r="U890">
        <f t="shared" si="69"/>
        <v>2016</v>
      </c>
    </row>
    <row r="891" spans="1:21" ht="43.5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8327</v>
      </c>
      <c r="R891" t="s">
        <v>8331</v>
      </c>
      <c r="S891" s="13">
        <f t="shared" si="67"/>
        <v>42101.758587962962</v>
      </c>
      <c r="T891" s="13">
        <f t="shared" si="68"/>
        <v>42131.758587962962</v>
      </c>
      <c r="U891">
        <f t="shared" si="69"/>
        <v>2015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8308</v>
      </c>
      <c r="R892" t="s">
        <v>8309</v>
      </c>
      <c r="S892" s="13">
        <f t="shared" si="67"/>
        <v>41578.927118055559</v>
      </c>
      <c r="T892" s="13">
        <f t="shared" si="68"/>
        <v>41593.968784722223</v>
      </c>
      <c r="U892">
        <f t="shared" si="69"/>
        <v>2013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8313</v>
      </c>
      <c r="R893" t="s">
        <v>8314</v>
      </c>
      <c r="S893" s="13">
        <f t="shared" si="67"/>
        <v>41834.980462962965</v>
      </c>
      <c r="T893" s="13">
        <f t="shared" si="68"/>
        <v>41864.980462962965</v>
      </c>
      <c r="U893">
        <f t="shared" si="69"/>
        <v>2014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8321</v>
      </c>
      <c r="R894" t="s">
        <v>8343</v>
      </c>
      <c r="S894" s="13">
        <f t="shared" si="67"/>
        <v>41409.814317129632</v>
      </c>
      <c r="T894" s="13">
        <f t="shared" si="68"/>
        <v>41431.814317129632</v>
      </c>
      <c r="U894">
        <f t="shared" si="69"/>
        <v>2013</v>
      </c>
    </row>
    <row r="895" spans="1:21" ht="43.5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8327</v>
      </c>
      <c r="R895" t="s">
        <v>8328</v>
      </c>
      <c r="S895" s="13">
        <f t="shared" si="67"/>
        <v>41075.835497685184</v>
      </c>
      <c r="T895" s="13">
        <f t="shared" si="68"/>
        <v>41105.835497685184</v>
      </c>
      <c r="U895">
        <f t="shared" si="69"/>
        <v>2012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8308</v>
      </c>
      <c r="R896" t="s">
        <v>8309</v>
      </c>
      <c r="S896" s="13">
        <f t="shared" si="67"/>
        <v>42620.143564814818</v>
      </c>
      <c r="T896" s="13">
        <f t="shared" si="68"/>
        <v>42680.143564814818</v>
      </c>
      <c r="U896">
        <f t="shared" si="69"/>
        <v>2016</v>
      </c>
    </row>
    <row r="897" spans="1:21" ht="43.5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8311</v>
      </c>
      <c r="R897" t="s">
        <v>8333</v>
      </c>
      <c r="S897" s="13">
        <f t="shared" si="67"/>
        <v>40694.638460648144</v>
      </c>
      <c r="T897" s="13">
        <f t="shared" si="68"/>
        <v>40724.638460648144</v>
      </c>
      <c r="U897">
        <f t="shared" si="69"/>
        <v>2011</v>
      </c>
    </row>
    <row r="898" spans="1:21" ht="29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0" t="s">
        <v>8323</v>
      </c>
      <c r="R898" t="s">
        <v>8326</v>
      </c>
      <c r="S898" s="13">
        <f t="shared" si="67"/>
        <v>41982.887280092589</v>
      </c>
      <c r="T898" s="13">
        <f t="shared" si="68"/>
        <v>42012.887280092589</v>
      </c>
      <c r="U898">
        <f t="shared" si="69"/>
        <v>2014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IFERROR(ROUND(E899/L899,2),0)</f>
        <v>43.98</v>
      </c>
      <c r="Q899" s="10" t="s">
        <v>8316</v>
      </c>
      <c r="R899" t="s">
        <v>8334</v>
      </c>
      <c r="S899" s="13">
        <f t="shared" ref="S899:S962" si="72">(((J899/60)/60)/24)+DATE(1970,1,1)</f>
        <v>42353.16679398148</v>
      </c>
      <c r="T899" s="13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8327</v>
      </c>
      <c r="R900" t="s">
        <v>8328</v>
      </c>
      <c r="S900" s="13">
        <f t="shared" si="72"/>
        <v>41870.86546296296</v>
      </c>
      <c r="T900" s="13">
        <f t="shared" si="73"/>
        <v>41905.86546296296</v>
      </c>
      <c r="U900">
        <f t="shared" si="74"/>
        <v>2014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8308</v>
      </c>
      <c r="R901" t="s">
        <v>8309</v>
      </c>
      <c r="S901" s="13">
        <f t="shared" si="72"/>
        <v>41316.120949074073</v>
      </c>
      <c r="T901" s="13">
        <f t="shared" si="73"/>
        <v>41346.833333333336</v>
      </c>
      <c r="U901">
        <f t="shared" si="74"/>
        <v>2013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8308</v>
      </c>
      <c r="R902" t="s">
        <v>8309</v>
      </c>
      <c r="S902" s="13">
        <f t="shared" si="72"/>
        <v>42199.32707175926</v>
      </c>
      <c r="T902" s="13">
        <f t="shared" si="73"/>
        <v>42231.32707175926</v>
      </c>
      <c r="U902">
        <f t="shared" si="74"/>
        <v>2015</v>
      </c>
    </row>
    <row r="903" spans="1:21" ht="43.5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8327</v>
      </c>
      <c r="R903" t="s">
        <v>8331</v>
      </c>
      <c r="S903" s="13">
        <f t="shared" si="72"/>
        <v>41264.72314814815</v>
      </c>
      <c r="T903" s="13">
        <f t="shared" si="73"/>
        <v>41294.72314814815</v>
      </c>
      <c r="U903">
        <f t="shared" si="74"/>
        <v>2012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8323</v>
      </c>
      <c r="R904" t="s">
        <v>8324</v>
      </c>
      <c r="S904" s="13">
        <f t="shared" si="72"/>
        <v>41432.062037037038</v>
      </c>
      <c r="T904" s="13">
        <f t="shared" si="73"/>
        <v>41468.75</v>
      </c>
      <c r="U904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8323</v>
      </c>
      <c r="R905" t="s">
        <v>8326</v>
      </c>
      <c r="S905" s="13">
        <f t="shared" si="72"/>
        <v>41789.726979166669</v>
      </c>
      <c r="T905" s="13">
        <f t="shared" si="73"/>
        <v>41799.726979166669</v>
      </c>
      <c r="U905">
        <f t="shared" si="74"/>
        <v>2014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8311</v>
      </c>
      <c r="R906" t="s">
        <v>8333</v>
      </c>
      <c r="S906" s="13">
        <f t="shared" si="72"/>
        <v>41422.075821759259</v>
      </c>
      <c r="T906" s="13">
        <f t="shared" si="73"/>
        <v>41452.075821759259</v>
      </c>
      <c r="U906">
        <f t="shared" si="74"/>
        <v>2013</v>
      </c>
    </row>
    <row r="907" spans="1:21" ht="43.5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8327</v>
      </c>
      <c r="R907" t="s">
        <v>8331</v>
      </c>
      <c r="S907" s="13">
        <f t="shared" si="72"/>
        <v>41422.822824074072</v>
      </c>
      <c r="T907" s="13">
        <f t="shared" si="73"/>
        <v>41456.165972222225</v>
      </c>
      <c r="U907">
        <f t="shared" si="74"/>
        <v>2013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8313</v>
      </c>
      <c r="R908" t="s">
        <v>8314</v>
      </c>
      <c r="S908" s="13">
        <f t="shared" si="72"/>
        <v>41981.782060185185</v>
      </c>
      <c r="T908" s="13">
        <f t="shared" si="73"/>
        <v>42026.782060185185</v>
      </c>
      <c r="U908">
        <f t="shared" si="74"/>
        <v>2014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8323</v>
      </c>
      <c r="R909" t="s">
        <v>8324</v>
      </c>
      <c r="S909" s="13">
        <f t="shared" si="72"/>
        <v>42097.732418981483</v>
      </c>
      <c r="T909" s="13">
        <f t="shared" si="73"/>
        <v>42115.249305555553</v>
      </c>
      <c r="U909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8323</v>
      </c>
      <c r="R910" t="s">
        <v>8326</v>
      </c>
      <c r="S910" s="13">
        <f t="shared" si="72"/>
        <v>42323.70930555556</v>
      </c>
      <c r="T910" s="13">
        <f t="shared" si="73"/>
        <v>42355.207638888889</v>
      </c>
      <c r="U910">
        <f t="shared" si="74"/>
        <v>2015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8321</v>
      </c>
      <c r="R911" t="s">
        <v>8322</v>
      </c>
      <c r="S911" s="13">
        <f t="shared" si="72"/>
        <v>40893.551724537036</v>
      </c>
      <c r="T911" s="13">
        <f t="shared" si="73"/>
        <v>40923.551724537036</v>
      </c>
      <c r="U911">
        <f t="shared" si="74"/>
        <v>2011</v>
      </c>
    </row>
    <row r="912" spans="1:21" ht="43.5" x14ac:dyDescent="0.3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>
        <f t="shared" si="71"/>
        <v>66.11</v>
      </c>
      <c r="Q912" s="10" t="s">
        <v>8323</v>
      </c>
      <c r="R912" t="s">
        <v>8326</v>
      </c>
      <c r="S912" s="13">
        <f t="shared" si="72"/>
        <v>41920.787534722222</v>
      </c>
      <c r="T912" s="13">
        <f t="shared" si="73"/>
        <v>41941.787534722222</v>
      </c>
      <c r="U912">
        <f t="shared" si="74"/>
        <v>2014</v>
      </c>
    </row>
    <row r="913" spans="1:21" ht="43.5" x14ac:dyDescent="0.3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>
        <f t="shared" si="71"/>
        <v>162.27000000000001</v>
      </c>
      <c r="Q913" s="10" t="s">
        <v>8327</v>
      </c>
      <c r="R913" t="s">
        <v>8331</v>
      </c>
      <c r="S913" s="13">
        <f t="shared" si="72"/>
        <v>40983.055949074071</v>
      </c>
      <c r="T913" s="13">
        <f t="shared" si="73"/>
        <v>41040.657638888886</v>
      </c>
      <c r="U913">
        <f t="shared" si="74"/>
        <v>2012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8323</v>
      </c>
      <c r="R914" t="s">
        <v>8326</v>
      </c>
      <c r="S914" s="13">
        <f t="shared" si="72"/>
        <v>40883.949317129627</v>
      </c>
      <c r="T914" s="13">
        <f t="shared" si="73"/>
        <v>40939.708333333336</v>
      </c>
      <c r="U914">
        <f t="shared" si="74"/>
        <v>2011</v>
      </c>
    </row>
    <row r="915" spans="1:21" ht="43.5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8327</v>
      </c>
      <c r="R915" t="s">
        <v>8328</v>
      </c>
      <c r="S915" s="13">
        <f t="shared" si="72"/>
        <v>40850.111064814817</v>
      </c>
      <c r="T915" s="13">
        <f t="shared" si="73"/>
        <v>40890.152731481481</v>
      </c>
      <c r="U915">
        <f t="shared" si="74"/>
        <v>2011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8321</v>
      </c>
      <c r="R916" t="s">
        <v>8343</v>
      </c>
      <c r="S916" s="13">
        <f t="shared" si="72"/>
        <v>40753.758425925924</v>
      </c>
      <c r="T916" s="13">
        <f t="shared" si="73"/>
        <v>40761.625</v>
      </c>
      <c r="U916">
        <f t="shared" si="74"/>
        <v>2011</v>
      </c>
    </row>
    <row r="917" spans="1:21" ht="43.5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8323</v>
      </c>
      <c r="R917" t="s">
        <v>8324</v>
      </c>
      <c r="S917" s="13">
        <f t="shared" si="72"/>
        <v>42170.846446759257</v>
      </c>
      <c r="T917" s="13">
        <f t="shared" si="73"/>
        <v>42230.846446759257</v>
      </c>
      <c r="U917">
        <f t="shared" si="74"/>
        <v>2015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8327</v>
      </c>
      <c r="R918" t="s">
        <v>8331</v>
      </c>
      <c r="S918" s="13">
        <f t="shared" si="72"/>
        <v>41950.29483796296</v>
      </c>
      <c r="T918" s="13">
        <f t="shared" si="73"/>
        <v>41990.332638888889</v>
      </c>
      <c r="U918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8323</v>
      </c>
      <c r="R919" t="s">
        <v>8326</v>
      </c>
      <c r="S919" s="13">
        <f t="shared" si="72"/>
        <v>42167.023206018523</v>
      </c>
      <c r="T919" s="13">
        <f t="shared" si="73"/>
        <v>42196.165972222225</v>
      </c>
      <c r="U919">
        <f t="shared" si="74"/>
        <v>2015</v>
      </c>
    </row>
    <row r="920" spans="1:21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8308</v>
      </c>
      <c r="R920" t="s">
        <v>8309</v>
      </c>
      <c r="S920" s="13">
        <f t="shared" si="72"/>
        <v>42661.176817129628</v>
      </c>
      <c r="T920" s="13">
        <f t="shared" si="73"/>
        <v>42715.207638888889</v>
      </c>
      <c r="U920">
        <f t="shared" si="74"/>
        <v>2016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8311</v>
      </c>
      <c r="R921" t="s">
        <v>8333</v>
      </c>
      <c r="S921" s="13">
        <f t="shared" si="72"/>
        <v>41988.548831018517</v>
      </c>
      <c r="T921" s="13">
        <f t="shared" si="73"/>
        <v>42019.454166666663</v>
      </c>
      <c r="U921">
        <f t="shared" si="74"/>
        <v>2014</v>
      </c>
    </row>
    <row r="922" spans="1:21" ht="43.5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8327</v>
      </c>
      <c r="R922" t="s">
        <v>8329</v>
      </c>
      <c r="S922" s="13">
        <f t="shared" si="72"/>
        <v>42426.407592592594</v>
      </c>
      <c r="T922" s="13">
        <f t="shared" si="73"/>
        <v>42460.365925925929</v>
      </c>
      <c r="U922">
        <f t="shared" si="74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8321</v>
      </c>
      <c r="R923" t="s">
        <v>8339</v>
      </c>
      <c r="S923" s="13">
        <f t="shared" si="72"/>
        <v>42552.653993055559</v>
      </c>
      <c r="T923" s="13">
        <f t="shared" si="73"/>
        <v>42597.291666666672</v>
      </c>
      <c r="U923">
        <f t="shared" si="74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8308</v>
      </c>
      <c r="R924" t="s">
        <v>8310</v>
      </c>
      <c r="S924" s="13">
        <f t="shared" si="72"/>
        <v>41856.865717592591</v>
      </c>
      <c r="T924" s="13">
        <f t="shared" si="73"/>
        <v>41886.290972222225</v>
      </c>
      <c r="U924">
        <f t="shared" si="74"/>
        <v>2014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8321</v>
      </c>
      <c r="R925" t="s">
        <v>8343</v>
      </c>
      <c r="S925" s="13">
        <f t="shared" si="72"/>
        <v>41402.752222222225</v>
      </c>
      <c r="T925" s="13">
        <f t="shared" si="73"/>
        <v>41427.752222222225</v>
      </c>
      <c r="U925">
        <f t="shared" si="74"/>
        <v>2013</v>
      </c>
    </row>
    <row r="926" spans="1:21" ht="43.5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8327</v>
      </c>
      <c r="R926" t="s">
        <v>8329</v>
      </c>
      <c r="S926" s="13">
        <f t="shared" si="72"/>
        <v>41548.747418981482</v>
      </c>
      <c r="T926" s="13">
        <f t="shared" si="73"/>
        <v>41582.041666666664</v>
      </c>
      <c r="U926">
        <f t="shared" si="74"/>
        <v>2013</v>
      </c>
    </row>
    <row r="927" spans="1:21" ht="43.5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8327</v>
      </c>
      <c r="R927" t="s">
        <v>8331</v>
      </c>
      <c r="S927" s="13">
        <f t="shared" si="72"/>
        <v>42720.066192129627</v>
      </c>
      <c r="T927" s="13">
        <f t="shared" si="73"/>
        <v>42750.066192129627</v>
      </c>
      <c r="U927">
        <f t="shared" si="74"/>
        <v>2016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8327</v>
      </c>
      <c r="R928" t="s">
        <v>8329</v>
      </c>
      <c r="S928" s="13">
        <f t="shared" si="72"/>
        <v>42611.483206018514</v>
      </c>
      <c r="T928" s="13">
        <f t="shared" si="73"/>
        <v>42625.483206018514</v>
      </c>
      <c r="U928">
        <f t="shared" si="74"/>
        <v>2016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8323</v>
      </c>
      <c r="R929" t="s">
        <v>8335</v>
      </c>
      <c r="S929" s="13">
        <f t="shared" si="72"/>
        <v>42118.346435185187</v>
      </c>
      <c r="T929" s="13">
        <f t="shared" si="73"/>
        <v>42148.346435185187</v>
      </c>
      <c r="U929">
        <f t="shared" si="74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8313</v>
      </c>
      <c r="R930" t="s">
        <v>8314</v>
      </c>
      <c r="S930" s="13">
        <f t="shared" si="72"/>
        <v>42689.56931712963</v>
      </c>
      <c r="T930" s="13">
        <f t="shared" si="73"/>
        <v>42719.56931712963</v>
      </c>
      <c r="U930">
        <f t="shared" si="74"/>
        <v>2016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8327</v>
      </c>
      <c r="R931" t="s">
        <v>8331</v>
      </c>
      <c r="S931" s="13">
        <f t="shared" si="72"/>
        <v>42634.614780092597</v>
      </c>
      <c r="T931" s="13">
        <f t="shared" si="73"/>
        <v>42660.676388888889</v>
      </c>
      <c r="U931">
        <f t="shared" si="74"/>
        <v>2016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8321</v>
      </c>
      <c r="R932" t="s">
        <v>8322</v>
      </c>
      <c r="S932" s="13">
        <f t="shared" si="72"/>
        <v>40430.604328703703</v>
      </c>
      <c r="T932" s="13">
        <f t="shared" si="73"/>
        <v>40467.152083333334</v>
      </c>
      <c r="U932">
        <f t="shared" si="74"/>
        <v>2010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8327</v>
      </c>
      <c r="R933" t="s">
        <v>8338</v>
      </c>
      <c r="S933" s="13">
        <f t="shared" si="72"/>
        <v>42416.407129629632</v>
      </c>
      <c r="T933" s="13">
        <f t="shared" si="73"/>
        <v>42476.249305555553</v>
      </c>
      <c r="U933">
        <f t="shared" si="74"/>
        <v>2016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8321</v>
      </c>
      <c r="R934" t="s">
        <v>8339</v>
      </c>
      <c r="S934" s="13">
        <f t="shared" si="72"/>
        <v>42024.888692129629</v>
      </c>
      <c r="T934" s="13">
        <f t="shared" si="73"/>
        <v>42054.888692129629</v>
      </c>
      <c r="U934">
        <f t="shared" si="74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8323</v>
      </c>
      <c r="R935" t="s">
        <v>8324</v>
      </c>
      <c r="S935" s="13">
        <f t="shared" si="72"/>
        <v>42248.535787037035</v>
      </c>
      <c r="T935" s="13">
        <f t="shared" si="73"/>
        <v>42277.75</v>
      </c>
      <c r="U935">
        <f t="shared" si="74"/>
        <v>2015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8327</v>
      </c>
      <c r="R936" t="s">
        <v>8328</v>
      </c>
      <c r="S936" s="13">
        <f t="shared" si="72"/>
        <v>41416.146944444445</v>
      </c>
      <c r="T936" s="13">
        <f t="shared" si="73"/>
        <v>41446.146944444445</v>
      </c>
      <c r="U936">
        <f t="shared" si="74"/>
        <v>2013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8308</v>
      </c>
      <c r="R937" t="s">
        <v>8310</v>
      </c>
      <c r="S937" s="13">
        <f t="shared" si="72"/>
        <v>42444.583912037036</v>
      </c>
      <c r="T937" s="13">
        <f t="shared" si="73"/>
        <v>42478.583333333328</v>
      </c>
      <c r="U937">
        <f t="shared" si="74"/>
        <v>2016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8323</v>
      </c>
      <c r="R938" t="s">
        <v>8335</v>
      </c>
      <c r="S938" s="13">
        <f t="shared" si="72"/>
        <v>42487.037905092591</v>
      </c>
      <c r="T938" s="13">
        <f t="shared" si="73"/>
        <v>42517.037905092591</v>
      </c>
      <c r="U938">
        <f t="shared" si="74"/>
        <v>2016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8321</v>
      </c>
      <c r="R939" t="s">
        <v>8322</v>
      </c>
      <c r="S939" s="13">
        <f t="shared" si="72"/>
        <v>42697.32136574074</v>
      </c>
      <c r="T939" s="13">
        <f t="shared" si="73"/>
        <v>42725.332638888889</v>
      </c>
      <c r="U939">
        <f t="shared" si="74"/>
        <v>2016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8313</v>
      </c>
      <c r="R940" t="s">
        <v>8314</v>
      </c>
      <c r="S940" s="13">
        <f t="shared" si="72"/>
        <v>42731.755787037036</v>
      </c>
      <c r="T940" s="13">
        <f t="shared" si="73"/>
        <v>42766.755787037036</v>
      </c>
      <c r="U940">
        <f t="shared" si="74"/>
        <v>2016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8323</v>
      </c>
      <c r="R941" t="s">
        <v>8324</v>
      </c>
      <c r="S941" s="13">
        <f t="shared" si="72"/>
        <v>41844.125115740739</v>
      </c>
      <c r="T941" s="13">
        <f t="shared" si="73"/>
        <v>41879.125115740739</v>
      </c>
      <c r="U941">
        <f t="shared" si="74"/>
        <v>2014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8321</v>
      </c>
      <c r="R942" t="s">
        <v>8322</v>
      </c>
      <c r="S942" s="13">
        <f t="shared" si="72"/>
        <v>39950.163344907407</v>
      </c>
      <c r="T942" s="13">
        <f t="shared" si="73"/>
        <v>40035.80972222222</v>
      </c>
      <c r="U942">
        <f t="shared" si="74"/>
        <v>2009</v>
      </c>
    </row>
    <row r="943" spans="1:21" ht="43.5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8323</v>
      </c>
      <c r="R943" t="s">
        <v>8326</v>
      </c>
      <c r="S943" s="13">
        <f t="shared" si="72"/>
        <v>42431.102534722217</v>
      </c>
      <c r="T943" s="13">
        <f t="shared" si="73"/>
        <v>42461.06086805556</v>
      </c>
      <c r="U943">
        <f t="shared" si="74"/>
        <v>2016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8308</v>
      </c>
      <c r="R944" t="s">
        <v>8310</v>
      </c>
      <c r="S944" s="13">
        <f t="shared" si="72"/>
        <v>41773.294560185182</v>
      </c>
      <c r="T944" s="13">
        <f t="shared" si="73"/>
        <v>41813.294560185182</v>
      </c>
      <c r="U944">
        <f t="shared" si="74"/>
        <v>2014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8327</v>
      </c>
      <c r="R945" t="s">
        <v>8341</v>
      </c>
      <c r="S945" s="13">
        <f t="shared" si="72"/>
        <v>40973.773182870369</v>
      </c>
      <c r="T945" s="13">
        <f t="shared" si="73"/>
        <v>41003.731516203705</v>
      </c>
      <c r="U945">
        <f t="shared" si="74"/>
        <v>2012</v>
      </c>
    </row>
    <row r="946" spans="1:21" ht="43.5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8308</v>
      </c>
      <c r="R946" t="s">
        <v>8310</v>
      </c>
      <c r="S946" s="13">
        <f t="shared" si="72"/>
        <v>42510.604699074072</v>
      </c>
      <c r="T946" s="13">
        <f t="shared" si="73"/>
        <v>42540.604699074072</v>
      </c>
      <c r="U946">
        <f t="shared" si="74"/>
        <v>2016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8327</v>
      </c>
      <c r="R947" t="s">
        <v>8341</v>
      </c>
      <c r="S947" s="13">
        <f t="shared" si="72"/>
        <v>42228.634328703702</v>
      </c>
      <c r="T947" s="13">
        <f t="shared" si="73"/>
        <v>42285.165972222225</v>
      </c>
      <c r="U947">
        <f t="shared" si="74"/>
        <v>2015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8321</v>
      </c>
      <c r="R948" t="s">
        <v>8339</v>
      </c>
      <c r="S948" s="13">
        <f t="shared" si="72"/>
        <v>41703.721979166665</v>
      </c>
      <c r="T948" s="13">
        <f t="shared" si="73"/>
        <v>41748.680312500001</v>
      </c>
      <c r="U948">
        <f t="shared" si="74"/>
        <v>2014</v>
      </c>
    </row>
    <row r="949" spans="1:21" ht="43.5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8323</v>
      </c>
      <c r="R949" t="s">
        <v>8324</v>
      </c>
      <c r="S949" s="13">
        <f t="shared" si="72"/>
        <v>42418.031180555554</v>
      </c>
      <c r="T949" s="13">
        <f t="shared" si="73"/>
        <v>42477.989513888882</v>
      </c>
      <c r="U949">
        <f t="shared" si="74"/>
        <v>2016</v>
      </c>
    </row>
    <row r="950" spans="1:21" ht="43.5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8313</v>
      </c>
      <c r="R950" t="s">
        <v>8314</v>
      </c>
      <c r="S950" s="13">
        <f t="shared" si="72"/>
        <v>42026.605057870373</v>
      </c>
      <c r="T950" s="13">
        <f t="shared" si="73"/>
        <v>42071.563391203701</v>
      </c>
      <c r="U950">
        <f t="shared" si="74"/>
        <v>2015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8308</v>
      </c>
      <c r="R951" t="s">
        <v>8310</v>
      </c>
      <c r="S951" s="13">
        <f t="shared" si="72"/>
        <v>42194.833784722221</v>
      </c>
      <c r="T951" s="13">
        <f t="shared" si="73"/>
        <v>42236.833784722221</v>
      </c>
      <c r="U951">
        <f t="shared" si="74"/>
        <v>2015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8327</v>
      </c>
      <c r="R952" t="s">
        <v>8328</v>
      </c>
      <c r="S952" s="13">
        <f t="shared" si="72"/>
        <v>41680.583402777782</v>
      </c>
      <c r="T952" s="13">
        <f t="shared" si="73"/>
        <v>41702.875</v>
      </c>
      <c r="U952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8323</v>
      </c>
      <c r="R953" t="s">
        <v>8326</v>
      </c>
      <c r="S953" s="13">
        <f t="shared" si="72"/>
        <v>42253.928530092591</v>
      </c>
      <c r="T953" s="13">
        <f t="shared" si="73"/>
        <v>42283.928530092591</v>
      </c>
      <c r="U953">
        <f t="shared" si="74"/>
        <v>2015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8327</v>
      </c>
      <c r="R954" t="s">
        <v>8329</v>
      </c>
      <c r="S954" s="13">
        <f t="shared" si="72"/>
        <v>42555.166712962964</v>
      </c>
      <c r="T954" s="13">
        <f t="shared" si="73"/>
        <v>42587.165972222225</v>
      </c>
      <c r="U954">
        <f t="shared" si="74"/>
        <v>2016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8327</v>
      </c>
      <c r="R955" t="s">
        <v>8341</v>
      </c>
      <c r="S955" s="13">
        <f t="shared" si="72"/>
        <v>42081.864641203705</v>
      </c>
      <c r="T955" s="13">
        <f t="shared" si="73"/>
        <v>42114.201388888891</v>
      </c>
      <c r="U955">
        <f t="shared" si="74"/>
        <v>2015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8321</v>
      </c>
      <c r="R956" t="s">
        <v>8322</v>
      </c>
      <c r="S956" s="13">
        <f t="shared" si="72"/>
        <v>42093.760046296295</v>
      </c>
      <c r="T956" s="13">
        <f t="shared" si="73"/>
        <v>42123.760046296295</v>
      </c>
      <c r="U956">
        <f t="shared" si="74"/>
        <v>2015</v>
      </c>
    </row>
    <row r="957" spans="1:21" ht="43.5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8327</v>
      </c>
      <c r="R957" t="s">
        <v>8331</v>
      </c>
      <c r="S957" s="13">
        <f t="shared" si="72"/>
        <v>42018.99863425926</v>
      </c>
      <c r="T957" s="13">
        <f t="shared" si="73"/>
        <v>42048.99863425926</v>
      </c>
      <c r="U957">
        <f t="shared" si="74"/>
        <v>2015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8327</v>
      </c>
      <c r="R958" t="s">
        <v>8328</v>
      </c>
      <c r="S958" s="13">
        <f t="shared" si="72"/>
        <v>41307.987696759257</v>
      </c>
      <c r="T958" s="13">
        <f t="shared" si="73"/>
        <v>41342.987696759257</v>
      </c>
      <c r="U958">
        <f t="shared" si="74"/>
        <v>2013</v>
      </c>
    </row>
    <row r="959" spans="1:21" ht="43.5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8321</v>
      </c>
      <c r="R959" t="s">
        <v>8343</v>
      </c>
      <c r="S959" s="13">
        <f t="shared" si="72"/>
        <v>42291.556076388893</v>
      </c>
      <c r="T959" s="13">
        <f t="shared" si="73"/>
        <v>42365.59774305555</v>
      </c>
      <c r="U959">
        <f t="shared" si="74"/>
        <v>2015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8308</v>
      </c>
      <c r="R960" t="s">
        <v>8315</v>
      </c>
      <c r="S960" s="13">
        <f t="shared" si="72"/>
        <v>42108.538449074069</v>
      </c>
      <c r="T960" s="13">
        <f t="shared" si="73"/>
        <v>42138.538449074069</v>
      </c>
      <c r="U960">
        <f t="shared" si="74"/>
        <v>2015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8316</v>
      </c>
      <c r="R961" t="s">
        <v>8334</v>
      </c>
      <c r="S961" s="13">
        <f t="shared" si="72"/>
        <v>41723.799386574072</v>
      </c>
      <c r="T961" s="13">
        <f t="shared" si="73"/>
        <v>41753.799386574072</v>
      </c>
      <c r="U961">
        <f t="shared" si="74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0" t="s">
        <v>8311</v>
      </c>
      <c r="R962" t="s">
        <v>8349</v>
      </c>
      <c r="S962" s="13">
        <f t="shared" si="72"/>
        <v>42549.916712962964</v>
      </c>
      <c r="T962" s="13">
        <f t="shared" si="73"/>
        <v>42578.916666666672</v>
      </c>
      <c r="U962">
        <f t="shared" si="74"/>
        <v>2016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IFERROR(ROUND(E963/L963,2),0)</f>
        <v>108.02</v>
      </c>
      <c r="Q963" s="10" t="s">
        <v>8327</v>
      </c>
      <c r="R963" t="s">
        <v>8331</v>
      </c>
      <c r="S963" s="13">
        <f t="shared" ref="S963:S1026" si="77">(((J963/60)/60)/24)+DATE(1970,1,1)</f>
        <v>40585.796817129631</v>
      </c>
      <c r="T963" s="13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8313</v>
      </c>
      <c r="R964" t="s">
        <v>8314</v>
      </c>
      <c r="S964" s="13">
        <f t="shared" si="77"/>
        <v>42761.846122685187</v>
      </c>
      <c r="T964" s="13">
        <f t="shared" si="78"/>
        <v>42791.846122685187</v>
      </c>
      <c r="U964">
        <f t="shared" si="79"/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8323</v>
      </c>
      <c r="R965" t="s">
        <v>8326</v>
      </c>
      <c r="S965" s="13">
        <f t="shared" si="77"/>
        <v>41808.669571759259</v>
      </c>
      <c r="T965" s="13">
        <f t="shared" si="78"/>
        <v>41838.669571759259</v>
      </c>
      <c r="U965">
        <f t="shared" si="79"/>
        <v>2014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8321</v>
      </c>
      <c r="R966" t="s">
        <v>8322</v>
      </c>
      <c r="S966" s="13">
        <f t="shared" si="77"/>
        <v>42549.076157407413</v>
      </c>
      <c r="T966" s="13">
        <f t="shared" si="78"/>
        <v>42579.076157407413</v>
      </c>
      <c r="U966">
        <f t="shared" si="79"/>
        <v>2016</v>
      </c>
    </row>
    <row r="967" spans="1:21" ht="43.5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8323</v>
      </c>
      <c r="R967" t="s">
        <v>8326</v>
      </c>
      <c r="S967" s="13">
        <f t="shared" si="77"/>
        <v>42618.827013888891</v>
      </c>
      <c r="T967" s="13">
        <f t="shared" si="78"/>
        <v>42648.827013888891</v>
      </c>
      <c r="U967">
        <f t="shared" si="79"/>
        <v>2016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8327</v>
      </c>
      <c r="R968" t="s">
        <v>8331</v>
      </c>
      <c r="S968" s="13">
        <f t="shared" si="77"/>
        <v>42096.633206018523</v>
      </c>
      <c r="T968" s="13">
        <f t="shared" si="78"/>
        <v>42126.633206018523</v>
      </c>
      <c r="U968">
        <f t="shared" si="79"/>
        <v>2015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8311</v>
      </c>
      <c r="R969" t="s">
        <v>8333</v>
      </c>
      <c r="S969" s="13">
        <f t="shared" si="77"/>
        <v>40879.795682870368</v>
      </c>
      <c r="T969" s="13">
        <f t="shared" si="78"/>
        <v>40930.25</v>
      </c>
      <c r="U969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8323</v>
      </c>
      <c r="R970" t="s">
        <v>8326</v>
      </c>
      <c r="S970" s="13">
        <f t="shared" si="77"/>
        <v>42154.873124999998</v>
      </c>
      <c r="T970" s="13">
        <f t="shared" si="78"/>
        <v>42184.873124999998</v>
      </c>
      <c r="U970">
        <f t="shared" si="79"/>
        <v>2015</v>
      </c>
    </row>
    <row r="971" spans="1:21" ht="43.5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8323</v>
      </c>
      <c r="R971" t="s">
        <v>8324</v>
      </c>
      <c r="S971" s="13">
        <f t="shared" si="77"/>
        <v>42555.340486111112</v>
      </c>
      <c r="T971" s="13">
        <f t="shared" si="78"/>
        <v>42605.340486111112</v>
      </c>
      <c r="U971">
        <f t="shared" si="79"/>
        <v>2016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8327</v>
      </c>
      <c r="R972" t="s">
        <v>8341</v>
      </c>
      <c r="S972" s="13">
        <f t="shared" si="77"/>
        <v>40948.080729166664</v>
      </c>
      <c r="T972" s="13">
        <f t="shared" si="78"/>
        <v>40993.0390625</v>
      </c>
      <c r="U972">
        <f t="shared" si="79"/>
        <v>2012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8321</v>
      </c>
      <c r="R973" t="s">
        <v>8322</v>
      </c>
      <c r="S973" s="13">
        <f t="shared" si="77"/>
        <v>40969.912372685183</v>
      </c>
      <c r="T973" s="13">
        <f t="shared" si="78"/>
        <v>41004.290972222225</v>
      </c>
      <c r="U973">
        <f t="shared" si="79"/>
        <v>2012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8327</v>
      </c>
      <c r="R974" t="s">
        <v>8338</v>
      </c>
      <c r="S974" s="13">
        <f t="shared" si="77"/>
        <v>41146.824212962965</v>
      </c>
      <c r="T974" s="13">
        <f t="shared" si="78"/>
        <v>41176.824212962965</v>
      </c>
      <c r="U974">
        <f t="shared" si="79"/>
        <v>2012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8327</v>
      </c>
      <c r="R975" t="s">
        <v>8331</v>
      </c>
      <c r="S975" s="13">
        <f t="shared" si="77"/>
        <v>41645.867280092592</v>
      </c>
      <c r="T975" s="13">
        <f t="shared" si="78"/>
        <v>41690.867280092592</v>
      </c>
      <c r="U975">
        <f t="shared" si="79"/>
        <v>2014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8311</v>
      </c>
      <c r="R976" t="s">
        <v>8333</v>
      </c>
      <c r="S976" s="13">
        <f t="shared" si="77"/>
        <v>41430.038888888892</v>
      </c>
      <c r="T976" s="13">
        <f t="shared" si="78"/>
        <v>41460.038888888892</v>
      </c>
      <c r="U976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8323</v>
      </c>
      <c r="R977" t="s">
        <v>8326</v>
      </c>
      <c r="S977" s="13">
        <f t="shared" si="77"/>
        <v>42018.676898148144</v>
      </c>
      <c r="T977" s="13">
        <f t="shared" si="78"/>
        <v>42040.290972222225</v>
      </c>
      <c r="U977">
        <f t="shared" si="79"/>
        <v>2015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8313</v>
      </c>
      <c r="R978" t="s">
        <v>8314</v>
      </c>
      <c r="S978" s="13">
        <f t="shared" si="77"/>
        <v>42756.501041666663</v>
      </c>
      <c r="T978" s="13">
        <f t="shared" si="78"/>
        <v>42786.501041666663</v>
      </c>
      <c r="U978">
        <f t="shared" si="79"/>
        <v>2017</v>
      </c>
    </row>
    <row r="979" spans="1:21" ht="43.5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8323</v>
      </c>
      <c r="R979" t="s">
        <v>8326</v>
      </c>
      <c r="S979" s="13">
        <f t="shared" si="77"/>
        <v>42278.089039351849</v>
      </c>
      <c r="T979" s="13">
        <f t="shared" si="78"/>
        <v>42302.999305555553</v>
      </c>
      <c r="U979">
        <f t="shared" si="79"/>
        <v>2015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8327</v>
      </c>
      <c r="R980" t="s">
        <v>8336</v>
      </c>
      <c r="S980" s="13">
        <f t="shared" si="77"/>
        <v>42452.827743055561</v>
      </c>
      <c r="T980" s="13">
        <f t="shared" si="78"/>
        <v>42485.207638888889</v>
      </c>
      <c r="U980">
        <f t="shared" si="79"/>
        <v>2016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8327</v>
      </c>
      <c r="R981" t="s">
        <v>8328</v>
      </c>
      <c r="S981" s="13">
        <f t="shared" si="77"/>
        <v>40865.867141203707</v>
      </c>
      <c r="T981" s="13">
        <f t="shared" si="78"/>
        <v>40902.208333333336</v>
      </c>
      <c r="U981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8323</v>
      </c>
      <c r="R982" t="s">
        <v>8326</v>
      </c>
      <c r="S982" s="13">
        <f t="shared" si="77"/>
        <v>41926.942685185182</v>
      </c>
      <c r="T982" s="13">
        <f t="shared" si="78"/>
        <v>41956.984351851846</v>
      </c>
      <c r="U982">
        <f t="shared" si="79"/>
        <v>2014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8313</v>
      </c>
      <c r="R983" t="s">
        <v>8314</v>
      </c>
      <c r="S983" s="13">
        <f t="shared" si="77"/>
        <v>42536.60701388889</v>
      </c>
      <c r="T983" s="13">
        <f t="shared" si="78"/>
        <v>42566.60701388889</v>
      </c>
      <c r="U983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8323</v>
      </c>
      <c r="R984" t="s">
        <v>8326</v>
      </c>
      <c r="S984" s="13">
        <f t="shared" si="77"/>
        <v>42614.268796296295</v>
      </c>
      <c r="T984" s="13">
        <f t="shared" si="78"/>
        <v>42645.375</v>
      </c>
      <c r="U984">
        <f t="shared" si="79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8308</v>
      </c>
      <c r="R985" t="s">
        <v>8310</v>
      </c>
      <c r="S985" s="13">
        <f t="shared" si="77"/>
        <v>41985.043657407412</v>
      </c>
      <c r="T985" s="13">
        <f t="shared" si="78"/>
        <v>42015.043657407412</v>
      </c>
      <c r="U985">
        <f t="shared" si="79"/>
        <v>2014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8311</v>
      </c>
      <c r="R986" t="s">
        <v>8333</v>
      </c>
      <c r="S986" s="13">
        <f t="shared" si="77"/>
        <v>41667.275312500002</v>
      </c>
      <c r="T986" s="13">
        <f t="shared" si="78"/>
        <v>41684.833333333336</v>
      </c>
      <c r="U986">
        <f t="shared" si="79"/>
        <v>2014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8308</v>
      </c>
      <c r="R987" t="s">
        <v>8310</v>
      </c>
      <c r="S987" s="13">
        <f t="shared" si="77"/>
        <v>41813.662962962961</v>
      </c>
      <c r="T987" s="13">
        <f t="shared" si="78"/>
        <v>41843.662962962961</v>
      </c>
      <c r="U987">
        <f t="shared" si="79"/>
        <v>2014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8327</v>
      </c>
      <c r="R988" t="s">
        <v>8341</v>
      </c>
      <c r="S988" s="13">
        <f t="shared" si="77"/>
        <v>42618.625428240746</v>
      </c>
      <c r="T988" s="13">
        <f t="shared" si="78"/>
        <v>42643.185416666667</v>
      </c>
      <c r="U988">
        <f t="shared" si="79"/>
        <v>2016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8327</v>
      </c>
      <c r="R989" t="s">
        <v>8331</v>
      </c>
      <c r="S989" s="13">
        <f t="shared" si="77"/>
        <v>40751.814432870371</v>
      </c>
      <c r="T989" s="13">
        <f t="shared" si="78"/>
        <v>40811.814432870371</v>
      </c>
      <c r="U989">
        <f t="shared" si="79"/>
        <v>2011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8327</v>
      </c>
      <c r="R990" t="s">
        <v>8331</v>
      </c>
      <c r="S990" s="13">
        <f t="shared" si="77"/>
        <v>41718.878182870372</v>
      </c>
      <c r="T990" s="13">
        <f t="shared" si="78"/>
        <v>41748.878182870372</v>
      </c>
      <c r="U990">
        <f t="shared" si="79"/>
        <v>2014</v>
      </c>
    </row>
    <row r="991" spans="1:21" ht="29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8323</v>
      </c>
      <c r="R991" t="s">
        <v>8326</v>
      </c>
      <c r="S991" s="13">
        <f t="shared" si="77"/>
        <v>42062.296412037031</v>
      </c>
      <c r="T991" s="13">
        <f t="shared" si="78"/>
        <v>42095.207638888889</v>
      </c>
      <c r="U991">
        <f t="shared" si="79"/>
        <v>2015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8321</v>
      </c>
      <c r="R992" t="s">
        <v>8322</v>
      </c>
      <c r="S992" s="13">
        <f t="shared" si="77"/>
        <v>41543.735995370371</v>
      </c>
      <c r="T992" s="13">
        <f t="shared" si="78"/>
        <v>41583.777662037035</v>
      </c>
      <c r="U992">
        <f t="shared" si="79"/>
        <v>2013</v>
      </c>
    </row>
    <row r="993" spans="1:21" ht="43.5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8327</v>
      </c>
      <c r="R993" t="s">
        <v>8331</v>
      </c>
      <c r="S993" s="13">
        <f t="shared" si="77"/>
        <v>41123.022268518522</v>
      </c>
      <c r="T993" s="13">
        <f t="shared" si="78"/>
        <v>41169.170138888891</v>
      </c>
      <c r="U993">
        <f t="shared" si="79"/>
        <v>2012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8323</v>
      </c>
      <c r="R994" t="s">
        <v>8326</v>
      </c>
      <c r="S994" s="13">
        <f t="shared" si="77"/>
        <v>42219.019733796296</v>
      </c>
      <c r="T994" s="13">
        <f t="shared" si="78"/>
        <v>42249.019733796296</v>
      </c>
      <c r="U994">
        <f t="shared" si="79"/>
        <v>2015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8327</v>
      </c>
      <c r="R995" t="s">
        <v>8328</v>
      </c>
      <c r="S995" s="13">
        <f t="shared" si="77"/>
        <v>40763.707546296297</v>
      </c>
      <c r="T995" s="13">
        <f t="shared" si="78"/>
        <v>40823.707546296297</v>
      </c>
      <c r="U995">
        <f t="shared" si="79"/>
        <v>2011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8327</v>
      </c>
      <c r="R996" t="s">
        <v>8331</v>
      </c>
      <c r="S996" s="13">
        <f t="shared" si="77"/>
        <v>41579.845509259263</v>
      </c>
      <c r="T996" s="13">
        <f t="shared" si="78"/>
        <v>41609.887175925927</v>
      </c>
      <c r="U996">
        <f t="shared" si="79"/>
        <v>2013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8319</v>
      </c>
      <c r="R997" t="s">
        <v>8345</v>
      </c>
      <c r="S997" s="13">
        <f t="shared" si="77"/>
        <v>42187.940081018518</v>
      </c>
      <c r="T997" s="13">
        <f t="shared" si="78"/>
        <v>42218.916666666672</v>
      </c>
      <c r="U997">
        <f t="shared" si="79"/>
        <v>2015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8327</v>
      </c>
      <c r="R998" t="s">
        <v>8331</v>
      </c>
      <c r="S998" s="13">
        <f t="shared" si="77"/>
        <v>41003.60665509259</v>
      </c>
      <c r="T998" s="13">
        <f t="shared" si="78"/>
        <v>41057.165972222225</v>
      </c>
      <c r="U998">
        <f t="shared" si="79"/>
        <v>2012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8321</v>
      </c>
      <c r="R999" t="s">
        <v>8332</v>
      </c>
      <c r="S999" s="13">
        <f t="shared" si="77"/>
        <v>41808.02648148148</v>
      </c>
      <c r="T999" s="13">
        <f t="shared" si="78"/>
        <v>41833.582638888889</v>
      </c>
      <c r="U999">
        <f t="shared" si="79"/>
        <v>2014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8327</v>
      </c>
      <c r="R1000" t="s">
        <v>8328</v>
      </c>
      <c r="S1000" s="13">
        <f t="shared" si="77"/>
        <v>40050.643680555557</v>
      </c>
      <c r="T1000" s="13">
        <f t="shared" si="78"/>
        <v>40082.165972222225</v>
      </c>
      <c r="U1000">
        <f t="shared" si="79"/>
        <v>2009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8327</v>
      </c>
      <c r="R1001" t="s">
        <v>8328</v>
      </c>
      <c r="S1001" s="13">
        <f t="shared" si="77"/>
        <v>40502.815868055557</v>
      </c>
      <c r="T1001" s="13">
        <f t="shared" si="78"/>
        <v>40544.207638888889</v>
      </c>
      <c r="U1001">
        <f t="shared" si="79"/>
        <v>2010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8327</v>
      </c>
      <c r="R1002" t="s">
        <v>8331</v>
      </c>
      <c r="S1002" s="13">
        <f t="shared" si="77"/>
        <v>40747.012881944444</v>
      </c>
      <c r="T1002" s="13">
        <f t="shared" si="78"/>
        <v>40756.291666666664</v>
      </c>
      <c r="U1002">
        <f t="shared" si="79"/>
        <v>2011</v>
      </c>
    </row>
    <row r="1003" spans="1:21" ht="43.5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8327</v>
      </c>
      <c r="R1003" t="s">
        <v>8331</v>
      </c>
      <c r="S1003" s="13">
        <f t="shared" si="77"/>
        <v>40833.200474537036</v>
      </c>
      <c r="T1003" s="13">
        <f t="shared" si="78"/>
        <v>40893.242141203707</v>
      </c>
      <c r="U1003">
        <f t="shared" si="79"/>
        <v>2011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8316</v>
      </c>
      <c r="R1004" t="s">
        <v>8317</v>
      </c>
      <c r="S1004" s="13">
        <f t="shared" si="77"/>
        <v>42467.788194444445</v>
      </c>
      <c r="T1004" s="13">
        <f t="shared" si="78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8323</v>
      </c>
      <c r="R1005" t="s">
        <v>8326</v>
      </c>
      <c r="S1005" s="13">
        <f t="shared" si="77"/>
        <v>42238.13282407407</v>
      </c>
      <c r="T1005" s="13">
        <f t="shared" si="78"/>
        <v>42268.13282407407</v>
      </c>
      <c r="U1005">
        <f t="shared" si="79"/>
        <v>2015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8313</v>
      </c>
      <c r="R1006" t="s">
        <v>8314</v>
      </c>
      <c r="S1006" s="13">
        <f t="shared" si="77"/>
        <v>42089.477500000001</v>
      </c>
      <c r="T1006" s="13">
        <f t="shared" si="78"/>
        <v>42110.477500000001</v>
      </c>
      <c r="U1006">
        <f t="shared" si="79"/>
        <v>2015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8323</v>
      </c>
      <c r="R1007" t="s">
        <v>8335</v>
      </c>
      <c r="S1007" s="13">
        <f t="shared" si="77"/>
        <v>42016.981574074074</v>
      </c>
      <c r="T1007" s="13">
        <f t="shared" si="78"/>
        <v>42045.332638888889</v>
      </c>
      <c r="U1007">
        <f t="shared" si="79"/>
        <v>2015</v>
      </c>
    </row>
    <row r="1008" spans="1:21" ht="43.5" x14ac:dyDescent="0.3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>
        <f t="shared" si="76"/>
        <v>89.93</v>
      </c>
      <c r="Q1008" s="10" t="s">
        <v>8313</v>
      </c>
      <c r="R1008" t="s">
        <v>8314</v>
      </c>
      <c r="S1008" s="13">
        <f t="shared" si="77"/>
        <v>42586.925636574073</v>
      </c>
      <c r="T1008" s="13">
        <f t="shared" si="78"/>
        <v>42609.165972222225</v>
      </c>
      <c r="U1008">
        <f t="shared" si="79"/>
        <v>2016</v>
      </c>
    </row>
    <row r="1009" spans="1:21" ht="43.5" x14ac:dyDescent="0.3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>
        <f t="shared" si="76"/>
        <v>80.33</v>
      </c>
      <c r="Q1009" s="10" t="s">
        <v>8321</v>
      </c>
      <c r="R1009" t="s">
        <v>8332</v>
      </c>
      <c r="S1009" s="13">
        <f t="shared" si="77"/>
        <v>42572.778495370367</v>
      </c>
      <c r="T1009" s="13">
        <f t="shared" si="78"/>
        <v>42604.125</v>
      </c>
      <c r="U1009">
        <f t="shared" si="79"/>
        <v>2016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8327</v>
      </c>
      <c r="R1010" t="s">
        <v>8328</v>
      </c>
      <c r="S1010" s="13">
        <f t="shared" si="77"/>
        <v>40946.11383101852</v>
      </c>
      <c r="T1010" s="13">
        <f t="shared" si="78"/>
        <v>40976.11383101852</v>
      </c>
      <c r="U1010">
        <f t="shared" si="79"/>
        <v>2012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8327</v>
      </c>
      <c r="R1011" t="s">
        <v>8336</v>
      </c>
      <c r="S1011" s="13">
        <f t="shared" si="77"/>
        <v>42578.205972222218</v>
      </c>
      <c r="T1011" s="13">
        <f t="shared" si="78"/>
        <v>42618.165972222225</v>
      </c>
      <c r="U1011">
        <f t="shared" si="79"/>
        <v>2016</v>
      </c>
    </row>
    <row r="1012" spans="1:21" ht="43.5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8308</v>
      </c>
      <c r="R1012" t="s">
        <v>8310</v>
      </c>
      <c r="S1012" s="13">
        <f t="shared" si="77"/>
        <v>42697.74927083333</v>
      </c>
      <c r="T1012" s="13">
        <f t="shared" si="78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8323</v>
      </c>
      <c r="R1013" t="s">
        <v>8326</v>
      </c>
      <c r="S1013" s="13">
        <f t="shared" si="77"/>
        <v>42171.763414351852</v>
      </c>
      <c r="T1013" s="13">
        <f t="shared" si="78"/>
        <v>42211.763414351852</v>
      </c>
      <c r="U1013">
        <f t="shared" si="79"/>
        <v>2015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8321</v>
      </c>
      <c r="R1014" t="s">
        <v>8322</v>
      </c>
      <c r="S1014" s="13">
        <f t="shared" si="77"/>
        <v>41376.769050925926</v>
      </c>
      <c r="T1014" s="13">
        <f t="shared" si="78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8323</v>
      </c>
      <c r="R1015" t="s">
        <v>8326</v>
      </c>
      <c r="S1015" s="13">
        <f t="shared" si="77"/>
        <v>42292.087592592594</v>
      </c>
      <c r="T1015" s="13">
        <f t="shared" si="78"/>
        <v>42329.125</v>
      </c>
      <c r="U1015">
        <f t="shared" si="79"/>
        <v>2015</v>
      </c>
    </row>
    <row r="1016" spans="1:21" ht="29" x14ac:dyDescent="0.3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>
        <f t="shared" si="76"/>
        <v>600</v>
      </c>
      <c r="Q1016" s="10" t="s">
        <v>8327</v>
      </c>
      <c r="R1016" t="s">
        <v>8328</v>
      </c>
      <c r="S1016" s="13">
        <f t="shared" si="77"/>
        <v>41327.996435185189</v>
      </c>
      <c r="T1016" s="13">
        <f t="shared" si="78"/>
        <v>41362.954768518517</v>
      </c>
      <c r="U1016">
        <f t="shared" si="79"/>
        <v>2013</v>
      </c>
    </row>
    <row r="1017" spans="1:21" ht="43.5" x14ac:dyDescent="0.3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>
        <f t="shared" si="76"/>
        <v>63.83</v>
      </c>
      <c r="Q1017" s="10" t="s">
        <v>8323</v>
      </c>
      <c r="R1017" t="s">
        <v>8326</v>
      </c>
      <c r="S1017" s="13">
        <f t="shared" si="77"/>
        <v>42060.683935185181</v>
      </c>
      <c r="T1017" s="13">
        <f t="shared" si="78"/>
        <v>42090.642268518524</v>
      </c>
      <c r="U1017">
        <f t="shared" si="79"/>
        <v>2015</v>
      </c>
    </row>
    <row r="1018" spans="1:21" ht="43.5" x14ac:dyDescent="0.3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>
        <f t="shared" si="76"/>
        <v>72.290000000000006</v>
      </c>
      <c r="Q1018" s="10" t="s">
        <v>8323</v>
      </c>
      <c r="R1018" t="s">
        <v>8326</v>
      </c>
      <c r="S1018" s="13">
        <f t="shared" si="77"/>
        <v>41809.860300925924</v>
      </c>
      <c r="T1018" s="13">
        <f t="shared" si="78"/>
        <v>41839.860300925924</v>
      </c>
      <c r="U1018">
        <f t="shared" si="79"/>
        <v>2014</v>
      </c>
    </row>
    <row r="1019" spans="1:21" ht="43.5" x14ac:dyDescent="0.3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>
        <f t="shared" si="76"/>
        <v>98.36</v>
      </c>
      <c r="Q1019" s="10" t="s">
        <v>8321</v>
      </c>
      <c r="R1019" t="s">
        <v>8332</v>
      </c>
      <c r="S1019" s="13">
        <f t="shared" si="77"/>
        <v>42457.623923611114</v>
      </c>
      <c r="T1019" s="13">
        <f t="shared" si="78"/>
        <v>42487.623923611114</v>
      </c>
      <c r="U1019">
        <f t="shared" si="79"/>
        <v>2016</v>
      </c>
    </row>
    <row r="1020" spans="1:21" ht="29" x14ac:dyDescent="0.3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>
        <f t="shared" si="76"/>
        <v>41.38</v>
      </c>
      <c r="Q1020" s="10" t="s">
        <v>8321</v>
      </c>
      <c r="R1020" t="s">
        <v>8322</v>
      </c>
      <c r="S1020" s="13">
        <f t="shared" si="77"/>
        <v>40555.24800925926</v>
      </c>
      <c r="T1020" s="13">
        <f t="shared" si="78"/>
        <v>40600.24800925926</v>
      </c>
      <c r="U1020">
        <f t="shared" si="79"/>
        <v>2011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8311</v>
      </c>
      <c r="R1021" t="s">
        <v>8333</v>
      </c>
      <c r="S1021" s="13">
        <f t="shared" si="77"/>
        <v>41963.506168981476</v>
      </c>
      <c r="T1021" s="13">
        <f t="shared" si="78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8323</v>
      </c>
      <c r="R1022" t="s">
        <v>8326</v>
      </c>
      <c r="S1022" s="13">
        <f t="shared" si="77"/>
        <v>42766.805034722223</v>
      </c>
      <c r="T1022" s="13">
        <f t="shared" si="78"/>
        <v>42796.805034722223</v>
      </c>
      <c r="U1022">
        <f t="shared" si="79"/>
        <v>2017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8308</v>
      </c>
      <c r="R1023" t="s">
        <v>8309</v>
      </c>
      <c r="S1023" s="13">
        <f t="shared" si="77"/>
        <v>42472.73265046296</v>
      </c>
      <c r="T1023" s="13">
        <f t="shared" si="78"/>
        <v>42505.73265046296</v>
      </c>
      <c r="U1023">
        <f t="shared" si="79"/>
        <v>2016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8321</v>
      </c>
      <c r="R1024" t="s">
        <v>8322</v>
      </c>
      <c r="S1024" s="13">
        <f t="shared" si="77"/>
        <v>41010.620312500003</v>
      </c>
      <c r="T1024" s="13">
        <f t="shared" si="78"/>
        <v>41040.620312500003</v>
      </c>
      <c r="U1024">
        <f t="shared" si="79"/>
        <v>2012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8316</v>
      </c>
      <c r="R1025" t="s">
        <v>8317</v>
      </c>
      <c r="S1025" s="13">
        <f t="shared" si="77"/>
        <v>41336.703298611108</v>
      </c>
      <c r="T1025" s="13">
        <f t="shared" si="78"/>
        <v>41366.661631944444</v>
      </c>
      <c r="U1025">
        <f t="shared" si="79"/>
        <v>2013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0" t="s">
        <v>8321</v>
      </c>
      <c r="R1026" t="s">
        <v>8322</v>
      </c>
      <c r="S1026" s="13">
        <f t="shared" si="77"/>
        <v>40967.081874999996</v>
      </c>
      <c r="T1026" s="13">
        <f t="shared" si="78"/>
        <v>41027.040208333332</v>
      </c>
      <c r="U1026">
        <f t="shared" si="79"/>
        <v>2012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IFERROR(ROUND(E1027/L1027,2),0)</f>
        <v>42.16</v>
      </c>
      <c r="Q1027" s="10" t="s">
        <v>8313</v>
      </c>
      <c r="R1027" t="s">
        <v>8314</v>
      </c>
      <c r="S1027" s="13">
        <f t="shared" ref="S1027:S1090" si="82">(((J1027/60)/60)/24)+DATE(1970,1,1)</f>
        <v>42033.314074074078</v>
      </c>
      <c r="T1027" s="13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8308</v>
      </c>
      <c r="R1028" t="s">
        <v>8315</v>
      </c>
      <c r="S1028" s="13">
        <f t="shared" si="82"/>
        <v>41771.651932870373</v>
      </c>
      <c r="T1028" s="13">
        <f t="shared" si="83"/>
        <v>41803.166666666664</v>
      </c>
      <c r="U1028">
        <f t="shared" si="84"/>
        <v>2014</v>
      </c>
    </row>
    <row r="1029" spans="1:21" ht="29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8319</v>
      </c>
      <c r="R1029" t="s">
        <v>8345</v>
      </c>
      <c r="S1029" s="13">
        <f t="shared" si="82"/>
        <v>41781.806875000002</v>
      </c>
      <c r="T1029" s="13">
        <f t="shared" si="83"/>
        <v>41818.806875000002</v>
      </c>
      <c r="U1029">
        <f t="shared" si="84"/>
        <v>2014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8327</v>
      </c>
      <c r="R1030" t="s">
        <v>8329</v>
      </c>
      <c r="S1030" s="13">
        <f t="shared" si="82"/>
        <v>42514.666956018518</v>
      </c>
      <c r="T1030" s="13">
        <f t="shared" si="83"/>
        <v>42544.666956018518</v>
      </c>
      <c r="U1030">
        <f t="shared" si="84"/>
        <v>2016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8323</v>
      </c>
      <c r="R1031" t="s">
        <v>8324</v>
      </c>
      <c r="S1031" s="13">
        <f t="shared" si="82"/>
        <v>42528.542627314819</v>
      </c>
      <c r="T1031" s="13">
        <f t="shared" si="83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8323</v>
      </c>
      <c r="R1032" t="s">
        <v>8326</v>
      </c>
      <c r="S1032" s="13">
        <f t="shared" si="82"/>
        <v>42196.028703703705</v>
      </c>
      <c r="T1032" s="13">
        <f t="shared" si="83"/>
        <v>42228</v>
      </c>
      <c r="U1032">
        <f t="shared" si="84"/>
        <v>2015</v>
      </c>
    </row>
    <row r="1033" spans="1:21" ht="43.5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8323</v>
      </c>
      <c r="R1033" t="s">
        <v>8326</v>
      </c>
      <c r="S1033" s="13">
        <f t="shared" si="82"/>
        <v>42507.264699074076</v>
      </c>
      <c r="T1033" s="13">
        <f t="shared" si="83"/>
        <v>42538.666666666672</v>
      </c>
      <c r="U1033">
        <f t="shared" si="84"/>
        <v>2016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8327</v>
      </c>
      <c r="R1034" t="s">
        <v>8331</v>
      </c>
      <c r="S1034" s="13">
        <f t="shared" si="82"/>
        <v>41144.763379629629</v>
      </c>
      <c r="T1034" s="13">
        <f t="shared" si="83"/>
        <v>41174.763379629629</v>
      </c>
      <c r="U1034">
        <f t="shared" si="84"/>
        <v>2012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8327</v>
      </c>
      <c r="R1035" t="s">
        <v>8336</v>
      </c>
      <c r="S1035" s="13">
        <f t="shared" si="82"/>
        <v>41905.684629629628</v>
      </c>
      <c r="T1035" s="13">
        <f t="shared" si="83"/>
        <v>41944.207638888889</v>
      </c>
      <c r="U1035">
        <f t="shared" si="84"/>
        <v>2014</v>
      </c>
    </row>
    <row r="1036" spans="1:21" ht="43.5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8323</v>
      </c>
      <c r="R1036" t="s">
        <v>8326</v>
      </c>
      <c r="S1036" s="13">
        <f t="shared" si="82"/>
        <v>42173.803217592591</v>
      </c>
      <c r="T1036" s="13">
        <f t="shared" si="83"/>
        <v>42203.290972222225</v>
      </c>
      <c r="U1036">
        <f t="shared" si="84"/>
        <v>2015</v>
      </c>
    </row>
    <row r="1037" spans="1:21" ht="29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8313</v>
      </c>
      <c r="R1037" t="s">
        <v>8314</v>
      </c>
      <c r="S1037" s="13">
        <f t="shared" si="82"/>
        <v>42733.827349537038</v>
      </c>
      <c r="T1037" s="13">
        <f t="shared" si="83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8323</v>
      </c>
      <c r="R1038" t="s">
        <v>8326</v>
      </c>
      <c r="S1038" s="13">
        <f t="shared" si="82"/>
        <v>42145.746689814812</v>
      </c>
      <c r="T1038" s="13">
        <f t="shared" si="83"/>
        <v>42175.746689814812</v>
      </c>
      <c r="U1038">
        <f t="shared" si="84"/>
        <v>2015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8308</v>
      </c>
      <c r="R1039" t="s">
        <v>8310</v>
      </c>
      <c r="S1039" s="13">
        <f t="shared" si="82"/>
        <v>42387.503229166665</v>
      </c>
      <c r="T1039" s="13">
        <f t="shared" si="83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8323</v>
      </c>
      <c r="R1040" t="s">
        <v>8326</v>
      </c>
      <c r="S1040" s="13">
        <f t="shared" si="82"/>
        <v>41821.205636574072</v>
      </c>
      <c r="T1040" s="13">
        <f t="shared" si="83"/>
        <v>41852.290972222225</v>
      </c>
      <c r="U1040">
        <f t="shared" si="84"/>
        <v>2014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8327</v>
      </c>
      <c r="R1041" t="s">
        <v>8331</v>
      </c>
      <c r="S1041" s="13">
        <f t="shared" si="82"/>
        <v>42292.002893518518</v>
      </c>
      <c r="T1041" s="13">
        <f t="shared" si="83"/>
        <v>42322.044560185182</v>
      </c>
      <c r="U1041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8323</v>
      </c>
      <c r="R1042" t="s">
        <v>8326</v>
      </c>
      <c r="S1042" s="13">
        <f t="shared" si="82"/>
        <v>41447.839722222219</v>
      </c>
      <c r="T1042" s="13">
        <f t="shared" si="83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8323</v>
      </c>
      <c r="R1043" t="s">
        <v>8326</v>
      </c>
      <c r="S1043" s="13">
        <f t="shared" si="82"/>
        <v>42042.197824074072</v>
      </c>
      <c r="T1043" s="13">
        <f t="shared" si="83"/>
        <v>42072.156157407408</v>
      </c>
      <c r="U1043">
        <f t="shared" si="84"/>
        <v>2015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8327</v>
      </c>
      <c r="R1044" t="s">
        <v>8350</v>
      </c>
      <c r="S1044" s="13">
        <f t="shared" si="82"/>
        <v>41878.530011574076</v>
      </c>
      <c r="T1044" s="13">
        <f t="shared" si="83"/>
        <v>41913.530011574076</v>
      </c>
      <c r="U1044">
        <f t="shared" si="84"/>
        <v>2014</v>
      </c>
    </row>
    <row r="1045" spans="1:21" ht="43.5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8323</v>
      </c>
      <c r="R1045" t="s">
        <v>8326</v>
      </c>
      <c r="S1045" s="13">
        <f t="shared" si="82"/>
        <v>41866.025347222225</v>
      </c>
      <c r="T1045" s="13">
        <f t="shared" si="83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8323</v>
      </c>
      <c r="R1046" t="s">
        <v>8326</v>
      </c>
      <c r="S1046" s="13">
        <f t="shared" si="82"/>
        <v>42016.050451388888</v>
      </c>
      <c r="T1046" s="13">
        <f t="shared" si="83"/>
        <v>42046.708333333328</v>
      </c>
      <c r="U1046">
        <f t="shared" si="84"/>
        <v>2015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8311</v>
      </c>
      <c r="R1047" t="s">
        <v>8333</v>
      </c>
      <c r="S1047" s="13">
        <f t="shared" si="82"/>
        <v>42522.789803240739</v>
      </c>
      <c r="T1047" s="13">
        <f t="shared" si="83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8323</v>
      </c>
      <c r="R1048" t="s">
        <v>8326</v>
      </c>
      <c r="S1048" s="13">
        <f t="shared" si="82"/>
        <v>42054.74418981481</v>
      </c>
      <c r="T1048" s="13">
        <f t="shared" si="83"/>
        <v>42100.166666666672</v>
      </c>
      <c r="U1048">
        <f t="shared" si="84"/>
        <v>2015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8321</v>
      </c>
      <c r="R1049" t="s">
        <v>8322</v>
      </c>
      <c r="S1049" s="13">
        <f t="shared" si="82"/>
        <v>42367.719814814816</v>
      </c>
      <c r="T1049" s="13">
        <f t="shared" si="83"/>
        <v>42392.719814814816</v>
      </c>
      <c r="U1049">
        <f t="shared" si="84"/>
        <v>2015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8313</v>
      </c>
      <c r="R1050" t="s">
        <v>8314</v>
      </c>
      <c r="S1050" s="13">
        <f t="shared" si="82"/>
        <v>42571.167465277773</v>
      </c>
      <c r="T1050" s="13">
        <f t="shared" si="83"/>
        <v>42611.167465277773</v>
      </c>
      <c r="U1050">
        <f t="shared" si="84"/>
        <v>2016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8321</v>
      </c>
      <c r="R1051" t="s">
        <v>8343</v>
      </c>
      <c r="S1051" s="13">
        <f t="shared" si="82"/>
        <v>40723.053657407407</v>
      </c>
      <c r="T1051" s="13">
        <f t="shared" si="83"/>
        <v>40753.053657407407</v>
      </c>
      <c r="U1051">
        <f t="shared" si="84"/>
        <v>2011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8327</v>
      </c>
      <c r="R1052" t="s">
        <v>8331</v>
      </c>
      <c r="S1052" s="13">
        <f t="shared" si="82"/>
        <v>42515.71775462963</v>
      </c>
      <c r="T1052" s="13">
        <f t="shared" si="83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8323</v>
      </c>
      <c r="R1053" t="s">
        <v>8326</v>
      </c>
      <c r="S1053" s="13">
        <f t="shared" si="82"/>
        <v>41753.635775462964</v>
      </c>
      <c r="T1053" s="13">
        <f t="shared" si="83"/>
        <v>41783.875</v>
      </c>
      <c r="U1053">
        <f t="shared" si="84"/>
        <v>2014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8321</v>
      </c>
      <c r="R1054" t="s">
        <v>8322</v>
      </c>
      <c r="S1054" s="13">
        <f t="shared" si="82"/>
        <v>40123.83829861111</v>
      </c>
      <c r="T1054" s="13">
        <f t="shared" si="83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8323</v>
      </c>
      <c r="R1055" t="s">
        <v>8326</v>
      </c>
      <c r="S1055" s="13">
        <f t="shared" si="82"/>
        <v>41829.599791666667</v>
      </c>
      <c r="T1055" s="13">
        <f t="shared" si="83"/>
        <v>41889.599791666667</v>
      </c>
      <c r="U1055">
        <f t="shared" si="8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8308</v>
      </c>
      <c r="R1056" t="s">
        <v>8315</v>
      </c>
      <c r="S1056" s="13">
        <f t="shared" si="82"/>
        <v>42551.928854166668</v>
      </c>
      <c r="T1056" s="13">
        <f t="shared" si="83"/>
        <v>42585.0625</v>
      </c>
      <c r="U1056">
        <f t="shared" si="84"/>
        <v>2016</v>
      </c>
    </row>
    <row r="1057" spans="1:21" ht="43.5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8327</v>
      </c>
      <c r="R1057" t="s">
        <v>8328</v>
      </c>
      <c r="S1057" s="13">
        <f t="shared" si="82"/>
        <v>40911.809872685182</v>
      </c>
      <c r="T1057" s="13">
        <f t="shared" si="83"/>
        <v>40932.809872685182</v>
      </c>
      <c r="U1057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8323</v>
      </c>
      <c r="R1058" t="s">
        <v>8326</v>
      </c>
      <c r="S1058" s="13">
        <f t="shared" si="82"/>
        <v>42762.942430555559</v>
      </c>
      <c r="T1058" s="13">
        <f t="shared" si="83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8323</v>
      </c>
      <c r="R1059" t="s">
        <v>8326</v>
      </c>
      <c r="S1059" s="13">
        <f t="shared" si="82"/>
        <v>41026.953055555554</v>
      </c>
      <c r="T1059" s="13">
        <f t="shared" si="83"/>
        <v>41061.953055555554</v>
      </c>
      <c r="U1059">
        <f t="shared" si="84"/>
        <v>2012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8321</v>
      </c>
      <c r="R1060" t="s">
        <v>8332</v>
      </c>
      <c r="S1060" s="13">
        <f t="shared" si="82"/>
        <v>42508.677187499998</v>
      </c>
      <c r="T1060" s="13">
        <f t="shared" si="83"/>
        <v>42544.852083333331</v>
      </c>
      <c r="U1060">
        <f t="shared" si="84"/>
        <v>2016</v>
      </c>
    </row>
    <row r="1061" spans="1:21" ht="43.5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8311</v>
      </c>
      <c r="R1061" t="s">
        <v>8333</v>
      </c>
      <c r="S1061" s="13">
        <f t="shared" si="82"/>
        <v>42639.421493055561</v>
      </c>
      <c r="T1061" s="13">
        <f t="shared" si="83"/>
        <v>42659.458333333328</v>
      </c>
      <c r="U1061">
        <f t="shared" si="84"/>
        <v>2016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8327</v>
      </c>
      <c r="R1062" t="s">
        <v>8331</v>
      </c>
      <c r="S1062" s="13">
        <f t="shared" si="82"/>
        <v>40973.038541666669</v>
      </c>
      <c r="T1062" s="13">
        <f t="shared" si="83"/>
        <v>40993.996874999997</v>
      </c>
      <c r="U1062">
        <f t="shared" si="84"/>
        <v>2012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8308</v>
      </c>
      <c r="R1063" t="s">
        <v>8310</v>
      </c>
      <c r="S1063" s="13">
        <f t="shared" si="82"/>
        <v>42564.026319444441</v>
      </c>
      <c r="T1063" s="13">
        <f t="shared" si="83"/>
        <v>42594.026319444441</v>
      </c>
      <c r="U1063">
        <f t="shared" si="84"/>
        <v>2016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8321</v>
      </c>
      <c r="R1064" t="s">
        <v>8322</v>
      </c>
      <c r="S1064" s="13">
        <f t="shared" si="82"/>
        <v>40809.15252314815</v>
      </c>
      <c r="T1064" s="13">
        <f t="shared" si="83"/>
        <v>40854.194189814814</v>
      </c>
      <c r="U1064">
        <f t="shared" si="84"/>
        <v>2011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8319</v>
      </c>
      <c r="R1065" t="s">
        <v>8345</v>
      </c>
      <c r="S1065" s="13">
        <f t="shared" si="82"/>
        <v>42082.575555555552</v>
      </c>
      <c r="T1065" s="13">
        <f t="shared" si="83"/>
        <v>42105.25</v>
      </c>
      <c r="U1065">
        <f t="shared" si="84"/>
        <v>2015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8321</v>
      </c>
      <c r="R1066" t="s">
        <v>8322</v>
      </c>
      <c r="S1066" s="13">
        <f t="shared" si="82"/>
        <v>40267.245717592588</v>
      </c>
      <c r="T1066" s="13">
        <f t="shared" si="83"/>
        <v>40308.844444444447</v>
      </c>
      <c r="U1066">
        <f t="shared" si="84"/>
        <v>2010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8327</v>
      </c>
      <c r="R1067" t="s">
        <v>8338</v>
      </c>
      <c r="S1067" s="13">
        <f t="shared" si="82"/>
        <v>41521.617361111108</v>
      </c>
      <c r="T1067" s="13">
        <f t="shared" si="83"/>
        <v>41535.617361111108</v>
      </c>
      <c r="U1067">
        <f t="shared" si="84"/>
        <v>2013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8327</v>
      </c>
      <c r="R1068" t="s">
        <v>8331</v>
      </c>
      <c r="S1068" s="13">
        <f t="shared" si="82"/>
        <v>42146.190902777773</v>
      </c>
      <c r="T1068" s="13">
        <f t="shared" si="83"/>
        <v>42170.190902777773</v>
      </c>
      <c r="U1068">
        <f t="shared" si="84"/>
        <v>2015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8316</v>
      </c>
      <c r="R1069" t="s">
        <v>8317</v>
      </c>
      <c r="S1069" s="13">
        <f t="shared" si="82"/>
        <v>42197.771990740745</v>
      </c>
      <c r="T1069" s="13">
        <f t="shared" si="83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8323</v>
      </c>
      <c r="R1070" t="s">
        <v>8326</v>
      </c>
      <c r="S1070" s="13">
        <f t="shared" si="82"/>
        <v>42401.806562500002</v>
      </c>
      <c r="T1070" s="13">
        <f t="shared" si="83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8323</v>
      </c>
      <c r="R1071" t="s">
        <v>8326</v>
      </c>
      <c r="S1071" s="13">
        <f t="shared" si="82"/>
        <v>42466.558796296296</v>
      </c>
      <c r="T1071" s="13">
        <f t="shared" si="83"/>
        <v>42490.165972222225</v>
      </c>
      <c r="U1071">
        <f t="shared" si="84"/>
        <v>2016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8323</v>
      </c>
      <c r="R1072" t="s">
        <v>8335</v>
      </c>
      <c r="S1072" s="13">
        <f t="shared" si="82"/>
        <v>42682.616967592592</v>
      </c>
      <c r="T1072" s="13">
        <f t="shared" si="83"/>
        <v>42703.25</v>
      </c>
      <c r="U1072">
        <f t="shared" si="84"/>
        <v>2016</v>
      </c>
    </row>
    <row r="1073" spans="1:21" ht="43.5" x14ac:dyDescent="0.3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>
        <f t="shared" si="81"/>
        <v>68.86</v>
      </c>
      <c r="Q1073" s="10" t="s">
        <v>8319</v>
      </c>
      <c r="R1073" t="s">
        <v>8320</v>
      </c>
      <c r="S1073" s="13">
        <f t="shared" si="82"/>
        <v>42495.871736111112</v>
      </c>
      <c r="T1073" s="13">
        <f t="shared" si="83"/>
        <v>42530.791666666672</v>
      </c>
      <c r="U1073">
        <f t="shared" si="84"/>
        <v>2016</v>
      </c>
    </row>
    <row r="1074" spans="1:21" ht="43.5" x14ac:dyDescent="0.3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>
        <f t="shared" si="81"/>
        <v>37.479999999999997</v>
      </c>
      <c r="Q1074" s="10" t="s">
        <v>8316</v>
      </c>
      <c r="R1074" t="s">
        <v>8317</v>
      </c>
      <c r="S1074" s="13">
        <f t="shared" si="82"/>
        <v>42781.549097222218</v>
      </c>
      <c r="T1074" s="13">
        <f t="shared" si="83"/>
        <v>42806.507430555561</v>
      </c>
      <c r="U1074">
        <f t="shared" si="84"/>
        <v>2017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8323</v>
      </c>
      <c r="R1075" t="s">
        <v>8326</v>
      </c>
      <c r="S1075" s="13">
        <f t="shared" si="82"/>
        <v>42193.771481481483</v>
      </c>
      <c r="T1075" s="13">
        <f t="shared" si="83"/>
        <v>42212.957638888889</v>
      </c>
      <c r="U107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8323</v>
      </c>
      <c r="R1076" t="s">
        <v>8326</v>
      </c>
      <c r="S1076" s="13">
        <f t="shared" si="82"/>
        <v>42329.838159722218</v>
      </c>
      <c r="T1076" s="13">
        <f t="shared" si="83"/>
        <v>42388.957638888889</v>
      </c>
      <c r="U1076">
        <f t="shared" si="84"/>
        <v>2015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8327</v>
      </c>
      <c r="R1077" t="s">
        <v>8331</v>
      </c>
      <c r="S1077" s="13">
        <f t="shared" si="82"/>
        <v>40730.105625000004</v>
      </c>
      <c r="T1077" s="13">
        <f t="shared" si="83"/>
        <v>40747.165972222225</v>
      </c>
      <c r="U1077">
        <f t="shared" si="84"/>
        <v>2011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8316</v>
      </c>
      <c r="R1078" t="s">
        <v>8317</v>
      </c>
      <c r="S1078" s="13">
        <f t="shared" si="82"/>
        <v>42774.621712962966</v>
      </c>
      <c r="T1078" s="13">
        <f t="shared" si="83"/>
        <v>42804.621712962966</v>
      </c>
      <c r="U1078">
        <f t="shared" si="84"/>
        <v>2017</v>
      </c>
    </row>
    <row r="1079" spans="1:21" ht="43.5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8323</v>
      </c>
      <c r="R1079" t="s">
        <v>8326</v>
      </c>
      <c r="S1079" s="13">
        <f t="shared" si="82"/>
        <v>42061.212488425925</v>
      </c>
      <c r="T1079" s="13">
        <f t="shared" si="83"/>
        <v>42089.166666666672</v>
      </c>
      <c r="U1079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8323</v>
      </c>
      <c r="R1080" t="s">
        <v>8326</v>
      </c>
      <c r="S1080" s="13">
        <f t="shared" si="82"/>
        <v>40531.886886574073</v>
      </c>
      <c r="T1080" s="13">
        <f t="shared" si="83"/>
        <v>40591.886886574073</v>
      </c>
      <c r="U1080">
        <f t="shared" si="84"/>
        <v>2010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8311</v>
      </c>
      <c r="R1081" t="s">
        <v>8333</v>
      </c>
      <c r="S1081" s="13">
        <f t="shared" si="82"/>
        <v>42184.816539351858</v>
      </c>
      <c r="T1081" s="13">
        <f t="shared" si="83"/>
        <v>42215.165972222225</v>
      </c>
      <c r="U1081">
        <f t="shared" si="84"/>
        <v>2015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8327</v>
      </c>
      <c r="R1082" t="s">
        <v>8331</v>
      </c>
      <c r="S1082" s="13">
        <f t="shared" si="82"/>
        <v>42126.92123842593</v>
      </c>
      <c r="T1082" s="13">
        <f t="shared" si="83"/>
        <v>42158.1875</v>
      </c>
      <c r="U1082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8323</v>
      </c>
      <c r="R1083" t="s">
        <v>8326</v>
      </c>
      <c r="S1083" s="13">
        <f t="shared" si="82"/>
        <v>42303.672662037032</v>
      </c>
      <c r="T1083" s="13">
        <f t="shared" si="83"/>
        <v>42338.714328703703</v>
      </c>
      <c r="U1083">
        <f t="shared" si="84"/>
        <v>2015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8321</v>
      </c>
      <c r="R1084" t="s">
        <v>8322</v>
      </c>
      <c r="S1084" s="13">
        <f t="shared" si="82"/>
        <v>42058.235289351855</v>
      </c>
      <c r="T1084" s="13">
        <f t="shared" si="83"/>
        <v>42085.333333333328</v>
      </c>
      <c r="U1084">
        <f t="shared" si="84"/>
        <v>2015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8313</v>
      </c>
      <c r="R1085" t="s">
        <v>8314</v>
      </c>
      <c r="S1085" s="13">
        <f t="shared" si="82"/>
        <v>42282.678287037037</v>
      </c>
      <c r="T1085" s="13">
        <f t="shared" si="83"/>
        <v>42322.719953703709</v>
      </c>
      <c r="U1085">
        <f t="shared" si="84"/>
        <v>2015</v>
      </c>
    </row>
    <row r="1086" spans="1:21" ht="43.5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8311</v>
      </c>
      <c r="R1086" t="s">
        <v>8333</v>
      </c>
      <c r="S1086" s="13">
        <f t="shared" si="82"/>
        <v>41247.020243055551</v>
      </c>
      <c r="T1086" s="13">
        <f t="shared" si="83"/>
        <v>41288.888888888891</v>
      </c>
      <c r="U1086">
        <f t="shared" si="84"/>
        <v>2012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8327</v>
      </c>
      <c r="R1087" t="s">
        <v>8331</v>
      </c>
      <c r="S1087" s="13">
        <f t="shared" si="82"/>
        <v>41228.924884259257</v>
      </c>
      <c r="T1087" s="13">
        <f t="shared" si="83"/>
        <v>41258.924884259257</v>
      </c>
      <c r="U1087">
        <f t="shared" si="84"/>
        <v>2012</v>
      </c>
    </row>
    <row r="1088" spans="1:21" ht="43.5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8327</v>
      </c>
      <c r="R1088" t="s">
        <v>8328</v>
      </c>
      <c r="S1088" s="13">
        <f t="shared" si="82"/>
        <v>41696.817129629628</v>
      </c>
      <c r="T1088" s="13">
        <f t="shared" si="83"/>
        <v>41731.775462962964</v>
      </c>
      <c r="U1088">
        <f t="shared" si="84"/>
        <v>2014</v>
      </c>
    </row>
    <row r="1089" spans="1:21" ht="43.5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8311</v>
      </c>
      <c r="R1089" t="s">
        <v>8348</v>
      </c>
      <c r="S1089" s="13">
        <f t="shared" si="82"/>
        <v>42304.210833333331</v>
      </c>
      <c r="T1089" s="13">
        <f t="shared" si="83"/>
        <v>42334.252500000002</v>
      </c>
      <c r="U1089">
        <f t="shared" si="84"/>
        <v>2015</v>
      </c>
    </row>
    <row r="1090" spans="1:21" ht="43.5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0" t="s">
        <v>8323</v>
      </c>
      <c r="R1090" t="s">
        <v>8326</v>
      </c>
      <c r="S1090" s="13">
        <f t="shared" si="82"/>
        <v>41931.682939814818</v>
      </c>
      <c r="T1090" s="13">
        <f t="shared" si="83"/>
        <v>41961.724606481483</v>
      </c>
      <c r="U1090">
        <f t="shared" si="84"/>
        <v>2014</v>
      </c>
    </row>
    <row r="1091" spans="1:21" ht="43.5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IFERROR(ROUND(E1091/L1091,2),0)</f>
        <v>71.34</v>
      </c>
      <c r="Q1091" s="10" t="s">
        <v>8313</v>
      </c>
      <c r="R1091" t="s">
        <v>8314</v>
      </c>
      <c r="S1091" s="13">
        <f t="shared" ref="S1091:S1154" si="87">(((J1091/60)/60)/24)+DATE(1970,1,1)</f>
        <v>42388.575104166666</v>
      </c>
      <c r="T1091" s="13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8316</v>
      </c>
      <c r="R1092" t="s">
        <v>8317</v>
      </c>
      <c r="S1092" s="13">
        <f t="shared" si="87"/>
        <v>42338.709108796291</v>
      </c>
      <c r="T1092" s="13">
        <f t="shared" si="88"/>
        <v>42372.957638888889</v>
      </c>
      <c r="U1092">
        <f t="shared" si="89"/>
        <v>2015</v>
      </c>
    </row>
    <row r="1093" spans="1:21" ht="29" x14ac:dyDescent="0.3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>
        <f t="shared" si="86"/>
        <v>94.91</v>
      </c>
      <c r="Q1093" s="10" t="s">
        <v>8323</v>
      </c>
      <c r="R1093" t="s">
        <v>8335</v>
      </c>
      <c r="S1093" s="13">
        <f t="shared" si="87"/>
        <v>42656.005173611105</v>
      </c>
      <c r="T1093" s="13">
        <f t="shared" si="88"/>
        <v>42689.088888888888</v>
      </c>
      <c r="U1093">
        <f t="shared" si="89"/>
        <v>2016</v>
      </c>
    </row>
    <row r="1094" spans="1:21" ht="43.5" x14ac:dyDescent="0.3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>
        <f t="shared" si="86"/>
        <v>102.08</v>
      </c>
      <c r="Q1094" s="10" t="s">
        <v>8321</v>
      </c>
      <c r="R1094" t="s">
        <v>8343</v>
      </c>
      <c r="S1094" s="13">
        <f t="shared" si="87"/>
        <v>42125.333182870367</v>
      </c>
      <c r="T1094" s="13">
        <f t="shared" si="88"/>
        <v>42155.333182870367</v>
      </c>
      <c r="U1094">
        <f t="shared" si="89"/>
        <v>2015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8327</v>
      </c>
      <c r="R1095" t="s">
        <v>8331</v>
      </c>
      <c r="S1095" s="13">
        <f t="shared" si="87"/>
        <v>41792.667361111111</v>
      </c>
      <c r="T1095" s="13">
        <f t="shared" si="88"/>
        <v>41813.667361111111</v>
      </c>
      <c r="U1095">
        <f t="shared" si="89"/>
        <v>2014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8308</v>
      </c>
      <c r="R1096" t="s">
        <v>8309</v>
      </c>
      <c r="S1096" s="13">
        <f t="shared" si="87"/>
        <v>42705.764513888891</v>
      </c>
      <c r="T1096" s="13">
        <f t="shared" si="88"/>
        <v>42735.764513888891</v>
      </c>
      <c r="U1096">
        <f t="shared" si="89"/>
        <v>2016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8313</v>
      </c>
      <c r="R1097" t="s">
        <v>8314</v>
      </c>
      <c r="S1097" s="13">
        <f t="shared" si="87"/>
        <v>42018.071550925932</v>
      </c>
      <c r="T1097" s="13">
        <f t="shared" si="88"/>
        <v>42049.071550925932</v>
      </c>
      <c r="U1097">
        <f t="shared" si="89"/>
        <v>2015</v>
      </c>
    </row>
    <row r="1098" spans="1:21" ht="43.5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8321</v>
      </c>
      <c r="R1098" t="s">
        <v>8322</v>
      </c>
      <c r="S1098" s="13">
        <f t="shared" si="87"/>
        <v>40697.498449074075</v>
      </c>
      <c r="T1098" s="13">
        <f t="shared" si="88"/>
        <v>40727.498449074075</v>
      </c>
      <c r="U1098">
        <f t="shared" si="89"/>
        <v>2011</v>
      </c>
    </row>
    <row r="1099" spans="1:21" ht="43.5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8321</v>
      </c>
      <c r="R1099" t="s">
        <v>8332</v>
      </c>
      <c r="S1099" s="13">
        <f t="shared" si="87"/>
        <v>41932.819525462961</v>
      </c>
      <c r="T1099" s="13">
        <f t="shared" si="88"/>
        <v>41992.861192129625</v>
      </c>
      <c r="U1099">
        <f t="shared" si="89"/>
        <v>2014</v>
      </c>
    </row>
    <row r="1100" spans="1:21" ht="43.5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8323</v>
      </c>
      <c r="R1100" t="s">
        <v>8335</v>
      </c>
      <c r="S1100" s="13">
        <f t="shared" si="87"/>
        <v>42084.881539351853</v>
      </c>
      <c r="T1100" s="13">
        <f t="shared" si="88"/>
        <v>42114.881539351853</v>
      </c>
      <c r="U1100">
        <f t="shared" si="89"/>
        <v>2015</v>
      </c>
    </row>
    <row r="1101" spans="1:21" ht="43.5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8323</v>
      </c>
      <c r="R1101" t="s">
        <v>8326</v>
      </c>
      <c r="S1101" s="13">
        <f t="shared" si="87"/>
        <v>42495.992800925931</v>
      </c>
      <c r="T1101" s="13">
        <f t="shared" si="88"/>
        <v>42552.958333333328</v>
      </c>
      <c r="U1101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8323</v>
      </c>
      <c r="R1102" t="s">
        <v>8326</v>
      </c>
      <c r="S1102" s="13">
        <f t="shared" si="87"/>
        <v>42185.521087962959</v>
      </c>
      <c r="T1102" s="13">
        <f t="shared" si="88"/>
        <v>42215.521087962959</v>
      </c>
      <c r="U1102">
        <f t="shared" si="89"/>
        <v>2015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8321</v>
      </c>
      <c r="R1103" t="s">
        <v>8332</v>
      </c>
      <c r="S1103" s="13">
        <f t="shared" si="87"/>
        <v>42286.660891203705</v>
      </c>
      <c r="T1103" s="13">
        <f t="shared" si="88"/>
        <v>42316.702557870376</v>
      </c>
      <c r="U1103">
        <f t="shared" si="89"/>
        <v>2015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8327</v>
      </c>
      <c r="R1104" t="s">
        <v>8331</v>
      </c>
      <c r="S1104" s="13">
        <f t="shared" si="87"/>
        <v>42279.669768518521</v>
      </c>
      <c r="T1104" s="13">
        <f t="shared" si="88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8323</v>
      </c>
      <c r="R1105" t="s">
        <v>8326</v>
      </c>
      <c r="S1105" s="13">
        <f t="shared" si="87"/>
        <v>41793.668761574074</v>
      </c>
      <c r="T1105" s="13">
        <f t="shared" si="88"/>
        <v>41823.668761574074</v>
      </c>
      <c r="U1105">
        <f t="shared" si="89"/>
        <v>2014</v>
      </c>
    </row>
    <row r="1106" spans="1:21" ht="43.5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8327</v>
      </c>
      <c r="R1106" t="s">
        <v>8331</v>
      </c>
      <c r="S1106" s="13">
        <f t="shared" si="87"/>
        <v>42703.214409722219</v>
      </c>
      <c r="T1106" s="13">
        <f t="shared" si="88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8323</v>
      </c>
      <c r="R1107" t="s">
        <v>8326</v>
      </c>
      <c r="S1107" s="13">
        <f t="shared" si="87"/>
        <v>41915.762835648151</v>
      </c>
      <c r="T1107" s="13">
        <f t="shared" si="88"/>
        <v>41944.720833333333</v>
      </c>
      <c r="U1107">
        <f t="shared" si="89"/>
        <v>2014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8327</v>
      </c>
      <c r="R1108" t="s">
        <v>8331</v>
      </c>
      <c r="S1108" s="13">
        <f t="shared" si="87"/>
        <v>41495.692627314813</v>
      </c>
      <c r="T1108" s="13">
        <f t="shared" si="88"/>
        <v>41527.165972222225</v>
      </c>
      <c r="U1108">
        <f t="shared" si="89"/>
        <v>2013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8313</v>
      </c>
      <c r="R1109" t="s">
        <v>8314</v>
      </c>
      <c r="S1109" s="13">
        <f t="shared" si="87"/>
        <v>42068.829039351855</v>
      </c>
      <c r="T1109" s="13">
        <f t="shared" si="88"/>
        <v>42088.787372685183</v>
      </c>
      <c r="U1109">
        <f t="shared" si="89"/>
        <v>2015</v>
      </c>
    </row>
    <row r="1110" spans="1:21" ht="29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8323</v>
      </c>
      <c r="R1110" t="s">
        <v>8324</v>
      </c>
      <c r="S1110" s="13">
        <f t="shared" si="87"/>
        <v>41885.595138888886</v>
      </c>
      <c r="T1110" s="13">
        <f t="shared" si="88"/>
        <v>41916.595138888886</v>
      </c>
      <c r="U1110">
        <f t="shared" si="89"/>
        <v>2014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8321</v>
      </c>
      <c r="R1111" t="s">
        <v>8322</v>
      </c>
      <c r="S1111" s="13">
        <f t="shared" si="87"/>
        <v>40235.900358796294</v>
      </c>
      <c r="T1111" s="13">
        <f t="shared" si="88"/>
        <v>40296.78402777778</v>
      </c>
      <c r="U1111">
        <f t="shared" si="89"/>
        <v>2010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8327</v>
      </c>
      <c r="R1112" t="s">
        <v>8328</v>
      </c>
      <c r="S1112" s="13">
        <f t="shared" si="87"/>
        <v>41099.093865740739</v>
      </c>
      <c r="T1112" s="13">
        <f t="shared" si="88"/>
        <v>41131.916666666664</v>
      </c>
      <c r="U1112">
        <f t="shared" si="89"/>
        <v>2012</v>
      </c>
    </row>
    <row r="1113" spans="1:21" ht="43.5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8323</v>
      </c>
      <c r="R1113" t="s">
        <v>8324</v>
      </c>
      <c r="S1113" s="13">
        <f t="shared" si="87"/>
        <v>41843.155729166669</v>
      </c>
      <c r="T1113" s="13">
        <f t="shared" si="88"/>
        <v>41873.155729166669</v>
      </c>
      <c r="U1113">
        <f t="shared" si="89"/>
        <v>2014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8327</v>
      </c>
      <c r="R1114" t="s">
        <v>8331</v>
      </c>
      <c r="S1114" s="13">
        <f t="shared" si="87"/>
        <v>40274.745127314818</v>
      </c>
      <c r="T1114" s="13">
        <f t="shared" si="88"/>
        <v>40344.166666666664</v>
      </c>
      <c r="U1114">
        <f t="shared" si="89"/>
        <v>2010</v>
      </c>
    </row>
    <row r="1115" spans="1:21" ht="43.5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8313</v>
      </c>
      <c r="R1115" t="s">
        <v>8314</v>
      </c>
      <c r="S1115" s="13">
        <f t="shared" si="87"/>
        <v>42484.829062500001</v>
      </c>
      <c r="T1115" s="13">
        <f t="shared" si="88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8323</v>
      </c>
      <c r="R1116" t="s">
        <v>8326</v>
      </c>
      <c r="S1116" s="13">
        <f t="shared" si="87"/>
        <v>41851.541585648149</v>
      </c>
      <c r="T1116" s="13">
        <f t="shared" si="88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8323</v>
      </c>
      <c r="R1117" t="s">
        <v>8326</v>
      </c>
      <c r="S1117" s="13">
        <f t="shared" si="87"/>
        <v>42737.910138888896</v>
      </c>
      <c r="T1117" s="13">
        <f t="shared" si="88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8323</v>
      </c>
      <c r="R1118" t="s">
        <v>8326</v>
      </c>
      <c r="S1118" s="13">
        <f t="shared" si="87"/>
        <v>41753.593275462961</v>
      </c>
      <c r="T1118" s="13">
        <f t="shared" si="88"/>
        <v>41778.875</v>
      </c>
      <c r="U1118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8323</v>
      </c>
      <c r="R1119" t="s">
        <v>8326</v>
      </c>
      <c r="S1119" s="13">
        <f t="shared" si="87"/>
        <v>42151.069606481484</v>
      </c>
      <c r="T1119" s="13">
        <f t="shared" si="88"/>
        <v>42172.069606481484</v>
      </c>
      <c r="U1119">
        <f t="shared" si="89"/>
        <v>2015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8321</v>
      </c>
      <c r="R1120" t="s">
        <v>8322</v>
      </c>
      <c r="S1120" s="13">
        <f t="shared" si="87"/>
        <v>40718.310659722221</v>
      </c>
      <c r="T1120" s="13">
        <f t="shared" si="88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8323</v>
      </c>
      <c r="R1121" t="s">
        <v>8326</v>
      </c>
      <c r="S1121" s="13">
        <f t="shared" si="87"/>
        <v>41809.12300925926</v>
      </c>
      <c r="T1121" s="13">
        <f t="shared" si="88"/>
        <v>41831.677083333336</v>
      </c>
      <c r="U1121">
        <f t="shared" si="89"/>
        <v>2014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8321</v>
      </c>
      <c r="R1122" t="s">
        <v>8343</v>
      </c>
      <c r="S1122" s="13">
        <f t="shared" si="87"/>
        <v>42721.198877314819</v>
      </c>
      <c r="T1122" s="13">
        <f t="shared" si="88"/>
        <v>42767.333333333328</v>
      </c>
      <c r="U1122">
        <f t="shared" si="89"/>
        <v>2016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8321</v>
      </c>
      <c r="R1123" t="s">
        <v>8322</v>
      </c>
      <c r="S1123" s="13">
        <f t="shared" si="87"/>
        <v>42417.818078703705</v>
      </c>
      <c r="T1123" s="13">
        <f t="shared" si="88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8323</v>
      </c>
      <c r="R1124" t="s">
        <v>8326</v>
      </c>
      <c r="S1124" s="13">
        <f t="shared" si="87"/>
        <v>42426.949988425928</v>
      </c>
      <c r="T1124" s="13">
        <f t="shared" si="88"/>
        <v>42461.165972222225</v>
      </c>
      <c r="U1124">
        <f t="shared" si="89"/>
        <v>2016</v>
      </c>
    </row>
    <row r="1125" spans="1:21" ht="29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8323</v>
      </c>
      <c r="R1125" t="s">
        <v>8326</v>
      </c>
      <c r="S1125" s="13">
        <f t="shared" si="87"/>
        <v>42796.682476851856</v>
      </c>
      <c r="T1125" s="13">
        <f t="shared" si="88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8323</v>
      </c>
      <c r="R1126" t="s">
        <v>8326</v>
      </c>
      <c r="S1126" s="13">
        <f t="shared" si="87"/>
        <v>42139.525567129633</v>
      </c>
      <c r="T1126" s="13">
        <f t="shared" si="88"/>
        <v>42169.525567129633</v>
      </c>
      <c r="U1126">
        <f t="shared" si="89"/>
        <v>2015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8327</v>
      </c>
      <c r="R1127" t="s">
        <v>8338</v>
      </c>
      <c r="S1127" s="13">
        <f t="shared" si="87"/>
        <v>41039.409456018519</v>
      </c>
      <c r="T1127" s="13">
        <f t="shared" si="88"/>
        <v>41069.409456018519</v>
      </c>
      <c r="U1127">
        <f t="shared" si="89"/>
        <v>2012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8327</v>
      </c>
      <c r="R1128" t="s">
        <v>8328</v>
      </c>
      <c r="S1128" s="13">
        <f t="shared" si="87"/>
        <v>40458.815625000003</v>
      </c>
      <c r="T1128" s="13">
        <f t="shared" si="88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8323</v>
      </c>
      <c r="R1129" t="s">
        <v>8326</v>
      </c>
      <c r="S1129" s="13">
        <f t="shared" si="87"/>
        <v>42558.189432870371</v>
      </c>
      <c r="T1129" s="13">
        <f t="shared" si="88"/>
        <v>42587.875</v>
      </c>
      <c r="U1129">
        <f t="shared" si="89"/>
        <v>2016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8308</v>
      </c>
      <c r="R1130" t="s">
        <v>8315</v>
      </c>
      <c r="S1130" s="13">
        <f t="shared" si="87"/>
        <v>42327.805659722217</v>
      </c>
      <c r="T1130" s="13">
        <f t="shared" si="88"/>
        <v>42355.805659722217</v>
      </c>
      <c r="U1130">
        <f t="shared" si="89"/>
        <v>2015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8323</v>
      </c>
      <c r="R1131" t="s">
        <v>8326</v>
      </c>
      <c r="S1131" s="13">
        <f t="shared" si="87"/>
        <v>42646.092812499999</v>
      </c>
      <c r="T1131" s="13">
        <f t="shared" si="88"/>
        <v>42675.207638888889</v>
      </c>
      <c r="U1131">
        <f t="shared" si="89"/>
        <v>2016</v>
      </c>
    </row>
    <row r="1132" spans="1:21" ht="43.5" x14ac:dyDescent="0.3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>
        <f t="shared" si="86"/>
        <v>80.400000000000006</v>
      </c>
      <c r="Q1132" s="10" t="s">
        <v>8323</v>
      </c>
      <c r="R1132" t="s">
        <v>8326</v>
      </c>
      <c r="S1132" s="13">
        <f t="shared" si="87"/>
        <v>42248.697754629626</v>
      </c>
      <c r="T1132" s="13">
        <f t="shared" si="88"/>
        <v>42283.697754629626</v>
      </c>
      <c r="U1132">
        <f t="shared" si="89"/>
        <v>2015</v>
      </c>
    </row>
    <row r="1133" spans="1:21" ht="43.5" x14ac:dyDescent="0.3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>
        <f t="shared" si="86"/>
        <v>43.55</v>
      </c>
      <c r="Q1133" s="10" t="s">
        <v>8311</v>
      </c>
      <c r="R1133" t="s">
        <v>8333</v>
      </c>
      <c r="S1133" s="13">
        <f t="shared" si="87"/>
        <v>41111.185891203706</v>
      </c>
      <c r="T1133" s="13">
        <f t="shared" si="88"/>
        <v>41171.185891203706</v>
      </c>
      <c r="U1133">
        <f t="shared" si="89"/>
        <v>2012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8327</v>
      </c>
      <c r="R1134" t="s">
        <v>8331</v>
      </c>
      <c r="S1134" s="13">
        <f t="shared" si="87"/>
        <v>41067.74086805556</v>
      </c>
      <c r="T1134" s="13">
        <f t="shared" si="88"/>
        <v>41097.74086805556</v>
      </c>
      <c r="U1134">
        <f t="shared" si="89"/>
        <v>2012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8323</v>
      </c>
      <c r="R1135" t="s">
        <v>8324</v>
      </c>
      <c r="S1135" s="13">
        <f t="shared" si="87"/>
        <v>42660.618854166663</v>
      </c>
      <c r="T1135" s="13">
        <f t="shared" si="88"/>
        <v>42696.249305555553</v>
      </c>
      <c r="U1135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8323</v>
      </c>
      <c r="R1136" t="s">
        <v>8326</v>
      </c>
      <c r="S1136" s="13">
        <f t="shared" si="87"/>
        <v>42648.546111111107</v>
      </c>
      <c r="T1136" s="13">
        <f t="shared" si="88"/>
        <v>42678.546111111107</v>
      </c>
      <c r="U1136">
        <f t="shared" si="89"/>
        <v>2016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8327</v>
      </c>
      <c r="R1137" t="s">
        <v>8330</v>
      </c>
      <c r="S1137" s="13">
        <f t="shared" si="87"/>
        <v>42796.071643518517</v>
      </c>
      <c r="T1137" s="13">
        <f t="shared" si="88"/>
        <v>42826.166666666672</v>
      </c>
      <c r="U1137">
        <f t="shared" si="89"/>
        <v>2017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8311</v>
      </c>
      <c r="R1138" t="s">
        <v>8333</v>
      </c>
      <c r="S1138" s="13">
        <f t="shared" si="87"/>
        <v>42334.013124999998</v>
      </c>
      <c r="T1138" s="13">
        <f t="shared" si="88"/>
        <v>42364.013124999998</v>
      </c>
      <c r="U1138">
        <f t="shared" si="89"/>
        <v>2015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8321</v>
      </c>
      <c r="R1139" t="s">
        <v>8343</v>
      </c>
      <c r="S1139" s="13">
        <f t="shared" si="87"/>
        <v>41718.043032407404</v>
      </c>
      <c r="T1139" s="13">
        <f t="shared" si="88"/>
        <v>41742.083333333336</v>
      </c>
      <c r="U1139">
        <f t="shared" si="89"/>
        <v>2014</v>
      </c>
    </row>
    <row r="1140" spans="1:21" ht="43.5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8308</v>
      </c>
      <c r="R1140" t="s">
        <v>8310</v>
      </c>
      <c r="S1140" s="13">
        <f t="shared" si="87"/>
        <v>42720.720057870371</v>
      </c>
      <c r="T1140" s="13">
        <f t="shared" si="88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8323</v>
      </c>
      <c r="R1141" t="s">
        <v>8326</v>
      </c>
      <c r="S1141" s="13">
        <f t="shared" si="87"/>
        <v>42690.041435185187</v>
      </c>
      <c r="T1141" s="13">
        <f t="shared" si="88"/>
        <v>42750.041435185187</v>
      </c>
      <c r="U1141">
        <f t="shared" si="89"/>
        <v>2016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8321</v>
      </c>
      <c r="R1142" t="s">
        <v>8322</v>
      </c>
      <c r="S1142" s="13">
        <f t="shared" si="87"/>
        <v>41107.053067129629</v>
      </c>
      <c r="T1142" s="13">
        <f t="shared" si="88"/>
        <v>41137.053067129629</v>
      </c>
      <c r="U1142">
        <f t="shared" si="89"/>
        <v>2012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8323</v>
      </c>
      <c r="R1143" t="s">
        <v>8335</v>
      </c>
      <c r="S1143" s="13">
        <f t="shared" si="87"/>
        <v>42395.706435185188</v>
      </c>
      <c r="T1143" s="13">
        <f t="shared" si="88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8323</v>
      </c>
      <c r="R1144" t="s">
        <v>8326</v>
      </c>
      <c r="S1144" s="13">
        <f t="shared" si="87"/>
        <v>41827.605057870373</v>
      </c>
      <c r="T1144" s="13">
        <f t="shared" si="88"/>
        <v>41848.605057870373</v>
      </c>
      <c r="U1144">
        <f t="shared" si="89"/>
        <v>2014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8323</v>
      </c>
      <c r="R1145" t="s">
        <v>8335</v>
      </c>
      <c r="S1145" s="13">
        <f t="shared" si="87"/>
        <v>42128.824074074073</v>
      </c>
      <c r="T1145" s="13">
        <f t="shared" si="88"/>
        <v>42158</v>
      </c>
      <c r="U1145">
        <f t="shared" si="89"/>
        <v>2015</v>
      </c>
    </row>
    <row r="1146" spans="1:21" ht="43.5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8323</v>
      </c>
      <c r="R1146" t="s">
        <v>8324</v>
      </c>
      <c r="S1146" s="13">
        <f t="shared" si="87"/>
        <v>42225.559675925921</v>
      </c>
      <c r="T1146" s="13">
        <f t="shared" si="88"/>
        <v>42270.559675925921</v>
      </c>
      <c r="U1146">
        <f t="shared" si="89"/>
        <v>2015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8308</v>
      </c>
      <c r="R1147" t="s">
        <v>8340</v>
      </c>
      <c r="S1147" s="13">
        <f t="shared" si="87"/>
        <v>41542.958449074074</v>
      </c>
      <c r="T1147" s="13">
        <f t="shared" si="88"/>
        <v>41572.958449074074</v>
      </c>
      <c r="U1147">
        <f t="shared" si="89"/>
        <v>2013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8327</v>
      </c>
      <c r="R1148" t="s">
        <v>8331</v>
      </c>
      <c r="S1148" s="13">
        <f t="shared" si="87"/>
        <v>41794.981122685182</v>
      </c>
      <c r="T1148" s="13">
        <f t="shared" si="88"/>
        <v>41854.708333333336</v>
      </c>
      <c r="U1148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8323</v>
      </c>
      <c r="R1149" t="s">
        <v>8326</v>
      </c>
      <c r="S1149" s="13">
        <f t="shared" si="87"/>
        <v>42575.130057870367</v>
      </c>
      <c r="T1149" s="13">
        <f t="shared" si="88"/>
        <v>42605.130057870367</v>
      </c>
      <c r="U1149">
        <f t="shared" si="89"/>
        <v>2016</v>
      </c>
    </row>
    <row r="1150" spans="1:21" ht="29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8311</v>
      </c>
      <c r="R1150" t="s">
        <v>8333</v>
      </c>
      <c r="S1150" s="13">
        <f t="shared" si="87"/>
        <v>41226.95721064815</v>
      </c>
      <c r="T1150" s="13">
        <f t="shared" si="88"/>
        <v>41256.95721064815</v>
      </c>
      <c r="U115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8323</v>
      </c>
      <c r="R1151" t="s">
        <v>8326</v>
      </c>
      <c r="S1151" s="13">
        <f t="shared" si="87"/>
        <v>42318.702094907407</v>
      </c>
      <c r="T1151" s="13">
        <f t="shared" si="88"/>
        <v>42348.702094907407</v>
      </c>
      <c r="U1151">
        <f t="shared" si="89"/>
        <v>2015</v>
      </c>
    </row>
    <row r="1152" spans="1:21" ht="29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8323</v>
      </c>
      <c r="R1152" t="s">
        <v>8324</v>
      </c>
      <c r="S1152" s="13">
        <f t="shared" si="87"/>
        <v>42381.686840277776</v>
      </c>
      <c r="T1152" s="13">
        <f t="shared" si="88"/>
        <v>42411.686840277776</v>
      </c>
      <c r="U1152">
        <f t="shared" si="89"/>
        <v>2016</v>
      </c>
    </row>
    <row r="1153" spans="1:21" ht="43.5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8323</v>
      </c>
      <c r="R1153" t="s">
        <v>8326</v>
      </c>
      <c r="S1153" s="13">
        <f t="shared" si="87"/>
        <v>41880.061006944445</v>
      </c>
      <c r="T1153" s="13">
        <f t="shared" si="88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s="10" t="s">
        <v>8323</v>
      </c>
      <c r="R1154" t="s">
        <v>8326</v>
      </c>
      <c r="S1154" s="13">
        <f t="shared" si="87"/>
        <v>42125.647534722222</v>
      </c>
      <c r="T1154" s="13">
        <f t="shared" si="88"/>
        <v>42150.647534722222</v>
      </c>
      <c r="U1154">
        <f t="shared" si="89"/>
        <v>2015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IFERROR(ROUND(E1155/L1155,2),0)</f>
        <v>51.47</v>
      </c>
      <c r="Q1155" s="10" t="s">
        <v>8311</v>
      </c>
      <c r="R1155" t="s">
        <v>8333</v>
      </c>
      <c r="S1155" s="13">
        <f t="shared" ref="S1155:S1218" si="92">(((J1155/60)/60)/24)+DATE(1970,1,1)</f>
        <v>41789.330312500002</v>
      </c>
      <c r="T1155" s="13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29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8316</v>
      </c>
      <c r="R1156" t="s">
        <v>8317</v>
      </c>
      <c r="S1156" s="13">
        <f t="shared" si="92"/>
        <v>41926.585162037038</v>
      </c>
      <c r="T1156" s="13">
        <f t="shared" si="93"/>
        <v>41961</v>
      </c>
      <c r="U1156">
        <f t="shared" si="94"/>
        <v>2014</v>
      </c>
    </row>
    <row r="1157" spans="1:21" ht="43.5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8323</v>
      </c>
      <c r="R1157" t="s">
        <v>8326</v>
      </c>
      <c r="S1157" s="13">
        <f t="shared" si="92"/>
        <v>41799.685902777775</v>
      </c>
      <c r="T1157" s="13">
        <f t="shared" si="93"/>
        <v>41827.083333333336</v>
      </c>
      <c r="U1157">
        <f t="shared" si="94"/>
        <v>2014</v>
      </c>
    </row>
    <row r="1158" spans="1:21" ht="29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8327</v>
      </c>
      <c r="R1158" t="s">
        <v>8328</v>
      </c>
      <c r="S1158" s="13">
        <f t="shared" si="92"/>
        <v>41951.788807870369</v>
      </c>
      <c r="T1158" s="13">
        <f t="shared" si="93"/>
        <v>41964.166666666672</v>
      </c>
      <c r="U1158">
        <f t="shared" si="94"/>
        <v>2014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8308</v>
      </c>
      <c r="R1159" t="s">
        <v>8309</v>
      </c>
      <c r="S1159" s="13">
        <f t="shared" si="92"/>
        <v>42289.957175925927</v>
      </c>
      <c r="T1159" s="13">
        <f t="shared" si="93"/>
        <v>42319.998842592591</v>
      </c>
      <c r="U1159">
        <f t="shared" si="94"/>
        <v>2015</v>
      </c>
    </row>
    <row r="1160" spans="1:21" ht="43.5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8323</v>
      </c>
      <c r="R1160" t="s">
        <v>8326</v>
      </c>
      <c r="S1160" s="13">
        <f t="shared" si="92"/>
        <v>42201.675011574072</v>
      </c>
      <c r="T1160" s="13">
        <f t="shared" si="93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8323</v>
      </c>
      <c r="R1161" t="s">
        <v>8326</v>
      </c>
      <c r="S1161" s="13">
        <f t="shared" si="92"/>
        <v>41993.824340277773</v>
      </c>
      <c r="T1161" s="13">
        <f t="shared" si="93"/>
        <v>42010.25</v>
      </c>
      <c r="U1161">
        <f t="shared" si="94"/>
        <v>2014</v>
      </c>
    </row>
    <row r="1162" spans="1:21" ht="43.5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8327</v>
      </c>
      <c r="R1162" t="s">
        <v>8336</v>
      </c>
      <c r="S1162" s="13">
        <f t="shared" si="92"/>
        <v>41923.838692129626</v>
      </c>
      <c r="T1162" s="13">
        <f t="shared" si="93"/>
        <v>41953.88035879629</v>
      </c>
      <c r="U1162">
        <f t="shared" si="94"/>
        <v>2014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8327</v>
      </c>
      <c r="R1163" t="s">
        <v>8329</v>
      </c>
      <c r="S1163" s="13">
        <f t="shared" si="92"/>
        <v>41249.448958333334</v>
      </c>
      <c r="T1163" s="13">
        <f t="shared" si="93"/>
        <v>41281.333333333336</v>
      </c>
      <c r="U1163">
        <f t="shared" si="94"/>
        <v>2012</v>
      </c>
    </row>
    <row r="1164" spans="1:21" ht="43.5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8323</v>
      </c>
      <c r="R1164" t="s">
        <v>8326</v>
      </c>
      <c r="S1164" s="13">
        <f t="shared" si="92"/>
        <v>41806.395428240743</v>
      </c>
      <c r="T1164" s="13">
        <f t="shared" si="93"/>
        <v>41843.458333333336</v>
      </c>
      <c r="U1164">
        <f t="shared" si="94"/>
        <v>2014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8327</v>
      </c>
      <c r="R1165" t="s">
        <v>8331</v>
      </c>
      <c r="S1165" s="13">
        <f t="shared" si="92"/>
        <v>41813.766099537039</v>
      </c>
      <c r="T1165" s="13">
        <f t="shared" si="93"/>
        <v>41844.766099537039</v>
      </c>
      <c r="U1165">
        <f t="shared" si="94"/>
        <v>2014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8316</v>
      </c>
      <c r="R1166" t="s">
        <v>8334</v>
      </c>
      <c r="S1166" s="13">
        <f t="shared" si="92"/>
        <v>41445.962754629632</v>
      </c>
      <c r="T1166" s="13">
        <f t="shared" si="93"/>
        <v>41490.962754629632</v>
      </c>
      <c r="U1166">
        <f t="shared" si="94"/>
        <v>2013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8308</v>
      </c>
      <c r="R1167" t="s">
        <v>8309</v>
      </c>
      <c r="S1167" s="13">
        <f t="shared" si="92"/>
        <v>42303.617488425924</v>
      </c>
      <c r="T1167" s="13">
        <f t="shared" si="93"/>
        <v>42333.659155092595</v>
      </c>
      <c r="U1167">
        <f t="shared" si="94"/>
        <v>2015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8323</v>
      </c>
      <c r="R1168" t="s">
        <v>8335</v>
      </c>
      <c r="S1168" s="13">
        <f t="shared" si="92"/>
        <v>41739.525300925925</v>
      </c>
      <c r="T1168" s="13">
        <f t="shared" si="93"/>
        <v>41764.525300925925</v>
      </c>
      <c r="U1168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8323</v>
      </c>
      <c r="R1169" t="s">
        <v>8326</v>
      </c>
      <c r="S1169" s="13">
        <f t="shared" si="92"/>
        <v>41829.795729166668</v>
      </c>
      <c r="T1169" s="13">
        <f t="shared" si="93"/>
        <v>41859.795729166668</v>
      </c>
      <c r="U1169">
        <f t="shared" si="94"/>
        <v>2014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8327</v>
      </c>
      <c r="R1170" t="s">
        <v>8331</v>
      </c>
      <c r="S1170" s="13">
        <f t="shared" si="92"/>
        <v>41524.056921296295</v>
      </c>
      <c r="T1170" s="13">
        <f t="shared" si="93"/>
        <v>41554.056921296295</v>
      </c>
      <c r="U1170">
        <f t="shared" si="94"/>
        <v>2013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8327</v>
      </c>
      <c r="R1171" t="s">
        <v>8341</v>
      </c>
      <c r="S1171" s="13">
        <f t="shared" si="92"/>
        <v>41107.849143518521</v>
      </c>
      <c r="T1171" s="13">
        <f t="shared" si="93"/>
        <v>41137.849143518521</v>
      </c>
      <c r="U1171">
        <f t="shared" si="94"/>
        <v>2012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8327</v>
      </c>
      <c r="R1172" t="s">
        <v>8341</v>
      </c>
      <c r="S1172" s="13">
        <f t="shared" si="92"/>
        <v>41068.520474537036</v>
      </c>
      <c r="T1172" s="13">
        <f t="shared" si="93"/>
        <v>41098.520474537036</v>
      </c>
      <c r="U1172">
        <f t="shared" si="94"/>
        <v>2012</v>
      </c>
    </row>
    <row r="1173" spans="1:21" ht="43.5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8323</v>
      </c>
      <c r="R1173" t="s">
        <v>8326</v>
      </c>
      <c r="S1173" s="13">
        <f t="shared" si="92"/>
        <v>41927.936157407406</v>
      </c>
      <c r="T1173" s="13">
        <f t="shared" si="93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8323</v>
      </c>
      <c r="R1174" t="s">
        <v>8326</v>
      </c>
      <c r="S1174" s="13">
        <f t="shared" si="92"/>
        <v>41827.909942129627</v>
      </c>
      <c r="T1174" s="13">
        <f t="shared" si="93"/>
        <v>41857.897222222222</v>
      </c>
      <c r="U1174">
        <f t="shared" si="94"/>
        <v>2014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8321</v>
      </c>
      <c r="R1175" t="s">
        <v>8343</v>
      </c>
      <c r="S1175" s="13">
        <f t="shared" si="92"/>
        <v>40987.776631944449</v>
      </c>
      <c r="T1175" s="13">
        <f t="shared" si="93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8323</v>
      </c>
      <c r="R1176" t="s">
        <v>8326</v>
      </c>
      <c r="S1176" s="13">
        <f t="shared" si="92"/>
        <v>41982.688611111109</v>
      </c>
      <c r="T1176" s="13">
        <f t="shared" si="93"/>
        <v>42012.688611111109</v>
      </c>
      <c r="U1176">
        <f t="shared" si="94"/>
        <v>2014</v>
      </c>
    </row>
    <row r="1177" spans="1:21" ht="43.5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8323</v>
      </c>
      <c r="R1177" t="s">
        <v>8326</v>
      </c>
      <c r="S1177" s="13">
        <f t="shared" si="92"/>
        <v>41827.674143518518</v>
      </c>
      <c r="T1177" s="13">
        <f t="shared" si="93"/>
        <v>41854.958333333336</v>
      </c>
      <c r="U1177">
        <f t="shared" si="94"/>
        <v>2014</v>
      </c>
    </row>
    <row r="1178" spans="1:21" ht="43.5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8323</v>
      </c>
      <c r="R1178" t="s">
        <v>8326</v>
      </c>
      <c r="S1178" s="13">
        <f t="shared" si="92"/>
        <v>41787.218229166669</v>
      </c>
      <c r="T1178" s="13">
        <f t="shared" si="93"/>
        <v>41817.218229166669</v>
      </c>
      <c r="U1178">
        <f t="shared" si="94"/>
        <v>2014</v>
      </c>
    </row>
    <row r="1179" spans="1:21" ht="43.5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8308</v>
      </c>
      <c r="R1179" t="s">
        <v>8310</v>
      </c>
      <c r="S1179" s="13">
        <f t="shared" si="92"/>
        <v>42632.373414351852</v>
      </c>
      <c r="T1179" s="13">
        <f t="shared" si="93"/>
        <v>42672.373414351852</v>
      </c>
      <c r="U1179">
        <f t="shared" si="94"/>
        <v>2016</v>
      </c>
    </row>
    <row r="1180" spans="1:21" ht="43.5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8323</v>
      </c>
      <c r="R1180" t="s">
        <v>8326</v>
      </c>
      <c r="S1180" s="13">
        <f t="shared" si="92"/>
        <v>41902.333726851852</v>
      </c>
      <c r="T1180" s="13">
        <f t="shared" si="93"/>
        <v>41932.333726851852</v>
      </c>
      <c r="U1180">
        <f t="shared" si="94"/>
        <v>2014</v>
      </c>
    </row>
    <row r="1181" spans="1:21" ht="43.5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8327</v>
      </c>
      <c r="R1181" t="s">
        <v>8331</v>
      </c>
      <c r="S1181" s="13">
        <f t="shared" si="92"/>
        <v>40996.667199074072</v>
      </c>
      <c r="T1181" s="13">
        <f t="shared" si="93"/>
        <v>41026.667199074072</v>
      </c>
      <c r="U1181">
        <f t="shared" si="94"/>
        <v>2012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8327</v>
      </c>
      <c r="R1182" t="s">
        <v>8328</v>
      </c>
      <c r="S1182" s="13">
        <f t="shared" si="92"/>
        <v>40417.011296296296</v>
      </c>
      <c r="T1182" s="13">
        <f t="shared" si="93"/>
        <v>40462.011296296296</v>
      </c>
      <c r="U1182">
        <f t="shared" si="94"/>
        <v>2010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8321</v>
      </c>
      <c r="R1183" t="s">
        <v>8343</v>
      </c>
      <c r="S1183" s="13">
        <f t="shared" si="92"/>
        <v>41197.753310185188</v>
      </c>
      <c r="T1183" s="13">
        <f t="shared" si="93"/>
        <v>41217.794976851852</v>
      </c>
      <c r="U1183">
        <f t="shared" si="94"/>
        <v>2012</v>
      </c>
    </row>
    <row r="1184" spans="1:21" ht="58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8321</v>
      </c>
      <c r="R1184" t="s">
        <v>8322</v>
      </c>
      <c r="S1184" s="13">
        <f t="shared" si="92"/>
        <v>40343.084421296298</v>
      </c>
      <c r="T1184" s="13">
        <f t="shared" si="93"/>
        <v>40378.666666666664</v>
      </c>
      <c r="U1184">
        <f t="shared" si="94"/>
        <v>2010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8327</v>
      </c>
      <c r="R1185" t="s">
        <v>8341</v>
      </c>
      <c r="S1185" s="13">
        <f t="shared" si="92"/>
        <v>42460.573611111111</v>
      </c>
      <c r="T1185" s="13">
        <f t="shared" si="93"/>
        <v>42482.619444444441</v>
      </c>
      <c r="U1185">
        <f t="shared" si="94"/>
        <v>2016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8323</v>
      </c>
      <c r="R1186" t="s">
        <v>8335</v>
      </c>
      <c r="S1186" s="13">
        <f t="shared" si="92"/>
        <v>42065.750300925924</v>
      </c>
      <c r="T1186" s="13">
        <f t="shared" si="93"/>
        <v>42095.708634259259</v>
      </c>
      <c r="U1186">
        <f t="shared" si="94"/>
        <v>2015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8323</v>
      </c>
      <c r="R1187" t="s">
        <v>8326</v>
      </c>
      <c r="S1187" s="13">
        <f t="shared" si="92"/>
        <v>41944.527627314819</v>
      </c>
      <c r="T1187" s="13">
        <f t="shared" si="93"/>
        <v>42004.569293981483</v>
      </c>
      <c r="U1187">
        <f t="shared" si="94"/>
        <v>2014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8327</v>
      </c>
      <c r="R1188" t="s">
        <v>8329</v>
      </c>
      <c r="S1188" s="13">
        <f t="shared" si="92"/>
        <v>42016.641435185185</v>
      </c>
      <c r="T1188" s="13">
        <f t="shared" si="93"/>
        <v>42046.641435185185</v>
      </c>
      <c r="U1188">
        <f t="shared" si="94"/>
        <v>2015</v>
      </c>
    </row>
    <row r="1189" spans="1:21" ht="43.5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8308</v>
      </c>
      <c r="R1189" t="s">
        <v>8310</v>
      </c>
      <c r="S1189" s="13">
        <f t="shared" si="92"/>
        <v>42313.936365740738</v>
      </c>
      <c r="T1189" s="13">
        <f t="shared" si="93"/>
        <v>42343.936365740738</v>
      </c>
      <c r="U1189">
        <f t="shared" si="94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8308</v>
      </c>
      <c r="R1190" t="s">
        <v>8318</v>
      </c>
      <c r="S1190" s="13">
        <f t="shared" si="92"/>
        <v>41905.429155092592</v>
      </c>
      <c r="T1190" s="13">
        <f t="shared" si="93"/>
        <v>41935.429155092592</v>
      </c>
      <c r="U1190">
        <f t="shared" si="94"/>
        <v>2014</v>
      </c>
    </row>
    <row r="1191" spans="1:21" ht="43.5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8323</v>
      </c>
      <c r="R1191" t="s">
        <v>8335</v>
      </c>
      <c r="S1191" s="13">
        <f t="shared" si="92"/>
        <v>41865.882928240739</v>
      </c>
      <c r="T1191" s="13">
        <f t="shared" si="93"/>
        <v>41890.882928240739</v>
      </c>
      <c r="U1191">
        <f t="shared" si="94"/>
        <v>2014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8308</v>
      </c>
      <c r="R1192" t="s">
        <v>8310</v>
      </c>
      <c r="S1192" s="13">
        <f t="shared" si="92"/>
        <v>42626.633703703701</v>
      </c>
      <c r="T1192" s="13">
        <f t="shared" si="93"/>
        <v>42656.633703703701</v>
      </c>
      <c r="U1192">
        <f t="shared" si="94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8321</v>
      </c>
      <c r="R1193" t="s">
        <v>8339</v>
      </c>
      <c r="S1193" s="13">
        <f t="shared" si="92"/>
        <v>41757.975011574075</v>
      </c>
      <c r="T1193" s="13">
        <f t="shared" si="93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8323</v>
      </c>
      <c r="R1194" t="s">
        <v>8326</v>
      </c>
      <c r="S1194" s="13">
        <f t="shared" si="92"/>
        <v>42062.834444444445</v>
      </c>
      <c r="T1194" s="13">
        <f t="shared" si="93"/>
        <v>42083.852083333331</v>
      </c>
      <c r="U1194">
        <f t="shared" si="94"/>
        <v>2015</v>
      </c>
    </row>
    <row r="1195" spans="1:21" ht="43.5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8327</v>
      </c>
      <c r="R1195" t="s">
        <v>8329</v>
      </c>
      <c r="S1195" s="13">
        <f t="shared" si="92"/>
        <v>41716.785011574073</v>
      </c>
      <c r="T1195" s="13">
        <f t="shared" si="93"/>
        <v>41739.290972222225</v>
      </c>
      <c r="U1195">
        <f t="shared" si="94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8321</v>
      </c>
      <c r="R1196" t="s">
        <v>8339</v>
      </c>
      <c r="S1196" s="13">
        <f t="shared" si="92"/>
        <v>41904.407812500001</v>
      </c>
      <c r="T1196" s="13">
        <f t="shared" si="93"/>
        <v>41964.449479166666</v>
      </c>
      <c r="U1196">
        <f t="shared" si="94"/>
        <v>2014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8316</v>
      </c>
      <c r="R1197" t="s">
        <v>8317</v>
      </c>
      <c r="S1197" s="13">
        <f t="shared" si="92"/>
        <v>41614.651493055557</v>
      </c>
      <c r="T1197" s="13">
        <f t="shared" si="93"/>
        <v>41644.651493055557</v>
      </c>
      <c r="U1197">
        <f t="shared" si="94"/>
        <v>2013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8313</v>
      </c>
      <c r="R1198" t="s">
        <v>8314</v>
      </c>
      <c r="S1198" s="13">
        <f t="shared" si="92"/>
        <v>41897.134895833333</v>
      </c>
      <c r="T1198" s="13">
        <f t="shared" si="93"/>
        <v>41928</v>
      </c>
      <c r="U1198">
        <f t="shared" si="94"/>
        <v>2014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8327</v>
      </c>
      <c r="R1199" t="s">
        <v>8331</v>
      </c>
      <c r="S1199" s="13">
        <f t="shared" si="92"/>
        <v>42526.874236111107</v>
      </c>
      <c r="T1199" s="13">
        <f t="shared" si="93"/>
        <v>42556.874236111107</v>
      </c>
      <c r="U1199">
        <f t="shared" si="94"/>
        <v>2016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8327</v>
      </c>
      <c r="R1200" t="s">
        <v>8331</v>
      </c>
      <c r="S1200" s="13">
        <f t="shared" si="92"/>
        <v>41543.988067129627</v>
      </c>
      <c r="T1200" s="13">
        <f t="shared" si="93"/>
        <v>41571.988067129627</v>
      </c>
      <c r="U1200">
        <f t="shared" si="94"/>
        <v>2013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8316</v>
      </c>
      <c r="R1201" t="s">
        <v>8317</v>
      </c>
      <c r="S1201" s="13">
        <f t="shared" si="92"/>
        <v>42469.874907407408</v>
      </c>
      <c r="T1201" s="13">
        <f t="shared" si="93"/>
        <v>42487.083333333328</v>
      </c>
      <c r="U1201">
        <f t="shared" si="94"/>
        <v>2016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8321</v>
      </c>
      <c r="R1202" t="s">
        <v>8322</v>
      </c>
      <c r="S1202" s="13">
        <f t="shared" si="92"/>
        <v>40526.36917824074</v>
      </c>
      <c r="T1202" s="13">
        <f t="shared" si="93"/>
        <v>40576.332638888889</v>
      </c>
      <c r="U1202">
        <f t="shared" si="94"/>
        <v>2010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8327</v>
      </c>
      <c r="R1203" t="s">
        <v>8336</v>
      </c>
      <c r="S1203" s="13">
        <f t="shared" si="92"/>
        <v>42051.148888888885</v>
      </c>
      <c r="T1203" s="13">
        <f t="shared" si="93"/>
        <v>42079.107222222221</v>
      </c>
      <c r="U1203">
        <f t="shared" si="94"/>
        <v>2015</v>
      </c>
    </row>
    <row r="1204" spans="1:21" ht="29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8323</v>
      </c>
      <c r="R1204" t="s">
        <v>8326</v>
      </c>
      <c r="S1204" s="13">
        <f t="shared" si="92"/>
        <v>41375.702210648145</v>
      </c>
      <c r="T1204" s="13">
        <f t="shared" si="93"/>
        <v>41400.702210648145</v>
      </c>
      <c r="U1204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8323</v>
      </c>
      <c r="R1205" t="s">
        <v>8326</v>
      </c>
      <c r="S1205" s="13">
        <f t="shared" si="92"/>
        <v>42089.412557870368</v>
      </c>
      <c r="T1205" s="13">
        <f t="shared" si="93"/>
        <v>42117.770833333328</v>
      </c>
      <c r="U1205">
        <f t="shared" si="94"/>
        <v>2015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8327</v>
      </c>
      <c r="R1206" t="s">
        <v>8329</v>
      </c>
      <c r="S1206" s="13">
        <f t="shared" si="92"/>
        <v>42145.919687500005</v>
      </c>
      <c r="T1206" s="13">
        <f t="shared" si="93"/>
        <v>42175.919687500005</v>
      </c>
      <c r="U1206">
        <f t="shared" si="94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8321</v>
      </c>
      <c r="R1207" t="s">
        <v>8337</v>
      </c>
      <c r="S1207" s="13">
        <f t="shared" si="92"/>
        <v>42186.257418981477</v>
      </c>
      <c r="T1207" s="13">
        <f t="shared" si="93"/>
        <v>42217.207638888889</v>
      </c>
      <c r="U1207">
        <f t="shared" si="94"/>
        <v>2015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8323</v>
      </c>
      <c r="R1208" t="s">
        <v>8324</v>
      </c>
      <c r="S1208" s="13">
        <f t="shared" si="92"/>
        <v>42024.702893518523</v>
      </c>
      <c r="T1208" s="13">
        <f t="shared" si="93"/>
        <v>42045.702893518523</v>
      </c>
      <c r="U1208">
        <f t="shared" si="94"/>
        <v>2015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8327</v>
      </c>
      <c r="R1209" t="s">
        <v>8328</v>
      </c>
      <c r="S1209" s="13">
        <f t="shared" si="92"/>
        <v>41373.690266203703</v>
      </c>
      <c r="T1209" s="13">
        <f t="shared" si="93"/>
        <v>41403.690266203703</v>
      </c>
      <c r="U1209">
        <f t="shared" si="94"/>
        <v>2013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8327</v>
      </c>
      <c r="R1210" t="s">
        <v>8331</v>
      </c>
      <c r="S1210" s="13">
        <f t="shared" si="92"/>
        <v>42707.074976851851</v>
      </c>
      <c r="T1210" s="13">
        <f t="shared" si="93"/>
        <v>42727.074976851851</v>
      </c>
      <c r="U1210">
        <f t="shared" si="94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8308</v>
      </c>
      <c r="R1211" t="s">
        <v>8310</v>
      </c>
      <c r="S1211" s="13">
        <f t="shared" si="92"/>
        <v>41921.263078703705</v>
      </c>
      <c r="T1211" s="13">
        <f t="shared" si="93"/>
        <v>41973.957638888889</v>
      </c>
      <c r="U1211">
        <f t="shared" si="94"/>
        <v>2014</v>
      </c>
    </row>
    <row r="1212" spans="1:21" ht="43.5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8316</v>
      </c>
      <c r="R1212" t="s">
        <v>8344</v>
      </c>
      <c r="S1212" s="13">
        <f t="shared" si="92"/>
        <v>41923.783576388887</v>
      </c>
      <c r="T1212" s="13">
        <f t="shared" si="93"/>
        <v>41963.825243055559</v>
      </c>
      <c r="U1212">
        <f t="shared" si="94"/>
        <v>2014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8327</v>
      </c>
      <c r="R1213" t="s">
        <v>8331</v>
      </c>
      <c r="S1213" s="13">
        <f t="shared" si="92"/>
        <v>40663.08666666667</v>
      </c>
      <c r="T1213" s="13">
        <f t="shared" si="93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8323</v>
      </c>
      <c r="R1214" t="s">
        <v>8326</v>
      </c>
      <c r="S1214" s="13">
        <f t="shared" si="92"/>
        <v>42126.87501157407</v>
      </c>
      <c r="T1214" s="13">
        <f t="shared" si="93"/>
        <v>42158.290972222225</v>
      </c>
      <c r="U1214">
        <f t="shared" si="94"/>
        <v>2015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8321</v>
      </c>
      <c r="R1215" t="s">
        <v>8343</v>
      </c>
      <c r="S1215" s="13">
        <f t="shared" si="92"/>
        <v>41701.901817129627</v>
      </c>
      <c r="T1215" s="13">
        <f t="shared" si="93"/>
        <v>41721</v>
      </c>
      <c r="U1215">
        <f t="shared" si="94"/>
        <v>2014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8321</v>
      </c>
      <c r="R1216" t="s">
        <v>8343</v>
      </c>
      <c r="S1216" s="13">
        <f t="shared" si="92"/>
        <v>41311.799513888887</v>
      </c>
      <c r="T1216" s="13">
        <f t="shared" si="93"/>
        <v>41336.799513888887</v>
      </c>
      <c r="U1216">
        <f t="shared" si="94"/>
        <v>2013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8319</v>
      </c>
      <c r="R1217" t="s">
        <v>8320</v>
      </c>
      <c r="S1217" s="13">
        <f t="shared" si="92"/>
        <v>42738.692233796297</v>
      </c>
      <c r="T1217" s="13">
        <f t="shared" si="93"/>
        <v>42768.692233796297</v>
      </c>
      <c r="U1217">
        <f t="shared" si="94"/>
        <v>2017</v>
      </c>
    </row>
    <row r="1218" spans="1:21" ht="43.5" x14ac:dyDescent="0.3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ref="O1218:O1281" si="95">ROUND(E1218/D1218*100,0)</f>
        <v>4</v>
      </c>
      <c r="P1218">
        <f t="shared" si="91"/>
        <v>125.27</v>
      </c>
      <c r="Q1218" s="10" t="s">
        <v>8323</v>
      </c>
      <c r="R1218" t="s">
        <v>8324</v>
      </c>
      <c r="S1218" s="13">
        <f t="shared" si="92"/>
        <v>42081.731273148151</v>
      </c>
      <c r="T1218" s="13">
        <f t="shared" si="93"/>
        <v>42111.731273148151</v>
      </c>
      <c r="U1218">
        <f t="shared" si="94"/>
        <v>2015</v>
      </c>
    </row>
    <row r="1219" spans="1:21" ht="43.5" x14ac:dyDescent="0.3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si="95"/>
        <v>31</v>
      </c>
      <c r="P1219">
        <f t="shared" ref="P1219:P1282" si="96">IFERROR(ROUND(E1219/L1219,2),0)</f>
        <v>231.75</v>
      </c>
      <c r="Q1219" s="10" t="s">
        <v>8327</v>
      </c>
      <c r="R1219" t="s">
        <v>8350</v>
      </c>
      <c r="S1219" s="13">
        <f t="shared" ref="S1219:S1282" si="97">(((J1219/60)/60)/24)+DATE(1970,1,1)</f>
        <v>40847.171018518515</v>
      </c>
      <c r="T1219" s="13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8308</v>
      </c>
      <c r="R1220" t="s">
        <v>8310</v>
      </c>
      <c r="S1220" s="13">
        <f t="shared" si="97"/>
        <v>42668.726701388892</v>
      </c>
      <c r="T1220" s="13">
        <f t="shared" si="98"/>
        <v>42698.768368055549</v>
      </c>
      <c r="U1220">
        <f t="shared" si="99"/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8323</v>
      </c>
      <c r="R1221" t="s">
        <v>8326</v>
      </c>
      <c r="S1221" s="13">
        <f t="shared" si="97"/>
        <v>41791.993414351848</v>
      </c>
      <c r="T1221" s="13">
        <f t="shared" si="98"/>
        <v>41821.993414351848</v>
      </c>
      <c r="U1221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8323</v>
      </c>
      <c r="R1222" t="s">
        <v>8326</v>
      </c>
      <c r="S1222" s="13">
        <f t="shared" si="97"/>
        <v>41943.753032407411</v>
      </c>
      <c r="T1222" s="13">
        <f t="shared" si="98"/>
        <v>41973.794699074075</v>
      </c>
      <c r="U1222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8323</v>
      </c>
      <c r="R1223" t="s">
        <v>8326</v>
      </c>
      <c r="S1223" s="13">
        <f t="shared" si="97"/>
        <v>42034.928252314814</v>
      </c>
      <c r="T1223" s="13">
        <f t="shared" si="98"/>
        <v>42090</v>
      </c>
      <c r="U1223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8323</v>
      </c>
      <c r="R1224" t="s">
        <v>8326</v>
      </c>
      <c r="S1224" s="13">
        <f t="shared" si="97"/>
        <v>41841.26489583333</v>
      </c>
      <c r="T1224" s="13">
        <f t="shared" si="98"/>
        <v>41864.207638888889</v>
      </c>
      <c r="U1224">
        <f t="shared" si="99"/>
        <v>2014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8316</v>
      </c>
      <c r="R1225" t="s">
        <v>8334</v>
      </c>
      <c r="S1225" s="13">
        <f t="shared" si="97"/>
        <v>41575.237430555557</v>
      </c>
      <c r="T1225" s="13">
        <f t="shared" si="98"/>
        <v>41605.279097222221</v>
      </c>
      <c r="U1225">
        <f t="shared" si="99"/>
        <v>2013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8323</v>
      </c>
      <c r="R1226" t="s">
        <v>8326</v>
      </c>
      <c r="S1226" s="13">
        <f t="shared" si="97"/>
        <v>41851.200150462959</v>
      </c>
      <c r="T1226" s="13">
        <f t="shared" si="98"/>
        <v>41881.200150462959</v>
      </c>
      <c r="U1226">
        <f t="shared" si="99"/>
        <v>2014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8323</v>
      </c>
      <c r="R1227" t="s">
        <v>8326</v>
      </c>
      <c r="S1227" s="13">
        <f t="shared" si="97"/>
        <v>42566.441203703704</v>
      </c>
      <c r="T1227" s="13">
        <f t="shared" si="98"/>
        <v>42582.458333333328</v>
      </c>
      <c r="U1227">
        <f t="shared" si="99"/>
        <v>2016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8311</v>
      </c>
      <c r="R1228" t="s">
        <v>8333</v>
      </c>
      <c r="S1228" s="13">
        <f t="shared" si="97"/>
        <v>41299.878148148149</v>
      </c>
      <c r="T1228" s="13">
        <f t="shared" si="98"/>
        <v>41329.878148148149</v>
      </c>
      <c r="U1228">
        <f t="shared" si="99"/>
        <v>2013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8323</v>
      </c>
      <c r="R1229" t="s">
        <v>8335</v>
      </c>
      <c r="S1229" s="13">
        <f t="shared" si="97"/>
        <v>41771.814791666664</v>
      </c>
      <c r="T1229" s="13">
        <f t="shared" si="98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8323</v>
      </c>
      <c r="R1230" t="s">
        <v>8326</v>
      </c>
      <c r="S1230" s="13">
        <f t="shared" si="97"/>
        <v>42581.397546296299</v>
      </c>
      <c r="T1230" s="13">
        <f t="shared" si="98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8323</v>
      </c>
      <c r="R1231" t="s">
        <v>8326</v>
      </c>
      <c r="S1231" s="13">
        <f t="shared" si="97"/>
        <v>41914.295104166667</v>
      </c>
      <c r="T1231" s="13">
        <f t="shared" si="98"/>
        <v>41948.536111111112</v>
      </c>
      <c r="U1231">
        <f t="shared" si="99"/>
        <v>2014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8327</v>
      </c>
      <c r="R1232" t="s">
        <v>8338</v>
      </c>
      <c r="S1232" s="13">
        <f t="shared" si="97"/>
        <v>41572.492974537039</v>
      </c>
      <c r="T1232" s="13">
        <f t="shared" si="98"/>
        <v>41602.534641203703</v>
      </c>
      <c r="U1232">
        <f t="shared" si="99"/>
        <v>2013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8313</v>
      </c>
      <c r="R1233" t="s">
        <v>8314</v>
      </c>
      <c r="S1233" s="13">
        <f t="shared" si="97"/>
        <v>42570.702986111108</v>
      </c>
      <c r="T1233" s="13">
        <f t="shared" si="98"/>
        <v>42600.702986111108</v>
      </c>
      <c r="U1233">
        <f t="shared" si="99"/>
        <v>2016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8321</v>
      </c>
      <c r="R1234" t="s">
        <v>8343</v>
      </c>
      <c r="S1234" s="13">
        <f t="shared" si="97"/>
        <v>40248.834999999999</v>
      </c>
      <c r="T1234" s="13">
        <f t="shared" si="98"/>
        <v>40338.791666666664</v>
      </c>
      <c r="U1234">
        <f t="shared" si="99"/>
        <v>2010</v>
      </c>
    </row>
    <row r="1235" spans="1:21" ht="43.5" x14ac:dyDescent="0.3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>
        <f t="shared" si="96"/>
        <v>74.069999999999993</v>
      </c>
      <c r="Q1235" s="10" t="s">
        <v>8327</v>
      </c>
      <c r="R1235" t="s">
        <v>8341</v>
      </c>
      <c r="S1235" s="13">
        <f t="shared" si="97"/>
        <v>42208.680023148147</v>
      </c>
      <c r="T1235" s="13">
        <f t="shared" si="98"/>
        <v>42231.165972222225</v>
      </c>
      <c r="U1235">
        <f t="shared" si="99"/>
        <v>2015</v>
      </c>
    </row>
    <row r="1236" spans="1:21" ht="43.5" x14ac:dyDescent="0.3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>
        <f t="shared" si="96"/>
        <v>136.91</v>
      </c>
      <c r="Q1236" s="10" t="s">
        <v>8327</v>
      </c>
      <c r="R1236" t="s">
        <v>8341</v>
      </c>
      <c r="S1236" s="13">
        <f t="shared" si="97"/>
        <v>41953.091134259259</v>
      </c>
      <c r="T1236" s="13">
        <f t="shared" si="98"/>
        <v>41981.207638888889</v>
      </c>
      <c r="U1236">
        <f t="shared" si="99"/>
        <v>2014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8327</v>
      </c>
      <c r="R1237" t="s">
        <v>8328</v>
      </c>
      <c r="S1237" s="13">
        <f t="shared" si="97"/>
        <v>40999.645925925928</v>
      </c>
      <c r="T1237" s="13">
        <f t="shared" si="98"/>
        <v>41029.645925925928</v>
      </c>
      <c r="U1237">
        <f t="shared" si="99"/>
        <v>2012</v>
      </c>
    </row>
    <row r="1238" spans="1:21" ht="43.5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8323</v>
      </c>
      <c r="R1238" t="s">
        <v>8326</v>
      </c>
      <c r="S1238" s="13">
        <f t="shared" si="97"/>
        <v>42208.84646990741</v>
      </c>
      <c r="T1238" s="13">
        <f t="shared" si="98"/>
        <v>42238.84646990741</v>
      </c>
      <c r="U1238">
        <f t="shared" si="99"/>
        <v>2015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8327</v>
      </c>
      <c r="R1239" t="s">
        <v>8328</v>
      </c>
      <c r="S1239" s="13">
        <f t="shared" si="97"/>
        <v>40730.878912037035</v>
      </c>
      <c r="T1239" s="13">
        <f t="shared" si="98"/>
        <v>40760.878912037035</v>
      </c>
      <c r="U1239">
        <f t="shared" si="99"/>
        <v>2011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8327</v>
      </c>
      <c r="R1240" t="s">
        <v>8331</v>
      </c>
      <c r="S1240" s="13">
        <f t="shared" si="97"/>
        <v>41962.100532407407</v>
      </c>
      <c r="T1240" s="13">
        <f t="shared" si="98"/>
        <v>41995.207638888889</v>
      </c>
      <c r="U1240">
        <f t="shared" si="99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8323</v>
      </c>
      <c r="R1241" t="s">
        <v>8326</v>
      </c>
      <c r="S1241" s="13">
        <f t="shared" si="97"/>
        <v>42556.873020833329</v>
      </c>
      <c r="T1241" s="13">
        <f t="shared" si="98"/>
        <v>42616.873020833329</v>
      </c>
      <c r="U1241">
        <f t="shared" si="99"/>
        <v>2016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8321</v>
      </c>
      <c r="R1242" t="s">
        <v>8325</v>
      </c>
      <c r="S1242" s="13">
        <f t="shared" si="97"/>
        <v>41939.810300925928</v>
      </c>
      <c r="T1242" s="13">
        <f t="shared" si="98"/>
        <v>41969.851967592593</v>
      </c>
      <c r="U1242">
        <f t="shared" si="99"/>
        <v>2014</v>
      </c>
    </row>
    <row r="1243" spans="1:21" ht="43.5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8327</v>
      </c>
      <c r="R1243" t="s">
        <v>8329</v>
      </c>
      <c r="S1243" s="13">
        <f t="shared" si="97"/>
        <v>40956.066087962965</v>
      </c>
      <c r="T1243" s="13">
        <f t="shared" si="98"/>
        <v>41013.73333333333</v>
      </c>
      <c r="U1243">
        <f t="shared" si="99"/>
        <v>2012</v>
      </c>
    </row>
    <row r="1244" spans="1:21" ht="29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8323</v>
      </c>
      <c r="R1244" t="s">
        <v>8326</v>
      </c>
      <c r="S1244" s="13">
        <f t="shared" si="97"/>
        <v>42420.019097222219</v>
      </c>
      <c r="T1244" s="13">
        <f t="shared" si="98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8323</v>
      </c>
      <c r="R1245" t="s">
        <v>8326</v>
      </c>
      <c r="S1245" s="13">
        <f t="shared" si="97"/>
        <v>41941.75203703704</v>
      </c>
      <c r="T1245" s="13">
        <f t="shared" si="98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8323</v>
      </c>
      <c r="R1246" t="s">
        <v>8326</v>
      </c>
      <c r="S1246" s="13">
        <f t="shared" si="97"/>
        <v>42311.711979166663</v>
      </c>
      <c r="T1246" s="13">
        <f t="shared" si="98"/>
        <v>42341.708333333328</v>
      </c>
      <c r="U1246">
        <f t="shared" si="99"/>
        <v>2015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8323</v>
      </c>
      <c r="R1247" t="s">
        <v>8335</v>
      </c>
      <c r="S1247" s="13">
        <f t="shared" si="97"/>
        <v>42182.108252314814</v>
      </c>
      <c r="T1247" s="13">
        <f t="shared" si="98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8323</v>
      </c>
      <c r="R1248" t="s">
        <v>8326</v>
      </c>
      <c r="S1248" s="13">
        <f t="shared" si="97"/>
        <v>42465.491435185191</v>
      </c>
      <c r="T1248" s="13">
        <f t="shared" si="98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8323</v>
      </c>
      <c r="R1249" t="s">
        <v>8326</v>
      </c>
      <c r="S1249" s="13">
        <f t="shared" si="97"/>
        <v>42466.303715277783</v>
      </c>
      <c r="T1249" s="13">
        <f t="shared" si="98"/>
        <v>42496.303715277783</v>
      </c>
      <c r="U1249">
        <f t="shared" si="99"/>
        <v>2016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8323</v>
      </c>
      <c r="R1250" t="s">
        <v>8324</v>
      </c>
      <c r="S1250" s="13">
        <f t="shared" si="97"/>
        <v>42570.110243055555</v>
      </c>
      <c r="T1250" s="13">
        <f t="shared" si="98"/>
        <v>42600.110243055555</v>
      </c>
      <c r="U1250">
        <f t="shared" si="99"/>
        <v>2016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8321</v>
      </c>
      <c r="R1251" t="s">
        <v>8322</v>
      </c>
      <c r="S1251" s="13">
        <f t="shared" si="97"/>
        <v>41013.787569444445</v>
      </c>
      <c r="T1251" s="13">
        <f t="shared" si="98"/>
        <v>41045.791666666664</v>
      </c>
      <c r="U1251">
        <f t="shared" si="99"/>
        <v>2012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8321</v>
      </c>
      <c r="R1252" t="s">
        <v>8332</v>
      </c>
      <c r="S1252" s="13">
        <f t="shared" si="97"/>
        <v>42563.932951388888</v>
      </c>
      <c r="T1252" s="13">
        <f t="shared" si="98"/>
        <v>42580.232638888891</v>
      </c>
      <c r="U1252">
        <f t="shared" si="99"/>
        <v>2016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8308</v>
      </c>
      <c r="R1253" t="s">
        <v>8315</v>
      </c>
      <c r="S1253" s="13">
        <f t="shared" si="97"/>
        <v>41902.874432870369</v>
      </c>
      <c r="T1253" s="13">
        <f t="shared" si="98"/>
        <v>41932.874432870369</v>
      </c>
      <c r="U1253">
        <f t="shared" si="99"/>
        <v>2014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8308</v>
      </c>
      <c r="R1254" t="s">
        <v>8309</v>
      </c>
      <c r="S1254" s="13">
        <f t="shared" si="97"/>
        <v>41844.771793981483</v>
      </c>
      <c r="T1254" s="13">
        <f t="shared" si="98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8323</v>
      </c>
      <c r="R1255" t="s">
        <v>8326</v>
      </c>
      <c r="S1255" s="13">
        <f t="shared" si="97"/>
        <v>42064.652673611112</v>
      </c>
      <c r="T1255" s="13">
        <f t="shared" si="98"/>
        <v>42101.291666666672</v>
      </c>
      <c r="U1255">
        <f t="shared" si="99"/>
        <v>2015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8308</v>
      </c>
      <c r="R1256" t="s">
        <v>8342</v>
      </c>
      <c r="S1256" s="13">
        <f t="shared" si="97"/>
        <v>42198.559479166666</v>
      </c>
      <c r="T1256" s="13">
        <f t="shared" si="98"/>
        <v>42231.556944444441</v>
      </c>
      <c r="U1256">
        <f t="shared" si="99"/>
        <v>2015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8327</v>
      </c>
      <c r="R1257" t="s">
        <v>8331</v>
      </c>
      <c r="S1257" s="13">
        <f t="shared" si="97"/>
        <v>42160.735208333332</v>
      </c>
      <c r="T1257" s="13">
        <f t="shared" si="98"/>
        <v>42190.735208333332</v>
      </c>
      <c r="U1257">
        <f t="shared" si="99"/>
        <v>2015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8311</v>
      </c>
      <c r="R1258" t="s">
        <v>8312</v>
      </c>
      <c r="S1258" s="13">
        <f t="shared" si="97"/>
        <v>41344.662858796299</v>
      </c>
      <c r="T1258" s="13">
        <f t="shared" si="98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8323</v>
      </c>
      <c r="R1259" t="s">
        <v>8326</v>
      </c>
      <c r="S1259" s="13">
        <f t="shared" si="97"/>
        <v>42169.814340277779</v>
      </c>
      <c r="T1259" s="13">
        <f t="shared" si="98"/>
        <v>42199.814340277779</v>
      </c>
      <c r="U1259">
        <f t="shared" si="99"/>
        <v>2015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8327</v>
      </c>
      <c r="R1260" t="s">
        <v>8331</v>
      </c>
      <c r="S1260" s="13">
        <f t="shared" si="97"/>
        <v>40987.977060185185</v>
      </c>
      <c r="T1260" s="13">
        <f t="shared" si="98"/>
        <v>41022.166666666664</v>
      </c>
      <c r="U1260">
        <f t="shared" si="99"/>
        <v>2012</v>
      </c>
    </row>
    <row r="1261" spans="1:21" ht="43.5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8321</v>
      </c>
      <c r="R1261" t="s">
        <v>8339</v>
      </c>
      <c r="S1261" s="13">
        <f t="shared" si="97"/>
        <v>41135.679791666669</v>
      </c>
      <c r="T1261" s="13">
        <f t="shared" si="98"/>
        <v>41180.679791666669</v>
      </c>
      <c r="U1261">
        <f t="shared" si="99"/>
        <v>2012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8327</v>
      </c>
      <c r="R1262" t="s">
        <v>8338</v>
      </c>
      <c r="S1262" s="13">
        <f t="shared" si="97"/>
        <v>41682.0705787037</v>
      </c>
      <c r="T1262" s="13">
        <f t="shared" si="98"/>
        <v>41709.290972222225</v>
      </c>
      <c r="U1262">
        <f t="shared" si="99"/>
        <v>2014</v>
      </c>
    </row>
    <row r="1263" spans="1:21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8308</v>
      </c>
      <c r="R1263" t="s">
        <v>8340</v>
      </c>
      <c r="S1263" s="13">
        <f t="shared" si="97"/>
        <v>42083.895532407405</v>
      </c>
      <c r="T1263" s="13">
        <f t="shared" si="98"/>
        <v>42128.895532407405</v>
      </c>
      <c r="U1263">
        <f t="shared" si="99"/>
        <v>2015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8308</v>
      </c>
      <c r="R1264" t="s">
        <v>8309</v>
      </c>
      <c r="S1264" s="13">
        <f t="shared" si="97"/>
        <v>42026.370717592596</v>
      </c>
      <c r="T1264" s="13">
        <f t="shared" si="98"/>
        <v>42065.833333333328</v>
      </c>
      <c r="U1264">
        <f t="shared" si="99"/>
        <v>2015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8323</v>
      </c>
      <c r="R1265" t="s">
        <v>8335</v>
      </c>
      <c r="S1265" s="13">
        <f t="shared" si="97"/>
        <v>41772.727893518517</v>
      </c>
      <c r="T1265" s="13">
        <f t="shared" si="98"/>
        <v>41802.727893518517</v>
      </c>
      <c r="U1265">
        <f t="shared" si="99"/>
        <v>2014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8308</v>
      </c>
      <c r="R1266" t="s">
        <v>8318</v>
      </c>
      <c r="S1266" s="13">
        <f t="shared" si="97"/>
        <v>42270.875706018516</v>
      </c>
      <c r="T1266" s="13">
        <f t="shared" si="98"/>
        <v>42298.958333333328</v>
      </c>
      <c r="U1266">
        <f t="shared" si="99"/>
        <v>2015</v>
      </c>
    </row>
    <row r="1267" spans="1:21" ht="43.5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8323</v>
      </c>
      <c r="R1267" t="s">
        <v>8326</v>
      </c>
      <c r="S1267" s="13">
        <f t="shared" si="97"/>
        <v>42611.801412037035</v>
      </c>
      <c r="T1267" s="13">
        <f t="shared" si="98"/>
        <v>42627.791666666672</v>
      </c>
      <c r="U1267">
        <f t="shared" si="99"/>
        <v>2016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8327</v>
      </c>
      <c r="R1268" t="s">
        <v>8341</v>
      </c>
      <c r="S1268" s="13">
        <f t="shared" si="97"/>
        <v>42217.834525462968</v>
      </c>
      <c r="T1268" s="13">
        <f t="shared" si="98"/>
        <v>42236.458333333328</v>
      </c>
      <c r="U1268">
        <f t="shared" si="99"/>
        <v>2015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8327</v>
      </c>
      <c r="R1269" t="s">
        <v>8331</v>
      </c>
      <c r="S1269" s="13">
        <f t="shared" si="97"/>
        <v>41914.917858796296</v>
      </c>
      <c r="T1269" s="13">
        <f t="shared" si="98"/>
        <v>41944.917858796296</v>
      </c>
      <c r="U1269">
        <f t="shared" si="99"/>
        <v>2014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8323</v>
      </c>
      <c r="R1270" t="s">
        <v>8326</v>
      </c>
      <c r="S1270" s="13">
        <f t="shared" si="97"/>
        <v>42452.876909722225</v>
      </c>
      <c r="T1270" s="13">
        <f t="shared" si="98"/>
        <v>42473.876909722225</v>
      </c>
      <c r="U1270">
        <f t="shared" si="99"/>
        <v>2016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8327</v>
      </c>
      <c r="R1271" t="s">
        <v>8331</v>
      </c>
      <c r="S1271" s="13">
        <f t="shared" si="97"/>
        <v>41370.292303240742</v>
      </c>
      <c r="T1271" s="13">
        <f t="shared" si="98"/>
        <v>41400.292303240742</v>
      </c>
      <c r="U1271">
        <f t="shared" si="99"/>
        <v>2013</v>
      </c>
    </row>
    <row r="1272" spans="1:21" ht="29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8327</v>
      </c>
      <c r="R1272" t="s">
        <v>8328</v>
      </c>
      <c r="S1272" s="13">
        <f t="shared" si="97"/>
        <v>42160.708530092597</v>
      </c>
      <c r="T1272" s="13">
        <f t="shared" si="98"/>
        <v>42190.708530092597</v>
      </c>
      <c r="U1272">
        <f t="shared" si="99"/>
        <v>2015</v>
      </c>
    </row>
    <row r="1273" spans="1:21" ht="29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8323</v>
      </c>
      <c r="R1273" t="s">
        <v>8326</v>
      </c>
      <c r="S1273" s="13">
        <f t="shared" si="97"/>
        <v>42746.057106481487</v>
      </c>
      <c r="T1273" s="13">
        <f t="shared" si="98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8323</v>
      </c>
      <c r="R1274" t="s">
        <v>8326</v>
      </c>
      <c r="S1274" s="13">
        <f t="shared" si="97"/>
        <v>42188.467499999999</v>
      </c>
      <c r="T1274" s="13">
        <f t="shared" si="98"/>
        <v>42218.666666666672</v>
      </c>
      <c r="U1274">
        <f t="shared" si="99"/>
        <v>2015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8327</v>
      </c>
      <c r="R1275" t="s">
        <v>8331</v>
      </c>
      <c r="S1275" s="13">
        <f t="shared" si="97"/>
        <v>42141.95711805555</v>
      </c>
      <c r="T1275" s="13">
        <f t="shared" si="98"/>
        <v>42177.208333333328</v>
      </c>
      <c r="U1275">
        <f t="shared" si="99"/>
        <v>2015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8323</v>
      </c>
      <c r="R1276" t="s">
        <v>8324</v>
      </c>
      <c r="S1276" s="13">
        <f t="shared" si="97"/>
        <v>42163.29833333334</v>
      </c>
      <c r="T1276" s="13">
        <f t="shared" si="98"/>
        <v>42205.916666666672</v>
      </c>
      <c r="U1276">
        <f t="shared" si="99"/>
        <v>2015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8308</v>
      </c>
      <c r="R1277" t="s">
        <v>8309</v>
      </c>
      <c r="S1277" s="13">
        <f t="shared" si="97"/>
        <v>41719.887928240743</v>
      </c>
      <c r="T1277" s="13">
        <f t="shared" si="98"/>
        <v>41764.887928240743</v>
      </c>
      <c r="U1277">
        <f t="shared" si="99"/>
        <v>2014</v>
      </c>
    </row>
    <row r="1278" spans="1:21" ht="43.5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8327</v>
      </c>
      <c r="R1278" t="s">
        <v>8328</v>
      </c>
      <c r="S1278" s="13">
        <f t="shared" si="97"/>
        <v>40939.02002314815</v>
      </c>
      <c r="T1278" s="13">
        <f t="shared" si="98"/>
        <v>40973.125</v>
      </c>
      <c r="U1278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8323</v>
      </c>
      <c r="R1279" t="s">
        <v>8326</v>
      </c>
      <c r="S1279" s="13">
        <f t="shared" si="97"/>
        <v>42430.839398148149</v>
      </c>
      <c r="T1279" s="13">
        <f t="shared" si="98"/>
        <v>42445.165972222225</v>
      </c>
      <c r="U1279">
        <f t="shared" si="99"/>
        <v>2016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8327</v>
      </c>
      <c r="R1280" t="s">
        <v>8331</v>
      </c>
      <c r="S1280" s="13">
        <f t="shared" si="97"/>
        <v>42759.628599537042</v>
      </c>
      <c r="T1280" s="13">
        <f t="shared" si="98"/>
        <v>42795.083333333328</v>
      </c>
      <c r="U1280">
        <f t="shared" si="99"/>
        <v>2017</v>
      </c>
    </row>
    <row r="1281" spans="1:21" ht="43.5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8313</v>
      </c>
      <c r="R1281" t="s">
        <v>8314</v>
      </c>
      <c r="S1281" s="13">
        <f t="shared" si="97"/>
        <v>42515.439421296294</v>
      </c>
      <c r="T1281" s="13">
        <f t="shared" si="98"/>
        <v>42575.439421296294</v>
      </c>
      <c r="U1281">
        <f t="shared" si="99"/>
        <v>2016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0" t="s">
        <v>8327</v>
      </c>
      <c r="R1282" t="s">
        <v>8336</v>
      </c>
      <c r="S1282" s="13">
        <f t="shared" si="97"/>
        <v>42128.820231481484</v>
      </c>
      <c r="T1282" s="13">
        <f t="shared" si="98"/>
        <v>42159</v>
      </c>
      <c r="U1282">
        <f t="shared" si="99"/>
        <v>2015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IFERROR(ROUND(E1283/L1283,2),0)</f>
        <v>44.96</v>
      </c>
      <c r="Q1283" s="10" t="s">
        <v>8327</v>
      </c>
      <c r="R1283" t="s">
        <v>8338</v>
      </c>
      <c r="S1283" s="13">
        <f t="shared" ref="S1283:S1346" si="102">(((J1283/60)/60)/24)+DATE(1970,1,1)</f>
        <v>40564.649456018517</v>
      </c>
      <c r="T1283" s="13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43.5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8327</v>
      </c>
      <c r="R1284" t="s">
        <v>8328</v>
      </c>
      <c r="S1284" s="13">
        <f t="shared" si="102"/>
        <v>40771.916701388887</v>
      </c>
      <c r="T1284" s="13">
        <f t="shared" si="103"/>
        <v>40801.916701388887</v>
      </c>
      <c r="U1284">
        <f t="shared" si="104"/>
        <v>2011</v>
      </c>
    </row>
    <row r="1285" spans="1:21" ht="43.5" x14ac:dyDescent="0.3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>
        <f t="shared" si="101"/>
        <v>174</v>
      </c>
      <c r="Q1285" s="10" t="s">
        <v>8323</v>
      </c>
      <c r="R1285" t="s">
        <v>8335</v>
      </c>
      <c r="S1285" s="13">
        <f t="shared" si="102"/>
        <v>41968.938993055555</v>
      </c>
      <c r="T1285" s="13">
        <f t="shared" si="103"/>
        <v>41989.938993055555</v>
      </c>
      <c r="U1285">
        <f t="shared" si="104"/>
        <v>2014</v>
      </c>
    </row>
    <row r="1286" spans="1:21" ht="43.5" x14ac:dyDescent="0.3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>
        <f t="shared" si="101"/>
        <v>62.33</v>
      </c>
      <c r="Q1286" s="10" t="s">
        <v>8323</v>
      </c>
      <c r="R1286" t="s">
        <v>8326</v>
      </c>
      <c r="S1286" s="13">
        <f t="shared" si="102"/>
        <v>41772.685393518521</v>
      </c>
      <c r="T1286" s="13">
        <f t="shared" si="103"/>
        <v>41806.290972222225</v>
      </c>
      <c r="U1286">
        <f t="shared" si="104"/>
        <v>2014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8327</v>
      </c>
      <c r="R1287" t="s">
        <v>8331</v>
      </c>
      <c r="S1287" s="13">
        <f t="shared" si="102"/>
        <v>40465.655266203699</v>
      </c>
      <c r="T1287" s="13">
        <f t="shared" si="103"/>
        <v>40512.655266203699</v>
      </c>
      <c r="U1287">
        <f t="shared" si="104"/>
        <v>2010</v>
      </c>
    </row>
    <row r="1288" spans="1:21" ht="43.5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8327</v>
      </c>
      <c r="R1288" t="s">
        <v>8328</v>
      </c>
      <c r="S1288" s="13">
        <f t="shared" si="102"/>
        <v>40299.239953703705</v>
      </c>
      <c r="T1288" s="13">
        <f t="shared" si="103"/>
        <v>40330.207638888889</v>
      </c>
      <c r="U1288">
        <f t="shared" si="104"/>
        <v>2010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8327</v>
      </c>
      <c r="R1289" t="s">
        <v>8331</v>
      </c>
      <c r="S1289" s="13">
        <f t="shared" si="102"/>
        <v>41628.833680555559</v>
      </c>
      <c r="T1289" s="13">
        <f t="shared" si="103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8323</v>
      </c>
      <c r="R1290" t="s">
        <v>8326</v>
      </c>
      <c r="S1290" s="13">
        <f t="shared" si="102"/>
        <v>41796.771597222221</v>
      </c>
      <c r="T1290" s="13">
        <f t="shared" si="103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8323</v>
      </c>
      <c r="R1291" t="s">
        <v>8326</v>
      </c>
      <c r="S1291" s="13">
        <f t="shared" si="102"/>
        <v>42685.974004629628</v>
      </c>
      <c r="T1291" s="13">
        <f t="shared" si="103"/>
        <v>42710.974004629628</v>
      </c>
      <c r="U1291">
        <f t="shared" si="104"/>
        <v>2016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8327</v>
      </c>
      <c r="R1292" t="s">
        <v>8331</v>
      </c>
      <c r="S1292" s="13">
        <f t="shared" si="102"/>
        <v>41852.730219907404</v>
      </c>
      <c r="T1292" s="13">
        <f t="shared" si="103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8323</v>
      </c>
      <c r="R1293" t="s">
        <v>8326</v>
      </c>
      <c r="S1293" s="13">
        <f t="shared" si="102"/>
        <v>42155.696793981479</v>
      </c>
      <c r="T1293" s="13">
        <f t="shared" si="103"/>
        <v>42190.696793981479</v>
      </c>
      <c r="U1293">
        <f t="shared" si="104"/>
        <v>2015</v>
      </c>
    </row>
    <row r="1294" spans="1:21" ht="43.5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8313</v>
      </c>
      <c r="R1294" t="s">
        <v>8314</v>
      </c>
      <c r="S1294" s="13">
        <f t="shared" si="102"/>
        <v>41941.802384259259</v>
      </c>
      <c r="T1294" s="13">
        <f t="shared" si="103"/>
        <v>41974.125</v>
      </c>
      <c r="U1294">
        <f t="shared" si="104"/>
        <v>2014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ROUND(E1295/D1295*100,0)</f>
        <v>39</v>
      </c>
      <c r="P1295">
        <f t="shared" si="101"/>
        <v>64.53</v>
      </c>
      <c r="Q1295" s="10" t="s">
        <v>8319</v>
      </c>
      <c r="R1295" t="s">
        <v>8320</v>
      </c>
      <c r="S1295" s="13">
        <f t="shared" si="102"/>
        <v>42799.260428240741</v>
      </c>
      <c r="T1295" s="13">
        <f t="shared" si="103"/>
        <v>42829.21876157407</v>
      </c>
      <c r="U1295">
        <f t="shared" si="104"/>
        <v>2017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8321</v>
      </c>
      <c r="R1296" t="s">
        <v>8322</v>
      </c>
      <c r="S1296" s="13">
        <f t="shared" si="102"/>
        <v>41032.071134259262</v>
      </c>
      <c r="T1296" s="13">
        <f t="shared" si="103"/>
        <v>41062.071134259262</v>
      </c>
      <c r="U1296">
        <f t="shared" si="104"/>
        <v>2012</v>
      </c>
    </row>
    <row r="1297" spans="1:21" ht="43.5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8327</v>
      </c>
      <c r="R1297" t="s">
        <v>8331</v>
      </c>
      <c r="S1297" s="13">
        <f t="shared" si="102"/>
        <v>42465.542905092589</v>
      </c>
      <c r="T1297" s="13">
        <f t="shared" si="103"/>
        <v>42495.542905092589</v>
      </c>
      <c r="U1297">
        <f t="shared" si="104"/>
        <v>2016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8327</v>
      </c>
      <c r="R1298" t="s">
        <v>8331</v>
      </c>
      <c r="S1298" s="13">
        <f t="shared" si="102"/>
        <v>41451.062905092593</v>
      </c>
      <c r="T1298" s="13">
        <f t="shared" si="103"/>
        <v>41481.062905092593</v>
      </c>
      <c r="U1298">
        <f t="shared" si="104"/>
        <v>2013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8313</v>
      </c>
      <c r="R1299" t="s">
        <v>8351</v>
      </c>
      <c r="S1299" s="13">
        <f t="shared" si="102"/>
        <v>42433.726168981477</v>
      </c>
      <c r="T1299" s="13">
        <f t="shared" si="103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8323</v>
      </c>
      <c r="R1300" t="s">
        <v>8326</v>
      </c>
      <c r="S1300" s="13">
        <f t="shared" si="102"/>
        <v>42044.184988425928</v>
      </c>
      <c r="T1300" s="13">
        <f t="shared" si="103"/>
        <v>42074.143321759257</v>
      </c>
      <c r="U1300">
        <f t="shared" si="104"/>
        <v>2015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8327</v>
      </c>
      <c r="R1301" t="s">
        <v>8341</v>
      </c>
      <c r="S1301" s="13">
        <f t="shared" si="102"/>
        <v>41546.75105324074</v>
      </c>
      <c r="T1301" s="13">
        <f t="shared" si="103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8323</v>
      </c>
      <c r="R1302" t="s">
        <v>8326</v>
      </c>
      <c r="S1302" s="13">
        <f t="shared" si="102"/>
        <v>42102.743773148148</v>
      </c>
      <c r="T1302" s="13">
        <f t="shared" si="103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8323</v>
      </c>
      <c r="R1303" t="s">
        <v>8326</v>
      </c>
      <c r="S1303" s="13">
        <f t="shared" si="102"/>
        <v>42186.855879629627</v>
      </c>
      <c r="T1303" s="13">
        <f t="shared" si="103"/>
        <v>42216.855879629627</v>
      </c>
      <c r="U1303">
        <f t="shared" si="104"/>
        <v>2015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8319</v>
      </c>
      <c r="R1304" t="s">
        <v>8320</v>
      </c>
      <c r="S1304" s="13">
        <f t="shared" si="102"/>
        <v>41918.670115740737</v>
      </c>
      <c r="T1304" s="13">
        <f t="shared" si="103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8323</v>
      </c>
      <c r="R1305" t="s">
        <v>8326</v>
      </c>
      <c r="S1305" s="13">
        <f t="shared" si="102"/>
        <v>41846.667326388888</v>
      </c>
      <c r="T1305" s="13">
        <f t="shared" si="103"/>
        <v>41867.667326388888</v>
      </c>
      <c r="U1305">
        <f t="shared" si="104"/>
        <v>2014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8327</v>
      </c>
      <c r="R1306" t="s">
        <v>8331</v>
      </c>
      <c r="S1306" s="13">
        <f t="shared" si="102"/>
        <v>42568.759374999994</v>
      </c>
      <c r="T1306" s="13">
        <f t="shared" si="103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8323</v>
      </c>
      <c r="R1307" t="s">
        <v>8326</v>
      </c>
      <c r="S1307" s="13">
        <f t="shared" si="102"/>
        <v>41766.617291666669</v>
      </c>
      <c r="T1307" s="13">
        <f t="shared" si="103"/>
        <v>41793.290972222225</v>
      </c>
      <c r="U1307">
        <f t="shared" si="104"/>
        <v>2014</v>
      </c>
    </row>
    <row r="1308" spans="1:21" ht="43.5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8327</v>
      </c>
      <c r="R1308" t="s">
        <v>8331</v>
      </c>
      <c r="S1308" s="13">
        <f t="shared" si="102"/>
        <v>40750.340902777774</v>
      </c>
      <c r="T1308" s="13">
        <f t="shared" si="103"/>
        <v>40810.340902777774</v>
      </c>
      <c r="U1308">
        <f t="shared" si="104"/>
        <v>2011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8323</v>
      </c>
      <c r="R1309" t="s">
        <v>8335</v>
      </c>
      <c r="S1309" s="13">
        <f t="shared" si="102"/>
        <v>42004.703865740739</v>
      </c>
      <c r="T1309" s="13">
        <f t="shared" si="103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8323</v>
      </c>
      <c r="R1310" t="s">
        <v>8326</v>
      </c>
      <c r="S1310" s="13">
        <f t="shared" si="102"/>
        <v>41884.056747685187</v>
      </c>
      <c r="T1310" s="13">
        <f t="shared" si="103"/>
        <v>41903.083333333336</v>
      </c>
      <c r="U1310">
        <f t="shared" si="104"/>
        <v>2014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8321</v>
      </c>
      <c r="R1311" t="s">
        <v>8332</v>
      </c>
      <c r="S1311" s="13">
        <f t="shared" si="102"/>
        <v>41842.292997685188</v>
      </c>
      <c r="T1311" s="13">
        <f t="shared" si="103"/>
        <v>41872.292997685188</v>
      </c>
      <c r="U1311">
        <f t="shared" si="104"/>
        <v>2014</v>
      </c>
    </row>
    <row r="1312" spans="1:21" ht="43.5" x14ac:dyDescent="0.3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>
        <f t="shared" si="101"/>
        <v>176.09</v>
      </c>
      <c r="Q1312" s="10" t="s">
        <v>8323</v>
      </c>
      <c r="R1312" t="s">
        <v>8326</v>
      </c>
      <c r="S1312" s="13">
        <f t="shared" si="102"/>
        <v>41964.716319444444</v>
      </c>
      <c r="T1312" s="13">
        <f t="shared" si="103"/>
        <v>41994.716319444444</v>
      </c>
      <c r="U1312">
        <f t="shared" si="104"/>
        <v>2014</v>
      </c>
    </row>
    <row r="1313" spans="1:21" ht="43.5" x14ac:dyDescent="0.3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>
        <f t="shared" si="101"/>
        <v>168.75</v>
      </c>
      <c r="Q1313" s="10" t="s">
        <v>8323</v>
      </c>
      <c r="R1313" t="s">
        <v>8326</v>
      </c>
      <c r="S1313" s="13">
        <f t="shared" si="102"/>
        <v>42483.675208333334</v>
      </c>
      <c r="T1313" s="13">
        <f t="shared" si="103"/>
        <v>42522.789583333331</v>
      </c>
      <c r="U1313">
        <f t="shared" si="104"/>
        <v>2016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8313</v>
      </c>
      <c r="R1314" t="s">
        <v>8314</v>
      </c>
      <c r="S1314" s="13">
        <f t="shared" si="102"/>
        <v>42606.347233796296</v>
      </c>
      <c r="T1314" s="13">
        <f t="shared" si="103"/>
        <v>42666.347233796296</v>
      </c>
      <c r="U1314">
        <f t="shared" si="104"/>
        <v>2016</v>
      </c>
    </row>
    <row r="1315" spans="1:21" ht="29" x14ac:dyDescent="0.3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>
        <f t="shared" si="101"/>
        <v>98.54</v>
      </c>
      <c r="Q1315" s="10" t="s">
        <v>8323</v>
      </c>
      <c r="R1315" t="s">
        <v>8326</v>
      </c>
      <c r="S1315" s="13">
        <f t="shared" si="102"/>
        <v>41829.788252314815</v>
      </c>
      <c r="T1315" s="13">
        <f t="shared" si="103"/>
        <v>41839.208333333336</v>
      </c>
      <c r="U1315">
        <f t="shared" si="104"/>
        <v>2014</v>
      </c>
    </row>
    <row r="1316" spans="1:21" ht="43.5" x14ac:dyDescent="0.3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>
        <f t="shared" si="101"/>
        <v>85.96</v>
      </c>
      <c r="Q1316" s="10" t="s">
        <v>8321</v>
      </c>
      <c r="R1316" t="s">
        <v>8343</v>
      </c>
      <c r="S1316" s="13">
        <f t="shared" si="102"/>
        <v>41357.209166666667</v>
      </c>
      <c r="T1316" s="13">
        <f t="shared" si="103"/>
        <v>41387.209166666667</v>
      </c>
      <c r="U1316">
        <f t="shared" si="104"/>
        <v>2013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8327</v>
      </c>
      <c r="R1317" t="s">
        <v>8331</v>
      </c>
      <c r="S1317" s="13">
        <f t="shared" si="102"/>
        <v>41774.737060185187</v>
      </c>
      <c r="T1317" s="13">
        <f t="shared" si="103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8323</v>
      </c>
      <c r="R1318" t="s">
        <v>8326</v>
      </c>
      <c r="S1318" s="13">
        <f t="shared" si="102"/>
        <v>41752.83457175926</v>
      </c>
      <c r="T1318" s="13">
        <f t="shared" si="103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8323</v>
      </c>
      <c r="R1319" t="s">
        <v>8326</v>
      </c>
      <c r="S1319" s="13">
        <f t="shared" si="102"/>
        <v>42102.866307870368</v>
      </c>
      <c r="T1319" s="13">
        <f t="shared" si="103"/>
        <v>42133.866307870368</v>
      </c>
      <c r="U1319">
        <f t="shared" si="104"/>
        <v>2015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8327</v>
      </c>
      <c r="R1320" t="s">
        <v>8328</v>
      </c>
      <c r="S1320" s="13">
        <f t="shared" si="102"/>
        <v>40860.67050925926</v>
      </c>
      <c r="T1320" s="13">
        <f t="shared" si="103"/>
        <v>40891.207638888889</v>
      </c>
      <c r="U1320">
        <f t="shared" si="104"/>
        <v>2011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8327</v>
      </c>
      <c r="R1321" t="s">
        <v>8338</v>
      </c>
      <c r="S1321" s="13">
        <f t="shared" si="102"/>
        <v>41331.253159722226</v>
      </c>
      <c r="T1321" s="13">
        <f t="shared" si="103"/>
        <v>41361.211493055554</v>
      </c>
      <c r="U1321">
        <f t="shared" si="104"/>
        <v>2013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8327</v>
      </c>
      <c r="R1322" t="s">
        <v>8331</v>
      </c>
      <c r="S1322" s="13">
        <f t="shared" si="102"/>
        <v>41882.590127314819</v>
      </c>
      <c r="T1322" s="13">
        <f t="shared" si="103"/>
        <v>41912.590127314819</v>
      </c>
      <c r="U1322">
        <f t="shared" si="104"/>
        <v>2014</v>
      </c>
    </row>
    <row r="1323" spans="1:21" ht="43.5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8323</v>
      </c>
      <c r="R1323" t="s">
        <v>8326</v>
      </c>
      <c r="S1323" s="13">
        <f t="shared" si="102"/>
        <v>42561.154664351852</v>
      </c>
      <c r="T1323" s="13">
        <f t="shared" si="103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8323</v>
      </c>
      <c r="R1324" t="s">
        <v>8326</v>
      </c>
      <c r="S1324" s="13">
        <f t="shared" si="102"/>
        <v>42734.789444444439</v>
      </c>
      <c r="T1324" s="13">
        <f t="shared" si="103"/>
        <v>42767.979861111111</v>
      </c>
      <c r="U1324">
        <f t="shared" si="104"/>
        <v>2016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8327</v>
      </c>
      <c r="R1325" t="s">
        <v>8328</v>
      </c>
      <c r="S1325" s="13">
        <f t="shared" si="102"/>
        <v>41004.156886574077</v>
      </c>
      <c r="T1325" s="13">
        <f t="shared" si="103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8323</v>
      </c>
      <c r="R1326" t="s">
        <v>8326</v>
      </c>
      <c r="S1326" s="13">
        <f t="shared" si="102"/>
        <v>41995.870486111111</v>
      </c>
      <c r="T1326" s="13">
        <f t="shared" si="103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8323</v>
      </c>
      <c r="R1327" t="s">
        <v>8326</v>
      </c>
      <c r="S1327" s="13">
        <f t="shared" si="102"/>
        <v>42538.73583333334</v>
      </c>
      <c r="T1327" s="13">
        <f t="shared" si="103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8323</v>
      </c>
      <c r="R1328" t="s">
        <v>8326</v>
      </c>
      <c r="S1328" s="13">
        <f t="shared" si="102"/>
        <v>42447.894432870366</v>
      </c>
      <c r="T1328" s="13">
        <f t="shared" si="103"/>
        <v>42507.894432870366</v>
      </c>
      <c r="U1328">
        <f t="shared" si="104"/>
        <v>2016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8321</v>
      </c>
      <c r="R1329" t="s">
        <v>8343</v>
      </c>
      <c r="S1329" s="13">
        <f t="shared" si="102"/>
        <v>40795.820150462961</v>
      </c>
      <c r="T1329" s="13">
        <f t="shared" si="103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8323</v>
      </c>
      <c r="R1330" t="s">
        <v>8326</v>
      </c>
      <c r="S1330" s="13">
        <f t="shared" si="102"/>
        <v>42268.009224537032</v>
      </c>
      <c r="T1330" s="13">
        <f t="shared" si="103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8323</v>
      </c>
      <c r="R1331" t="s">
        <v>8326</v>
      </c>
      <c r="S1331" s="13">
        <f t="shared" si="102"/>
        <v>42676.065150462964</v>
      </c>
      <c r="T1331" s="13">
        <f t="shared" si="103"/>
        <v>42721.290972222225</v>
      </c>
      <c r="U1331">
        <f t="shared" si="104"/>
        <v>2016</v>
      </c>
    </row>
    <row r="1332" spans="1:21" ht="43.5" x14ac:dyDescent="0.3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>
        <f t="shared" si="101"/>
        <v>307.69</v>
      </c>
      <c r="Q1332" s="10" t="s">
        <v>8323</v>
      </c>
      <c r="R1332" t="s">
        <v>8326</v>
      </c>
      <c r="S1332" s="13">
        <f t="shared" si="102"/>
        <v>41794.817523148151</v>
      </c>
      <c r="T1332" s="13">
        <f t="shared" si="103"/>
        <v>41824.458333333336</v>
      </c>
      <c r="U1332">
        <f t="shared" si="104"/>
        <v>2014</v>
      </c>
    </row>
    <row r="1333" spans="1:21" ht="43.5" x14ac:dyDescent="0.3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>
        <f t="shared" si="101"/>
        <v>74.069999999999993</v>
      </c>
      <c r="Q1333" s="10" t="s">
        <v>8323</v>
      </c>
      <c r="R1333" t="s">
        <v>8324</v>
      </c>
      <c r="S1333" s="13">
        <f t="shared" si="102"/>
        <v>42139.014525462961</v>
      </c>
      <c r="T1333" s="13">
        <f t="shared" si="103"/>
        <v>42169.014525462961</v>
      </c>
      <c r="U1333">
        <f t="shared" si="104"/>
        <v>2015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8313</v>
      </c>
      <c r="R1334" t="s">
        <v>8314</v>
      </c>
      <c r="S1334" s="13">
        <f t="shared" si="102"/>
        <v>42585.691898148143</v>
      </c>
      <c r="T1334" s="13">
        <f t="shared" si="103"/>
        <v>42615.691898148143</v>
      </c>
      <c r="U1334">
        <f t="shared" si="104"/>
        <v>2016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8321</v>
      </c>
      <c r="R1335" t="s">
        <v>8322</v>
      </c>
      <c r="S1335" s="13">
        <f t="shared" si="102"/>
        <v>40213.323599537034</v>
      </c>
      <c r="T1335" s="13">
        <f t="shared" si="103"/>
        <v>40253.29583333333</v>
      </c>
      <c r="U1335">
        <f t="shared" si="104"/>
        <v>2010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8321</v>
      </c>
      <c r="R1336" t="s">
        <v>8343</v>
      </c>
      <c r="S1336" s="13">
        <f t="shared" si="102"/>
        <v>40595.497164351851</v>
      </c>
      <c r="T1336" s="13">
        <f t="shared" si="103"/>
        <v>40641.455497685187</v>
      </c>
      <c r="U1336">
        <f t="shared" si="104"/>
        <v>2011</v>
      </c>
    </row>
    <row r="1337" spans="1:21" ht="43.5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8311</v>
      </c>
      <c r="R1337" t="s">
        <v>8333</v>
      </c>
      <c r="S1337" s="13">
        <f t="shared" si="102"/>
        <v>41367.572280092594</v>
      </c>
      <c r="T1337" s="13">
        <f t="shared" si="103"/>
        <v>41397.572280092594</v>
      </c>
      <c r="U1337">
        <f t="shared" si="104"/>
        <v>2013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8327</v>
      </c>
      <c r="R1338" t="s">
        <v>8328</v>
      </c>
      <c r="S1338" s="13">
        <f t="shared" si="102"/>
        <v>42173.746342592596</v>
      </c>
      <c r="T1338" s="13">
        <f t="shared" si="103"/>
        <v>42187.152777777781</v>
      </c>
      <c r="U1338">
        <f t="shared" si="104"/>
        <v>2015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8327</v>
      </c>
      <c r="R1339" t="s">
        <v>8331</v>
      </c>
      <c r="S1339" s="13">
        <f t="shared" si="102"/>
        <v>40778.770011574074</v>
      </c>
      <c r="T1339" s="13">
        <f t="shared" si="103"/>
        <v>40808.770011574074</v>
      </c>
      <c r="U1339">
        <f t="shared" si="104"/>
        <v>2011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8323</v>
      </c>
      <c r="R1340" t="s">
        <v>8324</v>
      </c>
      <c r="S1340" s="13">
        <f t="shared" si="102"/>
        <v>41780.745254629634</v>
      </c>
      <c r="T1340" s="13">
        <f t="shared" si="103"/>
        <v>41810.917361111111</v>
      </c>
      <c r="U1340">
        <f t="shared" si="104"/>
        <v>2014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8327</v>
      </c>
      <c r="R1341" t="s">
        <v>8328</v>
      </c>
      <c r="S1341" s="13">
        <f t="shared" si="102"/>
        <v>41605.868449074071</v>
      </c>
      <c r="T1341" s="13">
        <f t="shared" si="103"/>
        <v>41639.291666666664</v>
      </c>
      <c r="U1341">
        <f t="shared" si="104"/>
        <v>2013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8327</v>
      </c>
      <c r="R1342" t="s">
        <v>8331</v>
      </c>
      <c r="S1342" s="13">
        <f t="shared" si="102"/>
        <v>42719.90834490741</v>
      </c>
      <c r="T1342" s="13">
        <f t="shared" si="103"/>
        <v>42749.90834490741</v>
      </c>
      <c r="U1342">
        <f t="shared" si="104"/>
        <v>2016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8327</v>
      </c>
      <c r="R1343" t="s">
        <v>8341</v>
      </c>
      <c r="S1343" s="13">
        <f t="shared" si="102"/>
        <v>41524.858553240738</v>
      </c>
      <c r="T1343" s="13">
        <f t="shared" si="103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8323</v>
      </c>
      <c r="R1344" t="s">
        <v>8326</v>
      </c>
      <c r="S1344" s="13">
        <f t="shared" si="102"/>
        <v>42566.604826388888</v>
      </c>
      <c r="T1344" s="13">
        <f t="shared" si="103"/>
        <v>42596.604826388888</v>
      </c>
      <c r="U1344">
        <f t="shared" si="104"/>
        <v>2016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8327</v>
      </c>
      <c r="R1345" t="s">
        <v>8341</v>
      </c>
      <c r="S1345" s="13">
        <f t="shared" si="102"/>
        <v>42027.13817129629</v>
      </c>
      <c r="T1345" s="13">
        <f t="shared" si="103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0" t="s">
        <v>8323</v>
      </c>
      <c r="R1346" t="s">
        <v>8326</v>
      </c>
      <c r="S1346" s="13">
        <f t="shared" si="102"/>
        <v>42469.68414351852</v>
      </c>
      <c r="T1346" s="13">
        <f t="shared" si="103"/>
        <v>42499.166666666672</v>
      </c>
      <c r="U1346">
        <f t="shared" si="104"/>
        <v>2016</v>
      </c>
    </row>
    <row r="1347" spans="1:21" ht="43.5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IFERROR(ROUND(E1347/L1347,2),0)</f>
        <v>100.06</v>
      </c>
      <c r="Q1347" s="10" t="s">
        <v>8323</v>
      </c>
      <c r="R1347" t="s">
        <v>8326</v>
      </c>
      <c r="S1347" s="13">
        <f t="shared" ref="S1347:S1410" si="107">(((J1347/60)/60)/24)+DATE(1970,1,1)</f>
        <v>42179.344988425932</v>
      </c>
      <c r="T1347" s="13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8323</v>
      </c>
      <c r="R1348" t="s">
        <v>8326</v>
      </c>
      <c r="S1348" s="13">
        <f t="shared" si="107"/>
        <v>41853.240208333329</v>
      </c>
      <c r="T1348" s="13">
        <f t="shared" si="108"/>
        <v>41876.207638888889</v>
      </c>
      <c r="U1348">
        <f t="shared" si="109"/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8323</v>
      </c>
      <c r="R1349" t="s">
        <v>8326</v>
      </c>
      <c r="S1349" s="13">
        <f t="shared" si="107"/>
        <v>42633.116851851853</v>
      </c>
      <c r="T1349" s="13">
        <f t="shared" si="108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8323</v>
      </c>
      <c r="R1350" t="s">
        <v>8326</v>
      </c>
      <c r="S1350" s="13">
        <f t="shared" si="107"/>
        <v>41747.86986111111</v>
      </c>
      <c r="T1350" s="13">
        <f t="shared" si="108"/>
        <v>41779.290972222225</v>
      </c>
      <c r="U1350">
        <f t="shared" si="109"/>
        <v>2014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8313</v>
      </c>
      <c r="R1351" t="s">
        <v>8314</v>
      </c>
      <c r="S1351" s="13">
        <f t="shared" si="107"/>
        <v>42780.600532407407</v>
      </c>
      <c r="T1351" s="13">
        <f t="shared" si="108"/>
        <v>42808.558865740735</v>
      </c>
      <c r="U1351">
        <f t="shared" si="109"/>
        <v>2017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8321</v>
      </c>
      <c r="R1352" t="s">
        <v>8322</v>
      </c>
      <c r="S1352" s="13">
        <f t="shared" si="107"/>
        <v>41304.833194444444</v>
      </c>
      <c r="T1352" s="13">
        <f t="shared" si="108"/>
        <v>41334.833194444444</v>
      </c>
      <c r="U1352">
        <f t="shared" si="109"/>
        <v>2013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8327</v>
      </c>
      <c r="R1353" t="s">
        <v>8338</v>
      </c>
      <c r="S1353" s="13">
        <f t="shared" si="107"/>
        <v>41737.684664351851</v>
      </c>
      <c r="T1353" s="13">
        <f t="shared" si="108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8323</v>
      </c>
      <c r="R1354" t="s">
        <v>8326</v>
      </c>
      <c r="S1354" s="13">
        <f t="shared" si="107"/>
        <v>42492.717233796298</v>
      </c>
      <c r="T1354" s="13">
        <f t="shared" si="108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8323</v>
      </c>
      <c r="R1355" t="s">
        <v>8326</v>
      </c>
      <c r="S1355" s="13">
        <f t="shared" si="107"/>
        <v>42086.614942129629</v>
      </c>
      <c r="T1355" s="13">
        <f t="shared" si="108"/>
        <v>42117.290972222225</v>
      </c>
      <c r="U1355">
        <f t="shared" si="109"/>
        <v>2015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8323</v>
      </c>
      <c r="R1356" t="s">
        <v>8335</v>
      </c>
      <c r="S1356" s="13">
        <f t="shared" si="107"/>
        <v>41954.850868055553</v>
      </c>
      <c r="T1356" s="13">
        <f t="shared" si="108"/>
        <v>41974.850868055553</v>
      </c>
      <c r="U1356">
        <f t="shared" si="109"/>
        <v>2014</v>
      </c>
    </row>
    <row r="1357" spans="1:21" ht="29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8327</v>
      </c>
      <c r="R1357" t="s">
        <v>8331</v>
      </c>
      <c r="S1357" s="13">
        <f t="shared" si="107"/>
        <v>41767.656863425924</v>
      </c>
      <c r="T1357" s="13">
        <f t="shared" si="108"/>
        <v>41803.290972222225</v>
      </c>
      <c r="U1357">
        <f t="shared" si="109"/>
        <v>2014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8308</v>
      </c>
      <c r="R1358" t="s">
        <v>8309</v>
      </c>
      <c r="S1358" s="13">
        <f t="shared" si="107"/>
        <v>40215.919050925928</v>
      </c>
      <c r="T1358" s="13">
        <f t="shared" si="108"/>
        <v>40252.913194444445</v>
      </c>
      <c r="U1358">
        <f t="shared" si="109"/>
        <v>2010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8308</v>
      </c>
      <c r="R1359" t="s">
        <v>8342</v>
      </c>
      <c r="S1359" s="13">
        <f t="shared" si="107"/>
        <v>42173.275740740741</v>
      </c>
      <c r="T1359" s="13">
        <f t="shared" si="108"/>
        <v>42217.745138888888</v>
      </c>
      <c r="U1359">
        <f t="shared" si="109"/>
        <v>2015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8327</v>
      </c>
      <c r="R1360" t="s">
        <v>8341</v>
      </c>
      <c r="S1360" s="13">
        <f t="shared" si="107"/>
        <v>40961.252141203702</v>
      </c>
      <c r="T1360" s="13">
        <f t="shared" si="108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8323</v>
      </c>
      <c r="R1361" t="s">
        <v>8326</v>
      </c>
      <c r="S1361" s="13">
        <f t="shared" si="107"/>
        <v>41013.936562499999</v>
      </c>
      <c r="T1361" s="13">
        <f t="shared" si="108"/>
        <v>41061.165972222225</v>
      </c>
      <c r="U1361">
        <f t="shared" si="109"/>
        <v>2012</v>
      </c>
    </row>
    <row r="1362" spans="1:21" ht="43.5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8323</v>
      </c>
      <c r="R1362" t="s">
        <v>8326</v>
      </c>
      <c r="S1362" s="13">
        <f t="shared" si="107"/>
        <v>42490.133877314816</v>
      </c>
      <c r="T1362" s="13">
        <f t="shared" si="108"/>
        <v>42527.083333333328</v>
      </c>
      <c r="U1362">
        <f t="shared" si="109"/>
        <v>2016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8327</v>
      </c>
      <c r="R1363" t="s">
        <v>8331</v>
      </c>
      <c r="S1363" s="13">
        <f t="shared" si="107"/>
        <v>41666.842824074076</v>
      </c>
      <c r="T1363" s="13">
        <f t="shared" si="108"/>
        <v>41696.842824074076</v>
      </c>
      <c r="U1363">
        <f t="shared" si="109"/>
        <v>2014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8323</v>
      </c>
      <c r="R1364" t="s">
        <v>8335</v>
      </c>
      <c r="S1364" s="13">
        <f t="shared" si="107"/>
        <v>42044.765960648147</v>
      </c>
      <c r="T1364" s="13">
        <f t="shared" si="108"/>
        <v>42058.765960648147</v>
      </c>
      <c r="U1364">
        <f t="shared" si="109"/>
        <v>2015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8327</v>
      </c>
      <c r="R1365" t="s">
        <v>8341</v>
      </c>
      <c r="S1365" s="13">
        <f t="shared" si="107"/>
        <v>41483.449282407404</v>
      </c>
      <c r="T1365" s="13">
        <f t="shared" si="108"/>
        <v>41543.449282407404</v>
      </c>
      <c r="U1365">
        <f t="shared" si="109"/>
        <v>2013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8327</v>
      </c>
      <c r="R1366" t="s">
        <v>8328</v>
      </c>
      <c r="S1366" s="13">
        <f t="shared" si="107"/>
        <v>40948.16815972222</v>
      </c>
      <c r="T1366" s="13">
        <f t="shared" si="108"/>
        <v>40978.16815972222</v>
      </c>
      <c r="U1366">
        <f t="shared" si="109"/>
        <v>2012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8321</v>
      </c>
      <c r="R1367" t="s">
        <v>8322</v>
      </c>
      <c r="S1367" s="13">
        <f t="shared" si="107"/>
        <v>41894.879606481481</v>
      </c>
      <c r="T1367" s="13">
        <f t="shared" si="108"/>
        <v>41913.165972222225</v>
      </c>
      <c r="U1367">
        <f t="shared" si="109"/>
        <v>2014</v>
      </c>
    </row>
    <row r="1368" spans="1:21" ht="43.5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8323</v>
      </c>
      <c r="R1368" t="s">
        <v>8326</v>
      </c>
      <c r="S1368" s="13">
        <f t="shared" si="107"/>
        <v>42584.846828703703</v>
      </c>
      <c r="T1368" s="13">
        <f t="shared" si="108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8323</v>
      </c>
      <c r="R1369" t="s">
        <v>8326</v>
      </c>
      <c r="S1369" s="13">
        <f t="shared" si="107"/>
        <v>42275.731666666667</v>
      </c>
      <c r="T1369" s="13">
        <f t="shared" si="108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8323</v>
      </c>
      <c r="R1370" t="s">
        <v>8326</v>
      </c>
      <c r="S1370" s="13">
        <f t="shared" si="107"/>
        <v>42585.523842592593</v>
      </c>
      <c r="T1370" s="13">
        <f t="shared" si="108"/>
        <v>42599.165972222225</v>
      </c>
      <c r="U1370">
        <f t="shared" si="109"/>
        <v>2016</v>
      </c>
    </row>
    <row r="1371" spans="1:21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8321</v>
      </c>
      <c r="R1371" t="s">
        <v>8332</v>
      </c>
      <c r="S1371" s="13">
        <f t="shared" si="107"/>
        <v>41812.67324074074</v>
      </c>
      <c r="T1371" s="13">
        <f t="shared" si="108"/>
        <v>41842.67324074074</v>
      </c>
      <c r="U1371">
        <f t="shared" si="109"/>
        <v>2014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8321</v>
      </c>
      <c r="R1372" t="s">
        <v>8343</v>
      </c>
      <c r="S1372" s="13">
        <f t="shared" si="107"/>
        <v>41365.613078703704</v>
      </c>
      <c r="T1372" s="13">
        <f t="shared" si="108"/>
        <v>41425.613078703704</v>
      </c>
      <c r="U1372">
        <f t="shared" si="10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8323</v>
      </c>
      <c r="R1373" t="s">
        <v>8326</v>
      </c>
      <c r="S1373" s="13">
        <f t="shared" si="107"/>
        <v>41903.882951388885</v>
      </c>
      <c r="T1373" s="13">
        <f t="shared" si="108"/>
        <v>41933.882951388885</v>
      </c>
      <c r="U1373">
        <f t="shared" si="109"/>
        <v>2014</v>
      </c>
    </row>
    <row r="1374" spans="1:21" ht="43.5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8327</v>
      </c>
      <c r="R1374" t="s">
        <v>8341</v>
      </c>
      <c r="S1374" s="13">
        <f t="shared" si="107"/>
        <v>42125.078275462962</v>
      </c>
      <c r="T1374" s="13">
        <f t="shared" si="108"/>
        <v>42156.165972222225</v>
      </c>
      <c r="U1374">
        <f t="shared" si="109"/>
        <v>2015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8327</v>
      </c>
      <c r="R1375" t="s">
        <v>8336</v>
      </c>
      <c r="S1375" s="13">
        <f t="shared" si="107"/>
        <v>42656.805497685185</v>
      </c>
      <c r="T1375" s="13">
        <f t="shared" si="108"/>
        <v>42667.875</v>
      </c>
      <c r="U1375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8323</v>
      </c>
      <c r="R1376" t="s">
        <v>8326</v>
      </c>
      <c r="S1376" s="13">
        <f t="shared" si="107"/>
        <v>42157.591064814813</v>
      </c>
      <c r="T1376" s="13">
        <f t="shared" si="108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8323</v>
      </c>
      <c r="R1377" t="s">
        <v>8326</v>
      </c>
      <c r="S1377" s="13">
        <f t="shared" si="107"/>
        <v>42148.676851851851</v>
      </c>
      <c r="T1377" s="13">
        <f t="shared" si="108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8323</v>
      </c>
      <c r="R1378" t="s">
        <v>8326</v>
      </c>
      <c r="S1378" s="13">
        <f t="shared" si="107"/>
        <v>42341.180636574078</v>
      </c>
      <c r="T1378" s="13">
        <f t="shared" si="108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8323</v>
      </c>
      <c r="R1379" t="s">
        <v>8326</v>
      </c>
      <c r="S1379" s="13">
        <f t="shared" si="107"/>
        <v>42302.701516203699</v>
      </c>
      <c r="T1379" s="13">
        <f t="shared" si="108"/>
        <v>42337.958333333328</v>
      </c>
      <c r="U1379">
        <f t="shared" si="109"/>
        <v>2015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8327</v>
      </c>
      <c r="R1380" t="s">
        <v>8331</v>
      </c>
      <c r="S1380" s="13">
        <f t="shared" si="107"/>
        <v>41059.185682870368</v>
      </c>
      <c r="T1380" s="13">
        <f t="shared" si="108"/>
        <v>41089.185682870368</v>
      </c>
      <c r="U1380">
        <f t="shared" si="109"/>
        <v>2012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8321</v>
      </c>
      <c r="R1381" t="s">
        <v>8322</v>
      </c>
      <c r="S1381" s="13">
        <f t="shared" si="107"/>
        <v>42438.827789351853</v>
      </c>
      <c r="T1381" s="13">
        <f t="shared" si="108"/>
        <v>42468.786122685182</v>
      </c>
      <c r="U1381">
        <f t="shared" si="109"/>
        <v>2016</v>
      </c>
    </row>
    <row r="1382" spans="1:21" ht="43.5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8323</v>
      </c>
      <c r="R1382" t="s">
        <v>8326</v>
      </c>
      <c r="S1382" s="13">
        <f t="shared" si="107"/>
        <v>42087.768055555556</v>
      </c>
      <c r="T1382" s="13">
        <f t="shared" si="108"/>
        <v>42111.666666666672</v>
      </c>
      <c r="U1382">
        <f t="shared" si="109"/>
        <v>2015</v>
      </c>
    </row>
    <row r="1383" spans="1:21" ht="43.5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8321</v>
      </c>
      <c r="R1383" t="s">
        <v>8343</v>
      </c>
      <c r="S1383" s="13">
        <f t="shared" si="107"/>
        <v>41786.65892361111</v>
      </c>
      <c r="T1383" s="13">
        <f t="shared" si="108"/>
        <v>41812.65892361111</v>
      </c>
      <c r="U1383">
        <f t="shared" si="109"/>
        <v>2014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8321</v>
      </c>
      <c r="R1384" t="s">
        <v>8343</v>
      </c>
      <c r="S1384" s="13">
        <f t="shared" si="107"/>
        <v>40619.402361111112</v>
      </c>
      <c r="T1384" s="13">
        <f t="shared" si="108"/>
        <v>40680.402361111112</v>
      </c>
      <c r="U1384">
        <f t="shared" si="109"/>
        <v>2011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8311</v>
      </c>
      <c r="R1385" t="s">
        <v>8352</v>
      </c>
      <c r="S1385" s="13">
        <f t="shared" si="107"/>
        <v>42250.685706018514</v>
      </c>
      <c r="T1385" s="13">
        <f t="shared" si="108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8323</v>
      </c>
      <c r="R1386" t="s">
        <v>8326</v>
      </c>
      <c r="S1386" s="13">
        <f t="shared" si="107"/>
        <v>42036.995590277773</v>
      </c>
      <c r="T1386" s="13">
        <f t="shared" si="108"/>
        <v>42094.536111111112</v>
      </c>
      <c r="U1386">
        <f t="shared" si="109"/>
        <v>2015</v>
      </c>
    </row>
    <row r="1387" spans="1:21" ht="29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8327</v>
      </c>
      <c r="R1387" t="s">
        <v>8331</v>
      </c>
      <c r="S1387" s="13">
        <f t="shared" si="107"/>
        <v>41157.947337962964</v>
      </c>
      <c r="T1387" s="13">
        <f t="shared" si="108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8323</v>
      </c>
      <c r="R1388" t="s">
        <v>8326</v>
      </c>
      <c r="S1388" s="13">
        <f t="shared" si="107"/>
        <v>42693.742604166662</v>
      </c>
      <c r="T1388" s="13">
        <f t="shared" si="108"/>
        <v>42718.742604166662</v>
      </c>
      <c r="U1388">
        <f t="shared" si="109"/>
        <v>2016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8308</v>
      </c>
      <c r="R1389" t="s">
        <v>8310</v>
      </c>
      <c r="S1389" s="13">
        <f t="shared" si="107"/>
        <v>42422.254328703704</v>
      </c>
      <c r="T1389" s="13">
        <f t="shared" si="108"/>
        <v>42482.21266203704</v>
      </c>
      <c r="U1389">
        <f t="shared" si="109"/>
        <v>2016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8311</v>
      </c>
      <c r="R1390" t="s">
        <v>8333</v>
      </c>
      <c r="S1390" s="13">
        <f t="shared" si="107"/>
        <v>40713.630497685182</v>
      </c>
      <c r="T1390" s="13">
        <f t="shared" si="108"/>
        <v>40759.630497685182</v>
      </c>
      <c r="U1390">
        <f t="shared" si="109"/>
        <v>2011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8308</v>
      </c>
      <c r="R1391" t="s">
        <v>8310</v>
      </c>
      <c r="S1391" s="13">
        <f t="shared" si="107"/>
        <v>42711.750613425931</v>
      </c>
      <c r="T1391" s="13">
        <f t="shared" si="108"/>
        <v>42771.750613425931</v>
      </c>
      <c r="U1391">
        <f t="shared" si="109"/>
        <v>2016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8323</v>
      </c>
      <c r="R1392" t="s">
        <v>8326</v>
      </c>
      <c r="S1392" s="13">
        <f t="shared" si="107"/>
        <v>42147.826840277776</v>
      </c>
      <c r="T1392" s="13">
        <f t="shared" si="108"/>
        <v>42176.934027777781</v>
      </c>
      <c r="U1392">
        <f t="shared" si="109"/>
        <v>2015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8327</v>
      </c>
      <c r="R1393" t="s">
        <v>8329</v>
      </c>
      <c r="S1393" s="13">
        <f t="shared" si="107"/>
        <v>41452.060601851852</v>
      </c>
      <c r="T1393" s="13">
        <f t="shared" si="108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8323</v>
      </c>
      <c r="R1394" t="s">
        <v>8326</v>
      </c>
      <c r="S1394" s="13">
        <f t="shared" si="107"/>
        <v>40478.263923611114</v>
      </c>
      <c r="T1394" s="13">
        <f t="shared" si="108"/>
        <v>40568.166666666664</v>
      </c>
      <c r="U1394">
        <f t="shared" si="109"/>
        <v>2010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8323</v>
      </c>
      <c r="R1395" t="s">
        <v>8335</v>
      </c>
      <c r="S1395" s="13">
        <f t="shared" si="107"/>
        <v>42553.583425925928</v>
      </c>
      <c r="T1395" s="13">
        <f t="shared" si="108"/>
        <v>42611.708333333328</v>
      </c>
      <c r="U1395">
        <f t="shared" si="109"/>
        <v>2016</v>
      </c>
    </row>
    <row r="1396" spans="1:21" ht="43.5" x14ac:dyDescent="0.3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>
        <f t="shared" si="106"/>
        <v>106.97</v>
      </c>
      <c r="Q1396" s="10" t="s">
        <v>8323</v>
      </c>
      <c r="R1396" t="s">
        <v>8326</v>
      </c>
      <c r="S1396" s="13">
        <f t="shared" si="107"/>
        <v>42053.049375000002</v>
      </c>
      <c r="T1396" s="13">
        <f t="shared" si="108"/>
        <v>42096.041666666672</v>
      </c>
      <c r="U1396">
        <f t="shared" si="109"/>
        <v>2015</v>
      </c>
    </row>
    <row r="1397" spans="1:21" ht="43.5" x14ac:dyDescent="0.3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>
        <f t="shared" si="106"/>
        <v>88.25</v>
      </c>
      <c r="Q1397" s="10" t="s">
        <v>8323</v>
      </c>
      <c r="R1397" t="s">
        <v>8326</v>
      </c>
      <c r="S1397" s="13">
        <f t="shared" si="107"/>
        <v>41820.62809027778</v>
      </c>
      <c r="T1397" s="13">
        <f t="shared" si="108"/>
        <v>41841.165972222225</v>
      </c>
      <c r="U1397">
        <f t="shared" si="109"/>
        <v>2014</v>
      </c>
    </row>
    <row r="1398" spans="1:21" ht="43.5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8323</v>
      </c>
      <c r="R1398" t="s">
        <v>8326</v>
      </c>
      <c r="S1398" s="13">
        <f t="shared" si="107"/>
        <v>42559.431203703702</v>
      </c>
      <c r="T1398" s="13">
        <f t="shared" si="108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8323</v>
      </c>
      <c r="R1399" t="s">
        <v>8326</v>
      </c>
      <c r="S1399" s="13">
        <f t="shared" si="107"/>
        <v>41862.83997685185</v>
      </c>
      <c r="T1399" s="13">
        <f t="shared" si="108"/>
        <v>41892.83997685185</v>
      </c>
      <c r="U1399">
        <f t="shared" si="109"/>
        <v>2014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8321</v>
      </c>
      <c r="R1400" t="s">
        <v>8322</v>
      </c>
      <c r="S1400" s="13">
        <f t="shared" si="107"/>
        <v>40637.866550925923</v>
      </c>
      <c r="T1400" s="13">
        <f t="shared" si="108"/>
        <v>40688.166666666664</v>
      </c>
      <c r="U1400">
        <f t="shared" si="109"/>
        <v>2011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8323</v>
      </c>
      <c r="R1401" t="s">
        <v>8324</v>
      </c>
      <c r="S1401" s="13">
        <f t="shared" si="107"/>
        <v>41785.72729166667</v>
      </c>
      <c r="T1401" s="13">
        <f t="shared" si="108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8323</v>
      </c>
      <c r="R1402" t="s">
        <v>8326</v>
      </c>
      <c r="S1402" s="13">
        <f t="shared" si="107"/>
        <v>41947.762592592589</v>
      </c>
      <c r="T1402" s="13">
        <f t="shared" si="108"/>
        <v>41987.762592592597</v>
      </c>
      <c r="U1402">
        <f t="shared" si="109"/>
        <v>2014</v>
      </c>
    </row>
    <row r="1403" spans="1:21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8321</v>
      </c>
      <c r="R1403" t="s">
        <v>8332</v>
      </c>
      <c r="S1403" s="13">
        <f t="shared" si="107"/>
        <v>42468.94458333333</v>
      </c>
      <c r="T1403" s="13">
        <f t="shared" si="108"/>
        <v>42475.875</v>
      </c>
      <c r="U1403">
        <f t="shared" si="109"/>
        <v>2016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8321</v>
      </c>
      <c r="R1404" t="s">
        <v>8343</v>
      </c>
      <c r="S1404" s="13">
        <f t="shared" si="107"/>
        <v>41274.776736111111</v>
      </c>
      <c r="T1404" s="13">
        <f t="shared" si="108"/>
        <v>41298.776736111111</v>
      </c>
      <c r="U1404">
        <f t="shared" si="109"/>
        <v>2012</v>
      </c>
    </row>
    <row r="1405" spans="1:21" ht="58" x14ac:dyDescent="0.3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>
        <f t="shared" si="106"/>
        <v>62.5</v>
      </c>
      <c r="Q1405" s="10" t="s">
        <v>8327</v>
      </c>
      <c r="R1405" t="s">
        <v>8338</v>
      </c>
      <c r="S1405" s="13">
        <f t="shared" si="107"/>
        <v>40723.068807870368</v>
      </c>
      <c r="T1405" s="13">
        <f t="shared" si="108"/>
        <v>40746.068807870368</v>
      </c>
      <c r="U1405">
        <f t="shared" si="109"/>
        <v>2011</v>
      </c>
    </row>
    <row r="1406" spans="1:21" ht="29" x14ac:dyDescent="0.3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>
        <f t="shared" si="106"/>
        <v>175</v>
      </c>
      <c r="Q1406" s="10" t="s">
        <v>8327</v>
      </c>
      <c r="R1406" t="s">
        <v>8331</v>
      </c>
      <c r="S1406" s="13">
        <f t="shared" si="107"/>
        <v>40996.646921296298</v>
      </c>
      <c r="T1406" s="13">
        <f t="shared" si="108"/>
        <v>41026.646921296298</v>
      </c>
      <c r="U1406">
        <f t="shared" si="109"/>
        <v>2012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8308</v>
      </c>
      <c r="R1407" t="s">
        <v>8310</v>
      </c>
      <c r="S1407" s="13">
        <f t="shared" si="107"/>
        <v>41877.912187499998</v>
      </c>
      <c r="T1407" s="13">
        <f t="shared" si="108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8323</v>
      </c>
      <c r="R1408" t="s">
        <v>8326</v>
      </c>
      <c r="S1408" s="13">
        <f t="shared" si="107"/>
        <v>42261.917395833334</v>
      </c>
      <c r="T1408" s="13">
        <f t="shared" si="108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8323</v>
      </c>
      <c r="R1409" t="s">
        <v>8326</v>
      </c>
      <c r="S1409" s="13">
        <f t="shared" si="107"/>
        <v>41839.175706018519</v>
      </c>
      <c r="T1409" s="13">
        <f t="shared" si="108"/>
        <v>41853.175706018519</v>
      </c>
      <c r="U1409">
        <f t="shared" si="109"/>
        <v>2014</v>
      </c>
    </row>
    <row r="1410" spans="1:21" ht="43.5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0" t="s">
        <v>8323</v>
      </c>
      <c r="R1410" t="s">
        <v>8326</v>
      </c>
      <c r="S1410" s="13">
        <f t="shared" si="107"/>
        <v>42115.889652777783</v>
      </c>
      <c r="T1410" s="13">
        <f t="shared" si="108"/>
        <v>42151.114583333328</v>
      </c>
      <c r="U1410">
        <f t="shared" si="109"/>
        <v>2015</v>
      </c>
    </row>
    <row r="1411" spans="1:21" ht="29" x14ac:dyDescent="0.3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si="110"/>
        <v>7</v>
      </c>
      <c r="P1411">
        <f t="shared" ref="P1411:P1474" si="111">IFERROR(ROUND(E1411/L1411,2),0)</f>
        <v>115.53</v>
      </c>
      <c r="Q1411" s="10" t="s">
        <v>8319</v>
      </c>
      <c r="R1411" t="s">
        <v>8345</v>
      </c>
      <c r="S1411" s="13">
        <f t="shared" ref="S1411:S1474" si="112">(((J1411/60)/60)/24)+DATE(1970,1,1)</f>
        <v>42394.900462962964</v>
      </c>
      <c r="T1411" s="13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43.5" x14ac:dyDescent="0.3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>
        <f t="shared" si="111"/>
        <v>29.62</v>
      </c>
      <c r="Q1412" s="10" t="s">
        <v>8327</v>
      </c>
      <c r="R1412" t="s">
        <v>8331</v>
      </c>
      <c r="S1412" s="13">
        <f t="shared" si="112"/>
        <v>42438.667071759264</v>
      </c>
      <c r="T1412" s="13">
        <f t="shared" si="113"/>
        <v>42468.625405092593</v>
      </c>
      <c r="U1412">
        <f t="shared" si="114"/>
        <v>2016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8327</v>
      </c>
      <c r="R1413" t="s">
        <v>8328</v>
      </c>
      <c r="S1413" s="13">
        <f t="shared" si="112"/>
        <v>40395.714722222219</v>
      </c>
      <c r="T1413" s="13">
        <f t="shared" si="113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8323</v>
      </c>
      <c r="R1414" t="s">
        <v>8326</v>
      </c>
      <c r="S1414" s="13">
        <f t="shared" si="112"/>
        <v>42168.316481481481</v>
      </c>
      <c r="T1414" s="13">
        <f t="shared" si="113"/>
        <v>42198.316481481481</v>
      </c>
      <c r="U1414">
        <f t="shared" si="114"/>
        <v>2015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8327</v>
      </c>
      <c r="R1415" t="s">
        <v>8338</v>
      </c>
      <c r="S1415" s="13">
        <f t="shared" si="112"/>
        <v>40973.72623842593</v>
      </c>
      <c r="T1415" s="13">
        <f t="shared" si="113"/>
        <v>41020.165972222225</v>
      </c>
      <c r="U1415">
        <f t="shared" si="114"/>
        <v>2012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8327</v>
      </c>
      <c r="R1416" t="s">
        <v>8328</v>
      </c>
      <c r="S1416" s="13">
        <f t="shared" si="112"/>
        <v>42043.152650462958</v>
      </c>
      <c r="T1416" s="13">
        <f t="shared" si="113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8323</v>
      </c>
      <c r="R1417" t="s">
        <v>8326</v>
      </c>
      <c r="S1417" s="13">
        <f t="shared" si="112"/>
        <v>42165.993125000001</v>
      </c>
      <c r="T1417" s="13">
        <f t="shared" si="113"/>
        <v>42187.993125000001</v>
      </c>
      <c r="U1417">
        <f t="shared" si="114"/>
        <v>2015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8323</v>
      </c>
      <c r="R1418" t="s">
        <v>8324</v>
      </c>
      <c r="S1418" s="13">
        <f t="shared" si="112"/>
        <v>42800.801817129628</v>
      </c>
      <c r="T1418" s="13">
        <f t="shared" si="113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8323</v>
      </c>
      <c r="R1419" t="s">
        <v>8326</v>
      </c>
      <c r="S1419" s="13">
        <f t="shared" si="112"/>
        <v>42430.040798611109</v>
      </c>
      <c r="T1419" s="13">
        <f t="shared" si="113"/>
        <v>42449.999131944445</v>
      </c>
      <c r="U1419">
        <f t="shared" si="114"/>
        <v>2016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8327</v>
      </c>
      <c r="R1420" t="s">
        <v>8328</v>
      </c>
      <c r="S1420" s="13">
        <f t="shared" si="112"/>
        <v>41626.761053240742</v>
      </c>
      <c r="T1420" s="13">
        <f t="shared" si="113"/>
        <v>41654.814583333333</v>
      </c>
      <c r="U1420">
        <f t="shared" si="114"/>
        <v>2013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8327</v>
      </c>
      <c r="R1421" t="s">
        <v>8331</v>
      </c>
      <c r="S1421" s="13">
        <f t="shared" si="112"/>
        <v>40945.845312500001</v>
      </c>
      <c r="T1421" s="13">
        <f t="shared" si="113"/>
        <v>40985.80364583333</v>
      </c>
      <c r="U1421">
        <f t="shared" si="114"/>
        <v>2012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8308</v>
      </c>
      <c r="R1422" t="s">
        <v>8310</v>
      </c>
      <c r="S1422" s="13">
        <f t="shared" si="112"/>
        <v>42569.50409722222</v>
      </c>
      <c r="T1422" s="13">
        <f t="shared" si="113"/>
        <v>42599.50409722222</v>
      </c>
      <c r="U1422">
        <f t="shared" si="114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8308</v>
      </c>
      <c r="R1423" t="s">
        <v>8340</v>
      </c>
      <c r="S1423" s="13">
        <f t="shared" si="112"/>
        <v>41793.029432870368</v>
      </c>
      <c r="T1423" s="13">
        <f t="shared" si="113"/>
        <v>41823.029432870368</v>
      </c>
      <c r="U1423">
        <f t="shared" si="114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8311</v>
      </c>
      <c r="R1424" t="s">
        <v>8349</v>
      </c>
      <c r="S1424" s="13">
        <f t="shared" si="112"/>
        <v>41962.062326388885</v>
      </c>
      <c r="T1424" s="13">
        <f t="shared" si="113"/>
        <v>41997.062326388885</v>
      </c>
      <c r="U1424">
        <f t="shared" si="114"/>
        <v>2014</v>
      </c>
    </row>
    <row r="1425" spans="1:21" ht="43.5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8316</v>
      </c>
      <c r="R1425" t="s">
        <v>8334</v>
      </c>
      <c r="S1425" s="13">
        <f t="shared" si="112"/>
        <v>41613.172974537039</v>
      </c>
      <c r="T1425" s="13">
        <f t="shared" si="113"/>
        <v>41643.172974537039</v>
      </c>
      <c r="U1425">
        <f t="shared" si="114"/>
        <v>2013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8323</v>
      </c>
      <c r="R1426" t="s">
        <v>8326</v>
      </c>
      <c r="S1426" s="13">
        <f t="shared" si="112"/>
        <v>42026.88118055556</v>
      </c>
      <c r="T1426" s="13">
        <f t="shared" si="113"/>
        <v>42086.093055555553</v>
      </c>
      <c r="U1426">
        <f t="shared" si="114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8323</v>
      </c>
      <c r="R1427" t="s">
        <v>8326</v>
      </c>
      <c r="S1427" s="13">
        <f t="shared" si="112"/>
        <v>41830.234166666669</v>
      </c>
      <c r="T1427" s="13">
        <f t="shared" si="113"/>
        <v>41860.234166666669</v>
      </c>
      <c r="U1427">
        <f t="shared" si="114"/>
        <v>2014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8321</v>
      </c>
      <c r="R1428" t="s">
        <v>8343</v>
      </c>
      <c r="S1428" s="13">
        <f t="shared" si="112"/>
        <v>41214.79483796296</v>
      </c>
      <c r="T1428" s="13">
        <f t="shared" si="113"/>
        <v>41250.979166666664</v>
      </c>
      <c r="U1428">
        <f t="shared" si="114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8323</v>
      </c>
      <c r="R1429" t="s">
        <v>8326</v>
      </c>
      <c r="S1429" s="13">
        <f t="shared" si="112"/>
        <v>42072.370381944449</v>
      </c>
      <c r="T1429" s="13">
        <f t="shared" si="113"/>
        <v>42102.370381944449</v>
      </c>
      <c r="U1429">
        <f t="shared" si="114"/>
        <v>2015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8321</v>
      </c>
      <c r="R1430" t="s">
        <v>8343</v>
      </c>
      <c r="S1430" s="13">
        <f t="shared" si="112"/>
        <v>40739.069282407407</v>
      </c>
      <c r="T1430" s="13">
        <f t="shared" si="113"/>
        <v>40768.958333333336</v>
      </c>
      <c r="U1430">
        <f t="shared" si="114"/>
        <v>2011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8308</v>
      </c>
      <c r="R1431" t="s">
        <v>8315</v>
      </c>
      <c r="S1431" s="13">
        <f t="shared" si="112"/>
        <v>42453.49726851852</v>
      </c>
      <c r="T1431" s="13">
        <f t="shared" si="113"/>
        <v>42490.5</v>
      </c>
      <c r="U1431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8323</v>
      </c>
      <c r="R1432" t="s">
        <v>8326</v>
      </c>
      <c r="S1432" s="13">
        <f t="shared" si="112"/>
        <v>42206.835370370376</v>
      </c>
      <c r="T1432" s="13">
        <f t="shared" si="113"/>
        <v>42236.835370370376</v>
      </c>
      <c r="U1432">
        <f t="shared" si="114"/>
        <v>2015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8321</v>
      </c>
      <c r="R1433" t="s">
        <v>8332</v>
      </c>
      <c r="S1433" s="13">
        <f t="shared" si="112"/>
        <v>41841.321770833332</v>
      </c>
      <c r="T1433" s="13">
        <f t="shared" si="113"/>
        <v>41856.321770833332</v>
      </c>
      <c r="U1433">
        <f t="shared" si="114"/>
        <v>2014</v>
      </c>
    </row>
    <row r="1434" spans="1:21" ht="43.5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8319</v>
      </c>
      <c r="R1434" t="s">
        <v>8345</v>
      </c>
      <c r="S1434" s="13">
        <f t="shared" si="112"/>
        <v>41964.844444444447</v>
      </c>
      <c r="T1434" s="13">
        <f t="shared" si="113"/>
        <v>41998.844444444447</v>
      </c>
      <c r="U1434">
        <f t="shared" si="114"/>
        <v>2014</v>
      </c>
    </row>
    <row r="1435" spans="1:21" ht="43.5" x14ac:dyDescent="0.3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>
        <f t="shared" si="111"/>
        <v>49.06</v>
      </c>
      <c r="Q1435" s="10" t="s">
        <v>8323</v>
      </c>
      <c r="R1435" t="s">
        <v>8326</v>
      </c>
      <c r="S1435" s="13">
        <f t="shared" si="112"/>
        <v>42483.015694444446</v>
      </c>
      <c r="T1435" s="13">
        <f t="shared" si="113"/>
        <v>42489.290972222225</v>
      </c>
      <c r="U1435">
        <f t="shared" si="114"/>
        <v>2016</v>
      </c>
    </row>
    <row r="1436" spans="1:21" ht="43.5" x14ac:dyDescent="0.3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>
        <f t="shared" si="111"/>
        <v>94.03</v>
      </c>
      <c r="Q1436" s="10" t="s">
        <v>8327</v>
      </c>
      <c r="R1436" t="s">
        <v>8328</v>
      </c>
      <c r="S1436" s="13">
        <f t="shared" si="112"/>
        <v>40564.081030092595</v>
      </c>
      <c r="T1436" s="13">
        <f t="shared" si="113"/>
        <v>40594.081030092595</v>
      </c>
      <c r="U1436">
        <f t="shared" si="114"/>
        <v>2011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8323</v>
      </c>
      <c r="R1437" t="s">
        <v>8326</v>
      </c>
      <c r="S1437" s="13">
        <f t="shared" si="112"/>
        <v>42627.454097222217</v>
      </c>
      <c r="T1437" s="13">
        <f t="shared" si="113"/>
        <v>42648.454097222217</v>
      </c>
      <c r="U1437">
        <f t="shared" si="114"/>
        <v>2016</v>
      </c>
    </row>
    <row r="1438" spans="1:21" ht="43.5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8327</v>
      </c>
      <c r="R1438" t="s">
        <v>8328</v>
      </c>
      <c r="S1438" s="13">
        <f t="shared" si="112"/>
        <v>41067.949212962965</v>
      </c>
      <c r="T1438" s="13">
        <f t="shared" si="113"/>
        <v>41100.991666666669</v>
      </c>
      <c r="U1438">
        <f t="shared" si="114"/>
        <v>2012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8327</v>
      </c>
      <c r="R1439" t="s">
        <v>8331</v>
      </c>
      <c r="S1439" s="13">
        <f t="shared" si="112"/>
        <v>40926.319062499999</v>
      </c>
      <c r="T1439" s="13">
        <f t="shared" si="113"/>
        <v>40971.319062499999</v>
      </c>
      <c r="U1439">
        <f t="shared" si="114"/>
        <v>2012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8311</v>
      </c>
      <c r="R1440" t="s">
        <v>8312</v>
      </c>
      <c r="S1440" s="13">
        <f t="shared" si="112"/>
        <v>41500.727916666663</v>
      </c>
      <c r="T1440" s="13">
        <f t="shared" si="113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8323</v>
      </c>
      <c r="R1441" t="s">
        <v>8326</v>
      </c>
      <c r="S1441" s="13">
        <f t="shared" si="112"/>
        <v>42460.335312499999</v>
      </c>
      <c r="T1441" s="13">
        <f t="shared" si="113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8323</v>
      </c>
      <c r="R1442" t="s">
        <v>8326</v>
      </c>
      <c r="S1442" s="13">
        <f t="shared" si="112"/>
        <v>42185.267245370371</v>
      </c>
      <c r="T1442" s="13">
        <f t="shared" si="113"/>
        <v>42221.458333333328</v>
      </c>
      <c r="U1442">
        <f t="shared" si="114"/>
        <v>2015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8327</v>
      </c>
      <c r="R1443" t="s">
        <v>8328</v>
      </c>
      <c r="S1443" s="13">
        <f t="shared" si="112"/>
        <v>41913.328356481477</v>
      </c>
      <c r="T1443" s="13">
        <f t="shared" si="113"/>
        <v>41946.370023148149</v>
      </c>
      <c r="U1443">
        <f t="shared" si="114"/>
        <v>2014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8321</v>
      </c>
      <c r="R1444" t="s">
        <v>8322</v>
      </c>
      <c r="S1444" s="13">
        <f t="shared" si="112"/>
        <v>42370.571851851855</v>
      </c>
      <c r="T1444" s="13">
        <f t="shared" si="113"/>
        <v>42394.994444444441</v>
      </c>
      <c r="U1444">
        <f t="shared" si="114"/>
        <v>2016</v>
      </c>
    </row>
    <row r="1445" spans="1:21" ht="43.5" x14ac:dyDescent="0.3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>
        <f t="shared" si="111"/>
        <v>119.64</v>
      </c>
      <c r="Q1445" s="10" t="s">
        <v>8323</v>
      </c>
      <c r="R1445" t="s">
        <v>8326</v>
      </c>
      <c r="S1445" s="13">
        <f t="shared" si="112"/>
        <v>42510.798854166671</v>
      </c>
      <c r="T1445" s="13">
        <f t="shared" si="113"/>
        <v>42533.708333333328</v>
      </c>
      <c r="U1445">
        <f t="shared" si="114"/>
        <v>2016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8323</v>
      </c>
      <c r="R1446" t="s">
        <v>8326</v>
      </c>
      <c r="S1446" s="13">
        <f t="shared" si="112"/>
        <v>42521.010370370372</v>
      </c>
      <c r="T1446" s="13">
        <f t="shared" si="113"/>
        <v>42543.163194444445</v>
      </c>
      <c r="U1446">
        <f t="shared" si="114"/>
        <v>2016</v>
      </c>
    </row>
    <row r="1447" spans="1:21" ht="43.5" x14ac:dyDescent="0.3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>
        <f t="shared" si="111"/>
        <v>68.37</v>
      </c>
      <c r="Q1447" s="10" t="s">
        <v>8311</v>
      </c>
      <c r="R1447" t="s">
        <v>8333</v>
      </c>
      <c r="S1447" s="13">
        <f t="shared" si="112"/>
        <v>40689.570868055554</v>
      </c>
      <c r="T1447" s="13">
        <f t="shared" si="113"/>
        <v>40719.570868055554</v>
      </c>
      <c r="U1447">
        <f t="shared" si="114"/>
        <v>2011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8327</v>
      </c>
      <c r="R1448" t="s">
        <v>8328</v>
      </c>
      <c r="S1448" s="13">
        <f t="shared" si="112"/>
        <v>42323.800138888888</v>
      </c>
      <c r="T1448" s="13">
        <f t="shared" si="113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8323</v>
      </c>
      <c r="R1449" t="s">
        <v>8326</v>
      </c>
      <c r="S1449" s="13">
        <f t="shared" si="112"/>
        <v>42447.896666666667</v>
      </c>
      <c r="T1449" s="13">
        <f t="shared" si="113"/>
        <v>42470.166666666672</v>
      </c>
      <c r="U1449">
        <f t="shared" si="114"/>
        <v>2016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8327</v>
      </c>
      <c r="R1450" t="s">
        <v>8328</v>
      </c>
      <c r="S1450" s="13">
        <f t="shared" si="112"/>
        <v>41089.186296296299</v>
      </c>
      <c r="T1450" s="13">
        <f t="shared" si="113"/>
        <v>41109.186296296299</v>
      </c>
      <c r="U1450">
        <f t="shared" si="114"/>
        <v>2012</v>
      </c>
    </row>
    <row r="1451" spans="1:21" ht="29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8323</v>
      </c>
      <c r="R1451" t="s">
        <v>8326</v>
      </c>
      <c r="S1451" s="13">
        <f t="shared" si="112"/>
        <v>42171.824884259258</v>
      </c>
      <c r="T1451" s="13">
        <f t="shared" si="113"/>
        <v>42201.824884259258</v>
      </c>
      <c r="U1451">
        <f t="shared" si="114"/>
        <v>2015</v>
      </c>
    </row>
    <row r="1452" spans="1:21" ht="43.5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8308</v>
      </c>
      <c r="R1452" t="s">
        <v>8340</v>
      </c>
      <c r="S1452" s="13">
        <f t="shared" si="112"/>
        <v>42344.884143518517</v>
      </c>
      <c r="T1452" s="13">
        <f t="shared" si="113"/>
        <v>42366.25</v>
      </c>
      <c r="U1452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8323</v>
      </c>
      <c r="R1453" t="s">
        <v>8326</v>
      </c>
      <c r="S1453" s="13">
        <f t="shared" si="112"/>
        <v>41974.898599537039</v>
      </c>
      <c r="T1453" s="13">
        <f t="shared" si="113"/>
        <v>42009.851388888885</v>
      </c>
      <c r="U1453">
        <f t="shared" si="114"/>
        <v>2014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8311</v>
      </c>
      <c r="R1454" t="s">
        <v>8333</v>
      </c>
      <c r="S1454" s="13">
        <f t="shared" si="112"/>
        <v>41157.042928240742</v>
      </c>
      <c r="T1454" s="13">
        <f t="shared" si="113"/>
        <v>41175.165972222225</v>
      </c>
      <c r="U1454">
        <f t="shared" si="114"/>
        <v>2012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8308</v>
      </c>
      <c r="R1455" t="s">
        <v>8310</v>
      </c>
      <c r="S1455" s="13">
        <f t="shared" si="112"/>
        <v>41936.647164351853</v>
      </c>
      <c r="T1455" s="13">
        <f t="shared" si="113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8323</v>
      </c>
      <c r="R1456" t="s">
        <v>8326</v>
      </c>
      <c r="S1456" s="13">
        <f t="shared" si="112"/>
        <v>42171.725416666668</v>
      </c>
      <c r="T1456" s="13">
        <f t="shared" si="113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8323</v>
      </c>
      <c r="R1457" t="s">
        <v>8326</v>
      </c>
      <c r="S1457" s="13">
        <f t="shared" si="112"/>
        <v>41781.096203703702</v>
      </c>
      <c r="T1457" s="13">
        <f t="shared" si="113"/>
        <v>41794.207638888889</v>
      </c>
      <c r="U1457">
        <f t="shared" si="114"/>
        <v>2014</v>
      </c>
    </row>
    <row r="1458" spans="1:21" ht="43.5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8308</v>
      </c>
      <c r="R1458" t="s">
        <v>8315</v>
      </c>
      <c r="S1458" s="13">
        <f t="shared" si="112"/>
        <v>41150.902187499996</v>
      </c>
      <c r="T1458" s="13">
        <f t="shared" si="113"/>
        <v>41165.165972222225</v>
      </c>
      <c r="U1458">
        <f t="shared" si="114"/>
        <v>2012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8327</v>
      </c>
      <c r="R1459" t="s">
        <v>8331</v>
      </c>
      <c r="S1459" s="13">
        <f t="shared" si="112"/>
        <v>42111.899537037039</v>
      </c>
      <c r="T1459" s="13">
        <f t="shared" si="113"/>
        <v>42163.159722222219</v>
      </c>
      <c r="U1459">
        <f t="shared" si="114"/>
        <v>2015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8316</v>
      </c>
      <c r="R1460" t="s">
        <v>8334</v>
      </c>
      <c r="S1460" s="13">
        <f t="shared" si="112"/>
        <v>40795.713344907403</v>
      </c>
      <c r="T1460" s="13">
        <f t="shared" si="113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8323</v>
      </c>
      <c r="R1461" t="s">
        <v>8326</v>
      </c>
      <c r="S1461" s="13">
        <f t="shared" si="112"/>
        <v>42619.935694444444</v>
      </c>
      <c r="T1461" s="13">
        <f t="shared" si="113"/>
        <v>42643.875</v>
      </c>
      <c r="U1461">
        <f t="shared" si="114"/>
        <v>2016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8321</v>
      </c>
      <c r="R1462" t="s">
        <v>8332</v>
      </c>
      <c r="S1462" s="13">
        <f t="shared" si="112"/>
        <v>41719.549131944441</v>
      </c>
      <c r="T1462" s="13">
        <f t="shared" si="113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8323</v>
      </c>
      <c r="R1463" t="s">
        <v>8326</v>
      </c>
      <c r="S1463" s="13">
        <f t="shared" si="112"/>
        <v>42219.915856481486</v>
      </c>
      <c r="T1463" s="13">
        <f t="shared" si="113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8323</v>
      </c>
      <c r="R1464" t="s">
        <v>8326</v>
      </c>
      <c r="S1464" s="13">
        <f t="shared" si="112"/>
        <v>41829.787083333329</v>
      </c>
      <c r="T1464" s="13">
        <f t="shared" si="113"/>
        <v>41859.787083333329</v>
      </c>
      <c r="U1464">
        <f t="shared" si="114"/>
        <v>2014</v>
      </c>
    </row>
    <row r="1465" spans="1:21" ht="43.5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8323</v>
      </c>
      <c r="R1465" t="s">
        <v>8326</v>
      </c>
      <c r="S1465" s="13">
        <f t="shared" si="112"/>
        <v>42524.53800925926</v>
      </c>
      <c r="T1465" s="13">
        <f t="shared" si="113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8323</v>
      </c>
      <c r="R1466" t="s">
        <v>8326</v>
      </c>
      <c r="S1466" s="13">
        <f t="shared" si="112"/>
        <v>42323.562222222223</v>
      </c>
      <c r="T1466" s="13">
        <f t="shared" si="113"/>
        <v>42352</v>
      </c>
      <c r="U1466">
        <f t="shared" si="114"/>
        <v>2015</v>
      </c>
    </row>
    <row r="1467" spans="1:21" ht="43.5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8323</v>
      </c>
      <c r="R1467" t="s">
        <v>8326</v>
      </c>
      <c r="S1467" s="13">
        <f t="shared" si="112"/>
        <v>42143.445219907408</v>
      </c>
      <c r="T1467" s="13">
        <f t="shared" si="113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8323</v>
      </c>
      <c r="R1468" t="s">
        <v>8326</v>
      </c>
      <c r="S1468" s="13">
        <f t="shared" si="112"/>
        <v>41868.924050925925</v>
      </c>
      <c r="T1468" s="13">
        <f t="shared" si="113"/>
        <v>41898.875</v>
      </c>
      <c r="U1468">
        <f t="shared" si="114"/>
        <v>2014</v>
      </c>
    </row>
    <row r="1469" spans="1:21" ht="43.5" x14ac:dyDescent="0.3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>
        <f t="shared" si="111"/>
        <v>85.74</v>
      </c>
      <c r="Q1469" s="10" t="s">
        <v>8323</v>
      </c>
      <c r="R1469" t="s">
        <v>8335</v>
      </c>
      <c r="S1469" s="13">
        <f t="shared" si="112"/>
        <v>42025.164780092593</v>
      </c>
      <c r="T1469" s="13">
        <f t="shared" si="113"/>
        <v>42056.458333333328</v>
      </c>
      <c r="U1469">
        <f t="shared" si="114"/>
        <v>2015</v>
      </c>
    </row>
    <row r="1470" spans="1:21" ht="43.5" x14ac:dyDescent="0.3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>
        <f t="shared" si="111"/>
        <v>53.41</v>
      </c>
      <c r="Q1470" s="10" t="s">
        <v>8319</v>
      </c>
      <c r="R1470" t="s">
        <v>8320</v>
      </c>
      <c r="S1470" s="13">
        <f t="shared" si="112"/>
        <v>42485.754525462966</v>
      </c>
      <c r="T1470" s="13">
        <f t="shared" si="113"/>
        <v>42515.754525462966</v>
      </c>
      <c r="U1470">
        <f t="shared" si="114"/>
        <v>2016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8323</v>
      </c>
      <c r="R1471" t="s">
        <v>8326</v>
      </c>
      <c r="S1471" s="13">
        <f t="shared" si="112"/>
        <v>42500.041550925926</v>
      </c>
      <c r="T1471" s="13">
        <f t="shared" si="113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8323</v>
      </c>
      <c r="R1472" t="s">
        <v>8326</v>
      </c>
      <c r="S1472" s="13">
        <f t="shared" si="112"/>
        <v>42418.425983796296</v>
      </c>
      <c r="T1472" s="13">
        <f t="shared" si="113"/>
        <v>42478.384317129632</v>
      </c>
      <c r="U1472">
        <f t="shared" si="114"/>
        <v>2016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8327</v>
      </c>
      <c r="R1473" t="s">
        <v>8328</v>
      </c>
      <c r="S1473" s="13">
        <f t="shared" si="112"/>
        <v>41731.833124999997</v>
      </c>
      <c r="T1473" s="13">
        <f t="shared" si="113"/>
        <v>41763.290972222225</v>
      </c>
      <c r="U1473">
        <f t="shared" si="114"/>
        <v>2014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0" t="s">
        <v>8327</v>
      </c>
      <c r="R1474" t="s">
        <v>8328</v>
      </c>
      <c r="S1474" s="13">
        <f t="shared" si="112"/>
        <v>41716.632847222223</v>
      </c>
      <c r="T1474" s="13">
        <f t="shared" si="113"/>
        <v>41747.958333333336</v>
      </c>
      <c r="U1474">
        <f t="shared" si="114"/>
        <v>2014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IFERROR(ROUND(E1475/L1475,2),0)</f>
        <v>41.96</v>
      </c>
      <c r="Q1475" s="10" t="s">
        <v>8327</v>
      </c>
      <c r="R1475" t="s">
        <v>8328</v>
      </c>
      <c r="S1475" s="13">
        <f t="shared" ref="S1475:S1538" si="117">(((J1475/60)/60)/24)+DATE(1970,1,1)</f>
        <v>41593.082002314812</v>
      </c>
      <c r="T1475" s="13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8327</v>
      </c>
      <c r="R1476" t="s">
        <v>8331</v>
      </c>
      <c r="S1476" s="13">
        <f t="shared" si="117"/>
        <v>40996.994074074071</v>
      </c>
      <c r="T1476" s="13">
        <f t="shared" si="118"/>
        <v>41028.166666666664</v>
      </c>
      <c r="U1476">
        <f t="shared" si="119"/>
        <v>2012</v>
      </c>
    </row>
    <row r="1477" spans="1:21" ht="43.5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8313</v>
      </c>
      <c r="R1477" t="s">
        <v>8314</v>
      </c>
      <c r="S1477" s="13">
        <f t="shared" si="117"/>
        <v>42318.950173611112</v>
      </c>
      <c r="T1477" s="13">
        <f t="shared" si="118"/>
        <v>42335.041666666672</v>
      </c>
      <c r="U1477">
        <f t="shared" si="119"/>
        <v>2015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8323</v>
      </c>
      <c r="R1478" t="s">
        <v>8324</v>
      </c>
      <c r="S1478" s="13">
        <f t="shared" si="117"/>
        <v>42177.791909722218</v>
      </c>
      <c r="T1478" s="13">
        <f t="shared" si="118"/>
        <v>42181.958333333328</v>
      </c>
      <c r="U1478">
        <f t="shared" si="119"/>
        <v>2015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8316</v>
      </c>
      <c r="R1479" t="s">
        <v>8317</v>
      </c>
      <c r="S1479" s="13">
        <f t="shared" si="117"/>
        <v>42136.75100694444</v>
      </c>
      <c r="T1479" s="13">
        <f t="shared" si="118"/>
        <v>42166.75100694444</v>
      </c>
      <c r="U1479">
        <f t="shared" si="119"/>
        <v>2015</v>
      </c>
    </row>
    <row r="1480" spans="1:21" ht="43.5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8311</v>
      </c>
      <c r="R1480" t="s">
        <v>8333</v>
      </c>
      <c r="S1480" s="13">
        <f t="shared" si="117"/>
        <v>42162.146782407406</v>
      </c>
      <c r="T1480" s="13">
        <f t="shared" si="118"/>
        <v>42176.146782407406</v>
      </c>
      <c r="U1480">
        <f t="shared" si="119"/>
        <v>2015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8327</v>
      </c>
      <c r="R1481" t="s">
        <v>8331</v>
      </c>
      <c r="S1481" s="13">
        <f t="shared" si="117"/>
        <v>40691.788055555553</v>
      </c>
      <c r="T1481" s="13">
        <f t="shared" si="118"/>
        <v>40755.290972222225</v>
      </c>
      <c r="U1481">
        <f t="shared" si="119"/>
        <v>2011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8308</v>
      </c>
      <c r="R1482" t="s">
        <v>8310</v>
      </c>
      <c r="S1482" s="13">
        <f t="shared" si="117"/>
        <v>42780.709039351852</v>
      </c>
      <c r="T1482" s="13">
        <f t="shared" si="118"/>
        <v>42810.667372685188</v>
      </c>
      <c r="U1482">
        <f t="shared" si="119"/>
        <v>2017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8313</v>
      </c>
      <c r="R1483" t="s">
        <v>8314</v>
      </c>
      <c r="S1483" s="13">
        <f t="shared" si="117"/>
        <v>42711.700694444444</v>
      </c>
      <c r="T1483" s="13">
        <f t="shared" si="118"/>
        <v>42732.700694444444</v>
      </c>
      <c r="U1483">
        <f t="shared" si="119"/>
        <v>2016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8327</v>
      </c>
      <c r="R1484" t="s">
        <v>8328</v>
      </c>
      <c r="S1484" s="13">
        <f t="shared" si="117"/>
        <v>40687.021597222221</v>
      </c>
      <c r="T1484" s="13">
        <f t="shared" si="118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8323</v>
      </c>
      <c r="R1485" t="s">
        <v>8326</v>
      </c>
      <c r="S1485" s="13">
        <f t="shared" si="117"/>
        <v>41852.658310185187</v>
      </c>
      <c r="T1485" s="13">
        <f t="shared" si="118"/>
        <v>41882.658310185187</v>
      </c>
      <c r="U1485">
        <f t="shared" si="119"/>
        <v>2014</v>
      </c>
    </row>
    <row r="1486" spans="1:21" ht="43.5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8327</v>
      </c>
      <c r="R1486" t="s">
        <v>8328</v>
      </c>
      <c r="S1486" s="13">
        <f t="shared" si="117"/>
        <v>40833.633194444446</v>
      </c>
      <c r="T1486" s="13">
        <f t="shared" si="118"/>
        <v>40863.674861111111</v>
      </c>
      <c r="U1486">
        <f t="shared" si="119"/>
        <v>2011</v>
      </c>
    </row>
    <row r="1487" spans="1:21" ht="43.5" x14ac:dyDescent="0.3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>
        <f t="shared" si="116"/>
        <v>640</v>
      </c>
      <c r="Q1487" s="10" t="s">
        <v>8319</v>
      </c>
      <c r="R1487" t="s">
        <v>8345</v>
      </c>
      <c r="S1487" s="13">
        <f t="shared" si="117"/>
        <v>42275.720219907409</v>
      </c>
      <c r="T1487" s="13">
        <f t="shared" si="118"/>
        <v>42305.720219907409</v>
      </c>
      <c r="U1487">
        <f t="shared" si="119"/>
        <v>2015</v>
      </c>
    </row>
    <row r="1488" spans="1:21" ht="43.5" x14ac:dyDescent="0.3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>
        <f t="shared" si="116"/>
        <v>44.44</v>
      </c>
      <c r="Q1488" s="10" t="s">
        <v>8327</v>
      </c>
      <c r="R1488" t="s">
        <v>8328</v>
      </c>
      <c r="S1488" s="13">
        <f t="shared" si="117"/>
        <v>42218.872986111113</v>
      </c>
      <c r="T1488" s="13">
        <f t="shared" si="118"/>
        <v>42244.166666666672</v>
      </c>
      <c r="U1488">
        <f t="shared" si="119"/>
        <v>2015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8327</v>
      </c>
      <c r="R1489" t="s">
        <v>8341</v>
      </c>
      <c r="S1489" s="13">
        <f t="shared" si="117"/>
        <v>42769.809965277775</v>
      </c>
      <c r="T1489" s="13">
        <f t="shared" si="118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8323</v>
      </c>
      <c r="R1490" t="s">
        <v>8326</v>
      </c>
      <c r="S1490" s="13">
        <f t="shared" si="117"/>
        <v>41950.859560185185</v>
      </c>
      <c r="T1490" s="13">
        <f t="shared" si="118"/>
        <v>41964.204861111109</v>
      </c>
      <c r="U1490">
        <f t="shared" si="119"/>
        <v>2014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8327</v>
      </c>
      <c r="R1491" t="s">
        <v>8329</v>
      </c>
      <c r="S1491" s="13">
        <f t="shared" si="117"/>
        <v>42127.069548611107</v>
      </c>
      <c r="T1491" s="13">
        <f t="shared" si="118"/>
        <v>42157.032638888893</v>
      </c>
      <c r="U1491">
        <f t="shared" si="119"/>
        <v>2015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8323</v>
      </c>
      <c r="R1492" t="s">
        <v>8335</v>
      </c>
      <c r="S1492" s="13">
        <f t="shared" si="117"/>
        <v>42701.166365740741</v>
      </c>
      <c r="T1492" s="13">
        <f t="shared" si="118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8323</v>
      </c>
      <c r="R1493" t="s">
        <v>8326</v>
      </c>
      <c r="S1493" s="13">
        <f t="shared" si="117"/>
        <v>42422.977418981478</v>
      </c>
      <c r="T1493" s="13">
        <f t="shared" si="118"/>
        <v>42444.875</v>
      </c>
      <c r="U1493">
        <f t="shared" si="119"/>
        <v>2016</v>
      </c>
    </row>
    <row r="1494" spans="1:21" ht="43.5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8323</v>
      </c>
      <c r="R1494" t="s">
        <v>8326</v>
      </c>
      <c r="S1494" s="13">
        <f t="shared" si="117"/>
        <v>42458.641724537039</v>
      </c>
      <c r="T1494" s="13">
        <f t="shared" si="118"/>
        <v>42488.641724537039</v>
      </c>
      <c r="U1494">
        <f t="shared" si="119"/>
        <v>2016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8313</v>
      </c>
      <c r="R1495" t="s">
        <v>8353</v>
      </c>
      <c r="S1495" s="13">
        <f t="shared" si="117"/>
        <v>41913.790289351848</v>
      </c>
      <c r="T1495" s="13">
        <f t="shared" si="118"/>
        <v>41973.831956018519</v>
      </c>
      <c r="U1495">
        <f t="shared" si="119"/>
        <v>2014</v>
      </c>
    </row>
    <row r="1496" spans="1:21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8321</v>
      </c>
      <c r="R1496" t="s">
        <v>8322</v>
      </c>
      <c r="S1496" s="13">
        <f t="shared" si="117"/>
        <v>41099.742800925924</v>
      </c>
      <c r="T1496" s="13">
        <f t="shared" si="118"/>
        <v>41115.742800925924</v>
      </c>
      <c r="U1496">
        <f t="shared" si="119"/>
        <v>2012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8308</v>
      </c>
      <c r="R1497" t="s">
        <v>8315</v>
      </c>
      <c r="S1497" s="13">
        <f t="shared" si="117"/>
        <v>42103.160578703704</v>
      </c>
      <c r="T1497" s="13">
        <f t="shared" si="118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8323</v>
      </c>
      <c r="R1498" t="s">
        <v>8326</v>
      </c>
      <c r="S1498" s="13">
        <f t="shared" si="117"/>
        <v>42016.938692129625</v>
      </c>
      <c r="T1498" s="13">
        <f t="shared" si="118"/>
        <v>42046.938692129625</v>
      </c>
      <c r="U1498">
        <f t="shared" si="119"/>
        <v>2015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8308</v>
      </c>
      <c r="R1499" t="s">
        <v>8315</v>
      </c>
      <c r="S1499" s="13">
        <f t="shared" si="117"/>
        <v>42524.105462962965</v>
      </c>
      <c r="T1499" s="13">
        <f t="shared" si="118"/>
        <v>42551.416666666672</v>
      </c>
      <c r="U1499">
        <f t="shared" si="119"/>
        <v>2016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8308</v>
      </c>
      <c r="R1500" t="s">
        <v>8315</v>
      </c>
      <c r="S1500" s="13">
        <f t="shared" si="117"/>
        <v>42381.866284722222</v>
      </c>
      <c r="T1500" s="13">
        <f t="shared" si="118"/>
        <v>42409.833333333328</v>
      </c>
      <c r="U1500">
        <f t="shared" si="119"/>
        <v>2016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8327</v>
      </c>
      <c r="R1501" t="s">
        <v>8331</v>
      </c>
      <c r="S1501" s="13">
        <f t="shared" si="117"/>
        <v>40690.823055555556</v>
      </c>
      <c r="T1501" s="13">
        <f t="shared" si="118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8323</v>
      </c>
      <c r="R1502" t="s">
        <v>8326</v>
      </c>
      <c r="S1502" s="13">
        <f t="shared" si="117"/>
        <v>42545.774189814809</v>
      </c>
      <c r="T1502" s="13">
        <f t="shared" si="118"/>
        <v>42605.774189814809</v>
      </c>
      <c r="U1502">
        <f t="shared" si="119"/>
        <v>2016</v>
      </c>
    </row>
    <row r="1503" spans="1:21" ht="43.5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8323</v>
      </c>
      <c r="R1503" t="s">
        <v>8326</v>
      </c>
      <c r="S1503" s="13">
        <f t="shared" si="117"/>
        <v>42156.510393518518</v>
      </c>
      <c r="T1503" s="13">
        <f t="shared" si="118"/>
        <v>42186.510393518518</v>
      </c>
      <c r="U1503">
        <f t="shared" si="119"/>
        <v>2015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8323</v>
      </c>
      <c r="R1504" t="s">
        <v>8324</v>
      </c>
      <c r="S1504" s="13">
        <f t="shared" si="117"/>
        <v>42622.767476851848</v>
      </c>
      <c r="T1504" s="13">
        <f t="shared" si="118"/>
        <v>42652.767476851848</v>
      </c>
      <c r="U1504">
        <f t="shared" si="119"/>
        <v>2016</v>
      </c>
    </row>
    <row r="1505" spans="1:21" ht="43.5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8323</v>
      </c>
      <c r="R1505" t="s">
        <v>8326</v>
      </c>
      <c r="S1505" s="13">
        <f t="shared" si="117"/>
        <v>41937.95344907407</v>
      </c>
      <c r="T1505" s="13">
        <f t="shared" si="118"/>
        <v>41972.995115740734</v>
      </c>
      <c r="U1505">
        <f t="shared" si="119"/>
        <v>2014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8327</v>
      </c>
      <c r="R1506" t="s">
        <v>8331</v>
      </c>
      <c r="S1506" s="13">
        <f t="shared" si="117"/>
        <v>40007.704247685186</v>
      </c>
      <c r="T1506" s="13">
        <f t="shared" si="118"/>
        <v>40057.166666666664</v>
      </c>
      <c r="U1506">
        <f t="shared" si="119"/>
        <v>2009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8327</v>
      </c>
      <c r="R1507" t="s">
        <v>8330</v>
      </c>
      <c r="S1507" s="13">
        <f t="shared" si="117"/>
        <v>42802.046817129631</v>
      </c>
      <c r="T1507" s="13">
        <f t="shared" si="118"/>
        <v>42835.84375</v>
      </c>
      <c r="U1507">
        <f t="shared" si="119"/>
        <v>2017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8313</v>
      </c>
      <c r="R1508" t="s">
        <v>8314</v>
      </c>
      <c r="S1508" s="13">
        <f t="shared" si="117"/>
        <v>42627.253263888888</v>
      </c>
      <c r="T1508" s="13">
        <f t="shared" si="118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8323</v>
      </c>
      <c r="R1509" t="s">
        <v>8326</v>
      </c>
      <c r="S1509" s="13">
        <f t="shared" si="117"/>
        <v>42270.582141203704</v>
      </c>
      <c r="T1509" s="13">
        <f t="shared" si="118"/>
        <v>42301.895138888889</v>
      </c>
      <c r="U1509">
        <f t="shared" si="119"/>
        <v>2015</v>
      </c>
    </row>
    <row r="1510" spans="1:21" ht="43.5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8323</v>
      </c>
      <c r="R1510" t="s">
        <v>8326</v>
      </c>
      <c r="S1510" s="13">
        <f t="shared" si="117"/>
        <v>42052.949814814812</v>
      </c>
      <c r="T1510" s="13">
        <f t="shared" si="118"/>
        <v>42082.908148148148</v>
      </c>
      <c r="U1510">
        <f t="shared" si="119"/>
        <v>2015</v>
      </c>
    </row>
    <row r="1511" spans="1:21" ht="43.5" x14ac:dyDescent="0.3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>
        <f t="shared" si="116"/>
        <v>70.569999999999993</v>
      </c>
      <c r="Q1511" s="10" t="s">
        <v>8323</v>
      </c>
      <c r="R1511" t="s">
        <v>8326</v>
      </c>
      <c r="S1511" s="13">
        <f t="shared" si="117"/>
        <v>42675.832465277781</v>
      </c>
      <c r="T1511" s="13">
        <f t="shared" si="118"/>
        <v>42705.332638888889</v>
      </c>
      <c r="U1511">
        <f t="shared" si="119"/>
        <v>2016</v>
      </c>
    </row>
    <row r="1512" spans="1:21" ht="43.5" x14ac:dyDescent="0.3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>
        <f t="shared" si="116"/>
        <v>50.9</v>
      </c>
      <c r="Q1512" s="10" t="s">
        <v>8323</v>
      </c>
      <c r="R1512" t="s">
        <v>8326</v>
      </c>
      <c r="S1512" s="13">
        <f t="shared" si="117"/>
        <v>41772.105937500004</v>
      </c>
      <c r="T1512" s="13">
        <f t="shared" si="118"/>
        <v>41803.916666666664</v>
      </c>
      <c r="U1512">
        <f t="shared" si="119"/>
        <v>2014</v>
      </c>
    </row>
    <row r="1513" spans="1:21" ht="43.5" x14ac:dyDescent="0.3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>
        <f t="shared" si="116"/>
        <v>129.16999999999999</v>
      </c>
      <c r="Q1513" s="10" t="s">
        <v>8308</v>
      </c>
      <c r="R1513" t="s">
        <v>8310</v>
      </c>
      <c r="S1513" s="13">
        <f t="shared" si="117"/>
        <v>42556.667245370365</v>
      </c>
      <c r="T1513" s="13">
        <f t="shared" si="118"/>
        <v>42601.667245370365</v>
      </c>
      <c r="U1513">
        <f t="shared" si="119"/>
        <v>2016</v>
      </c>
    </row>
    <row r="1514" spans="1:21" ht="43.5" x14ac:dyDescent="0.3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>
        <f t="shared" si="116"/>
        <v>88.57</v>
      </c>
      <c r="Q1514" s="10" t="s">
        <v>8321</v>
      </c>
      <c r="R1514" t="s">
        <v>8343</v>
      </c>
      <c r="S1514" s="13">
        <f t="shared" si="117"/>
        <v>40861.27416666667</v>
      </c>
      <c r="T1514" s="13">
        <f t="shared" si="118"/>
        <v>40921.27416666667</v>
      </c>
      <c r="U1514">
        <f t="shared" si="119"/>
        <v>2011</v>
      </c>
    </row>
    <row r="1515" spans="1:21" ht="43.5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8323</v>
      </c>
      <c r="R1515" t="s">
        <v>8326</v>
      </c>
      <c r="S1515" s="13">
        <f t="shared" si="117"/>
        <v>42312.792662037042</v>
      </c>
      <c r="T1515" s="13">
        <f t="shared" si="118"/>
        <v>42342.792662037042</v>
      </c>
      <c r="U1515">
        <f t="shared" si="119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8323</v>
      </c>
      <c r="R1516" t="s">
        <v>8326</v>
      </c>
      <c r="S1516" s="13">
        <f t="shared" si="117"/>
        <v>41988.617083333331</v>
      </c>
      <c r="T1516" s="13">
        <f t="shared" si="118"/>
        <v>42048.617083333331</v>
      </c>
      <c r="U1516">
        <f t="shared" si="119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8323</v>
      </c>
      <c r="R1517" t="s">
        <v>8326</v>
      </c>
      <c r="S1517" s="13">
        <f t="shared" si="117"/>
        <v>42173.970127314817</v>
      </c>
      <c r="T1517" s="13">
        <f t="shared" si="118"/>
        <v>42203.970127314817</v>
      </c>
      <c r="U1517">
        <f t="shared" si="119"/>
        <v>2015</v>
      </c>
    </row>
    <row r="1518" spans="1:21" ht="29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8323</v>
      </c>
      <c r="R1518" t="s">
        <v>8326</v>
      </c>
      <c r="S1518" s="13">
        <f t="shared" si="117"/>
        <v>41921.375532407408</v>
      </c>
      <c r="T1518" s="13">
        <f t="shared" si="118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8323</v>
      </c>
      <c r="R1519" t="s">
        <v>8326</v>
      </c>
      <c r="S1519" s="13">
        <f t="shared" si="117"/>
        <v>42050.008368055554</v>
      </c>
      <c r="T1519" s="13">
        <f t="shared" si="118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8323</v>
      </c>
      <c r="R1520" t="s">
        <v>8326</v>
      </c>
      <c r="S1520" s="13">
        <f t="shared" si="117"/>
        <v>42125.772812499999</v>
      </c>
      <c r="T1520" s="13">
        <f t="shared" si="118"/>
        <v>42155.772812499999</v>
      </c>
      <c r="U1520">
        <f t="shared" si="119"/>
        <v>2015</v>
      </c>
    </row>
    <row r="1521" spans="1:21" ht="43.5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8323</v>
      </c>
      <c r="R1521" t="s">
        <v>8326</v>
      </c>
      <c r="S1521" s="13">
        <f t="shared" si="117"/>
        <v>42157.652511574073</v>
      </c>
      <c r="T1521" s="13">
        <f t="shared" si="118"/>
        <v>42187.652511574073</v>
      </c>
      <c r="U1521">
        <f t="shared" si="119"/>
        <v>2015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8311</v>
      </c>
      <c r="R1522" t="s">
        <v>8333</v>
      </c>
      <c r="S1522" s="13">
        <f t="shared" si="117"/>
        <v>41213.254687499997</v>
      </c>
      <c r="T1522" s="13">
        <f t="shared" si="118"/>
        <v>41243.416666666664</v>
      </c>
      <c r="U1522">
        <f t="shared" si="119"/>
        <v>2012</v>
      </c>
    </row>
    <row r="1523" spans="1:21" ht="43.5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8316</v>
      </c>
      <c r="R1523" t="s">
        <v>8317</v>
      </c>
      <c r="S1523" s="13">
        <f t="shared" si="117"/>
        <v>42773.005243055552</v>
      </c>
      <c r="T1523" s="13">
        <f t="shared" si="118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8323</v>
      </c>
      <c r="R1524" t="s">
        <v>8326</v>
      </c>
      <c r="S1524" s="13">
        <f t="shared" si="117"/>
        <v>42055.277199074073</v>
      </c>
      <c r="T1524" s="13">
        <f t="shared" si="118"/>
        <v>42082.610416666663</v>
      </c>
      <c r="U1524">
        <f t="shared" si="119"/>
        <v>2015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8327</v>
      </c>
      <c r="R1525" t="s">
        <v>8338</v>
      </c>
      <c r="S1525" s="13">
        <f t="shared" si="117"/>
        <v>40939.761782407404</v>
      </c>
      <c r="T1525" s="13">
        <f t="shared" si="118"/>
        <v>40984.165972222225</v>
      </c>
      <c r="U1525">
        <f t="shared" si="119"/>
        <v>2012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8308</v>
      </c>
      <c r="R1526" t="s">
        <v>8310</v>
      </c>
      <c r="S1526" s="13">
        <f t="shared" si="117"/>
        <v>41955.002488425926</v>
      </c>
      <c r="T1526" s="13">
        <f t="shared" si="118"/>
        <v>42005.002488425926</v>
      </c>
      <c r="U1526">
        <f t="shared" si="119"/>
        <v>2014</v>
      </c>
    </row>
    <row r="1527" spans="1:21" ht="29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8323</v>
      </c>
      <c r="R1527" t="s">
        <v>8326</v>
      </c>
      <c r="S1527" s="13">
        <f t="shared" si="117"/>
        <v>42270.7269212963</v>
      </c>
      <c r="T1527" s="13">
        <f t="shared" si="118"/>
        <v>42306.167361111111</v>
      </c>
      <c r="U1527">
        <f t="shared" si="119"/>
        <v>2015</v>
      </c>
    </row>
    <row r="1528" spans="1:21" ht="43.5" x14ac:dyDescent="0.3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>
        <f t="shared" si="116"/>
        <v>33.94</v>
      </c>
      <c r="Q1528" s="10" t="s">
        <v>8323</v>
      </c>
      <c r="R1528" t="s">
        <v>8326</v>
      </c>
      <c r="S1528" s="13">
        <f t="shared" si="117"/>
        <v>42192.64707175926</v>
      </c>
      <c r="T1528" s="13">
        <f t="shared" si="118"/>
        <v>42222.64707175926</v>
      </c>
      <c r="U1528">
        <f t="shared" si="119"/>
        <v>2015</v>
      </c>
    </row>
    <row r="1529" spans="1:21" ht="43.5" x14ac:dyDescent="0.3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>
        <f t="shared" si="116"/>
        <v>160.79</v>
      </c>
      <c r="Q1529" s="10" t="s">
        <v>8327</v>
      </c>
      <c r="R1529" t="s">
        <v>8331</v>
      </c>
      <c r="S1529" s="13">
        <f t="shared" si="117"/>
        <v>42087.803310185183</v>
      </c>
      <c r="T1529" s="13">
        <f t="shared" si="118"/>
        <v>42121.716666666667</v>
      </c>
      <c r="U1529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8323</v>
      </c>
      <c r="R1530" t="s">
        <v>8326</v>
      </c>
      <c r="S1530" s="13">
        <f t="shared" si="117"/>
        <v>42380.884872685187</v>
      </c>
      <c r="T1530" s="13">
        <f t="shared" si="118"/>
        <v>42398.249305555553</v>
      </c>
      <c r="U1530">
        <f t="shared" si="119"/>
        <v>2016</v>
      </c>
    </row>
    <row r="1531" spans="1:21" ht="43.5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8323</v>
      </c>
      <c r="R1531" t="s">
        <v>8326</v>
      </c>
      <c r="S1531" s="13">
        <f t="shared" si="117"/>
        <v>41878.946574074071</v>
      </c>
      <c r="T1531" s="13">
        <f t="shared" si="118"/>
        <v>41908.946574074071</v>
      </c>
      <c r="U1531">
        <f t="shared" si="119"/>
        <v>2014</v>
      </c>
    </row>
    <row r="1532" spans="1:21" ht="43.5" x14ac:dyDescent="0.3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>
        <f t="shared" si="116"/>
        <v>179.12</v>
      </c>
      <c r="Q1532" s="10" t="s">
        <v>8323</v>
      </c>
      <c r="R1532" t="s">
        <v>8326</v>
      </c>
      <c r="S1532" s="13">
        <f t="shared" si="117"/>
        <v>42235.117476851854</v>
      </c>
      <c r="T1532" s="13">
        <f t="shared" si="118"/>
        <v>42275.117476851854</v>
      </c>
      <c r="U1532">
        <f t="shared" si="119"/>
        <v>2015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8323</v>
      </c>
      <c r="R1533" t="s">
        <v>8326</v>
      </c>
      <c r="S1533" s="13">
        <f t="shared" si="117"/>
        <v>41829.734259259261</v>
      </c>
      <c r="T1533" s="13">
        <f t="shared" si="118"/>
        <v>41874.734259259261</v>
      </c>
      <c r="U1533">
        <f t="shared" si="119"/>
        <v>2014</v>
      </c>
    </row>
    <row r="1534" spans="1:21" ht="29" x14ac:dyDescent="0.3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>
        <f t="shared" si="116"/>
        <v>49.11</v>
      </c>
      <c r="Q1534" s="10" t="s">
        <v>8327</v>
      </c>
      <c r="R1534" t="s">
        <v>8331</v>
      </c>
      <c r="S1534" s="13">
        <f t="shared" si="117"/>
        <v>41730.998402777775</v>
      </c>
      <c r="T1534" s="13">
        <f t="shared" si="118"/>
        <v>41760.998402777775</v>
      </c>
      <c r="U1534">
        <f t="shared" si="119"/>
        <v>2014</v>
      </c>
    </row>
    <row r="1535" spans="1:21" ht="29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8321</v>
      </c>
      <c r="R1535" t="s">
        <v>8322</v>
      </c>
      <c r="S1535" s="13">
        <f t="shared" si="117"/>
        <v>41674.08494212963</v>
      </c>
      <c r="T1535" s="13">
        <f t="shared" si="118"/>
        <v>41704.08494212963</v>
      </c>
      <c r="U1535">
        <f t="shared" si="119"/>
        <v>2014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8321</v>
      </c>
      <c r="R1536" t="s">
        <v>8322</v>
      </c>
      <c r="S1536" s="13">
        <f t="shared" si="117"/>
        <v>42047.128564814819</v>
      </c>
      <c r="T1536" s="13">
        <f t="shared" si="118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8323</v>
      </c>
      <c r="R1537" t="s">
        <v>8326</v>
      </c>
      <c r="S1537" s="13">
        <f t="shared" si="117"/>
        <v>42056.013124999998</v>
      </c>
      <c r="T1537" s="13">
        <f t="shared" si="118"/>
        <v>42075.166666666672</v>
      </c>
      <c r="U1537">
        <f t="shared" si="119"/>
        <v>2015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0" t="s">
        <v>8323</v>
      </c>
      <c r="R1538" t="s">
        <v>8324</v>
      </c>
      <c r="S1538" s="13">
        <f t="shared" si="117"/>
        <v>42398.849259259259</v>
      </c>
      <c r="T1538" s="13">
        <f t="shared" si="118"/>
        <v>42430.249305555553</v>
      </c>
      <c r="U1538">
        <f t="shared" si="119"/>
        <v>2016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IFERROR(ROUND(E1539/L1539,2),0)</f>
        <v>116.73</v>
      </c>
      <c r="Q1539" s="10" t="s">
        <v>8323</v>
      </c>
      <c r="R1539" t="s">
        <v>8324</v>
      </c>
      <c r="S1539" s="13">
        <f t="shared" ref="S1539:S1602" si="122">(((J1539/60)/60)/24)+DATE(1970,1,1)</f>
        <v>42360.212025462963</v>
      </c>
      <c r="T1539" s="13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8323</v>
      </c>
      <c r="R1540" t="s">
        <v>8326</v>
      </c>
      <c r="S1540" s="13">
        <f t="shared" si="122"/>
        <v>41862.864675925928</v>
      </c>
      <c r="T1540" s="13">
        <f t="shared" si="123"/>
        <v>41876.864675925928</v>
      </c>
      <c r="U1540">
        <f t="shared" si="124"/>
        <v>2014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8321</v>
      </c>
      <c r="R1541" t="s">
        <v>8325</v>
      </c>
      <c r="S1541" s="13">
        <f t="shared" si="122"/>
        <v>42249.064722222218</v>
      </c>
      <c r="T1541" s="13">
        <f t="shared" si="123"/>
        <v>42278.208333333328</v>
      </c>
      <c r="U1541">
        <f t="shared" si="124"/>
        <v>2015</v>
      </c>
    </row>
    <row r="1542" spans="1:21" ht="43.5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8323</v>
      </c>
      <c r="R1542" t="s">
        <v>8326</v>
      </c>
      <c r="S1542" s="13">
        <f t="shared" si="122"/>
        <v>42205.710879629631</v>
      </c>
      <c r="T1542" s="13">
        <f t="shared" si="123"/>
        <v>42235.710879629631</v>
      </c>
      <c r="U1542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8323</v>
      </c>
      <c r="R1543" t="s">
        <v>8326</v>
      </c>
      <c r="S1543" s="13">
        <f t="shared" si="122"/>
        <v>42053.671666666662</v>
      </c>
      <c r="T1543" s="13">
        <f t="shared" si="123"/>
        <v>42083.630000000005</v>
      </c>
      <c r="U1543">
        <f t="shared" si="124"/>
        <v>2015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8327</v>
      </c>
      <c r="R1544" t="s">
        <v>8331</v>
      </c>
      <c r="S1544" s="13">
        <f t="shared" si="122"/>
        <v>40978.125046296293</v>
      </c>
      <c r="T1544" s="13">
        <f t="shared" si="123"/>
        <v>41038.083379629628</v>
      </c>
      <c r="U1544">
        <f t="shared" si="124"/>
        <v>2012</v>
      </c>
    </row>
    <row r="1545" spans="1:21" ht="43.5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8327</v>
      </c>
      <c r="R1545" t="s">
        <v>8331</v>
      </c>
      <c r="S1545" s="13">
        <f t="shared" si="122"/>
        <v>42094.236481481479</v>
      </c>
      <c r="T1545" s="13">
        <f t="shared" si="123"/>
        <v>42115.236481481479</v>
      </c>
      <c r="U1545">
        <f t="shared" si="124"/>
        <v>2015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8308</v>
      </c>
      <c r="R1546" t="s">
        <v>8310</v>
      </c>
      <c r="S1546" s="13">
        <f t="shared" si="122"/>
        <v>42209.593692129631</v>
      </c>
      <c r="T1546" s="13">
        <f t="shared" si="123"/>
        <v>42239.593692129631</v>
      </c>
      <c r="U1546">
        <f t="shared" si="124"/>
        <v>2015</v>
      </c>
    </row>
    <row r="1547" spans="1:21" ht="43.5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8323</v>
      </c>
      <c r="R1547" t="s">
        <v>8326</v>
      </c>
      <c r="S1547" s="13">
        <f t="shared" si="122"/>
        <v>42754.693842592591</v>
      </c>
      <c r="T1547" s="13">
        <f t="shared" si="123"/>
        <v>42782.958333333328</v>
      </c>
      <c r="U1547">
        <f t="shared" si="124"/>
        <v>2017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8321</v>
      </c>
      <c r="R1548" t="s">
        <v>8322</v>
      </c>
      <c r="S1548" s="13">
        <f t="shared" si="122"/>
        <v>40638.162465277775</v>
      </c>
      <c r="T1548" s="13">
        <f t="shared" si="123"/>
        <v>40672.249305555553</v>
      </c>
      <c r="U1548">
        <f t="shared" si="124"/>
        <v>2011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8321</v>
      </c>
      <c r="R1549" t="s">
        <v>8332</v>
      </c>
      <c r="S1549" s="13">
        <f t="shared" si="122"/>
        <v>41780.068043981482</v>
      </c>
      <c r="T1549" s="13">
        <f t="shared" si="123"/>
        <v>41815.068043981482</v>
      </c>
      <c r="U1549">
        <f t="shared" si="124"/>
        <v>2014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8323</v>
      </c>
      <c r="R1550" t="s">
        <v>8335</v>
      </c>
      <c r="S1550" s="13">
        <f t="shared" si="122"/>
        <v>42548.63853009259</v>
      </c>
      <c r="T1550" s="13">
        <f t="shared" si="123"/>
        <v>42584.418749999997</v>
      </c>
      <c r="U1550">
        <f t="shared" si="124"/>
        <v>2016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8308</v>
      </c>
      <c r="R1551" t="s">
        <v>8310</v>
      </c>
      <c r="S1551" s="13">
        <f t="shared" si="122"/>
        <v>42675.690393518518</v>
      </c>
      <c r="T1551" s="13">
        <f t="shared" si="123"/>
        <v>42705.732060185182</v>
      </c>
      <c r="U1551">
        <f t="shared" si="124"/>
        <v>2016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8311</v>
      </c>
      <c r="R1552" t="s">
        <v>8333</v>
      </c>
      <c r="S1552" s="13">
        <f t="shared" si="122"/>
        <v>41598.420046296298</v>
      </c>
      <c r="T1552" s="13">
        <f t="shared" si="123"/>
        <v>41628.420046296298</v>
      </c>
      <c r="U1552">
        <f t="shared" si="124"/>
        <v>2013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8327</v>
      </c>
      <c r="R1553" t="s">
        <v>8328</v>
      </c>
      <c r="S1553" s="13">
        <f t="shared" si="122"/>
        <v>41453.076319444444</v>
      </c>
      <c r="T1553" s="13">
        <f t="shared" si="123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8323</v>
      </c>
      <c r="R1554" t="s">
        <v>8326</v>
      </c>
      <c r="S1554" s="13">
        <f t="shared" si="122"/>
        <v>42429.991724537031</v>
      </c>
      <c r="T1554" s="13">
        <f t="shared" si="123"/>
        <v>42459.950057870374</v>
      </c>
      <c r="U1554">
        <f t="shared" si="124"/>
        <v>2016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8327</v>
      </c>
      <c r="R1555" t="s">
        <v>8341</v>
      </c>
      <c r="S1555" s="13">
        <f t="shared" si="122"/>
        <v>42039.951087962967</v>
      </c>
      <c r="T1555" s="13">
        <f t="shared" si="123"/>
        <v>42069.951087962967</v>
      </c>
      <c r="U1555">
        <f t="shared" si="124"/>
        <v>2015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8327</v>
      </c>
      <c r="R1556" t="s">
        <v>8331</v>
      </c>
      <c r="S1556" s="13">
        <f t="shared" si="122"/>
        <v>41626.916284722225</v>
      </c>
      <c r="T1556" s="13">
        <f t="shared" si="123"/>
        <v>41647.088888888888</v>
      </c>
      <c r="U1556">
        <f t="shared" si="124"/>
        <v>2013</v>
      </c>
    </row>
    <row r="1557" spans="1:21" ht="43.5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8323</v>
      </c>
      <c r="R1557" t="s">
        <v>8326</v>
      </c>
      <c r="S1557" s="13">
        <f t="shared" si="122"/>
        <v>42436.509108796294</v>
      </c>
      <c r="T1557" s="13">
        <f t="shared" si="123"/>
        <v>42471.467442129629</v>
      </c>
      <c r="U1557">
        <f t="shared" si="124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8321</v>
      </c>
      <c r="R1558" t="s">
        <v>8325</v>
      </c>
      <c r="S1558" s="13">
        <f t="shared" si="122"/>
        <v>42721.075949074075</v>
      </c>
      <c r="T1558" s="13">
        <f t="shared" si="123"/>
        <v>42751.075949074075</v>
      </c>
      <c r="U1558">
        <f t="shared" si="124"/>
        <v>2016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8327</v>
      </c>
      <c r="R1559" t="s">
        <v>8331</v>
      </c>
      <c r="S1559" s="13">
        <f t="shared" si="122"/>
        <v>41864.76866898148</v>
      </c>
      <c r="T1559" s="13">
        <f t="shared" si="123"/>
        <v>41894.76866898148</v>
      </c>
      <c r="U1559">
        <f t="shared" si="124"/>
        <v>2014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8327</v>
      </c>
      <c r="R1560" t="s">
        <v>8328</v>
      </c>
      <c r="S1560" s="13">
        <f t="shared" si="122"/>
        <v>40818.58489583333</v>
      </c>
      <c r="T1560" s="13">
        <f t="shared" si="123"/>
        <v>40878.626562500001</v>
      </c>
      <c r="U1560">
        <f t="shared" si="124"/>
        <v>2011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8323</v>
      </c>
      <c r="R1561" t="s">
        <v>8326</v>
      </c>
      <c r="S1561" s="13">
        <f t="shared" si="122"/>
        <v>41758.839675925927</v>
      </c>
      <c r="T1561" s="13">
        <f t="shared" si="123"/>
        <v>41771.165972222225</v>
      </c>
      <c r="U1561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8323</v>
      </c>
      <c r="R1562" t="s">
        <v>8326</v>
      </c>
      <c r="S1562" s="13">
        <f t="shared" si="122"/>
        <v>41765.610798611109</v>
      </c>
      <c r="T1562" s="13">
        <f t="shared" si="123"/>
        <v>41777.610798611109</v>
      </c>
      <c r="U1562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8323</v>
      </c>
      <c r="R1563" t="s">
        <v>8326</v>
      </c>
      <c r="S1563" s="13">
        <f t="shared" si="122"/>
        <v>41879.959050925929</v>
      </c>
      <c r="T1563" s="13">
        <f t="shared" si="123"/>
        <v>41909.959050925929</v>
      </c>
      <c r="U1563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8323</v>
      </c>
      <c r="R1564" t="s">
        <v>8326</v>
      </c>
      <c r="S1564" s="13">
        <f t="shared" si="122"/>
        <v>41828.736921296295</v>
      </c>
      <c r="T1564" s="13">
        <f t="shared" si="123"/>
        <v>41846.291666666664</v>
      </c>
      <c r="U1564">
        <f t="shared" si="124"/>
        <v>2014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8323</v>
      </c>
      <c r="R1565" t="s">
        <v>8335</v>
      </c>
      <c r="S1565" s="13">
        <f t="shared" si="122"/>
        <v>41808.881215277775</v>
      </c>
      <c r="T1565" s="13">
        <f t="shared" si="123"/>
        <v>41846.207638888889</v>
      </c>
      <c r="U1565">
        <f t="shared" si="124"/>
        <v>2014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8323</v>
      </c>
      <c r="R1566" t="s">
        <v>8335</v>
      </c>
      <c r="S1566" s="13">
        <f t="shared" si="122"/>
        <v>42166.219733796301</v>
      </c>
      <c r="T1566" s="13">
        <f t="shared" si="123"/>
        <v>42198.837499999994</v>
      </c>
      <c r="U1566">
        <f t="shared" si="124"/>
        <v>2015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8321</v>
      </c>
      <c r="R1567" t="s">
        <v>8339</v>
      </c>
      <c r="S1567" s="13">
        <f t="shared" si="122"/>
        <v>40858.762141203704</v>
      </c>
      <c r="T1567" s="13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8323</v>
      </c>
      <c r="R1568" t="s">
        <v>8326</v>
      </c>
      <c r="S1568" s="13">
        <f t="shared" si="122"/>
        <v>41939.8122337963</v>
      </c>
      <c r="T1568" s="13">
        <f t="shared" si="123"/>
        <v>41969.853900462964</v>
      </c>
      <c r="U1568">
        <f t="shared" si="124"/>
        <v>2014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8316</v>
      </c>
      <c r="R1569" t="s">
        <v>8317</v>
      </c>
      <c r="S1569" s="13">
        <f t="shared" si="122"/>
        <v>41663.500659722224</v>
      </c>
      <c r="T1569" s="13">
        <f t="shared" si="123"/>
        <v>41693.500659722224</v>
      </c>
      <c r="U1569">
        <f t="shared" si="124"/>
        <v>2014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8316</v>
      </c>
      <c r="R1570" t="s">
        <v>8334</v>
      </c>
      <c r="S1570" s="13">
        <f t="shared" si="122"/>
        <v>41771.40996527778</v>
      </c>
      <c r="T1570" s="13">
        <f t="shared" si="123"/>
        <v>41801.40996527778</v>
      </c>
      <c r="U1570">
        <f t="shared" si="124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8308</v>
      </c>
      <c r="R1571" t="s">
        <v>8318</v>
      </c>
      <c r="S1571" s="13">
        <f t="shared" si="122"/>
        <v>42129.226388888885</v>
      </c>
      <c r="T1571" s="13">
        <f t="shared" si="123"/>
        <v>42159.226388888885</v>
      </c>
      <c r="U1571">
        <f t="shared" si="124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8308</v>
      </c>
      <c r="R1572" t="s">
        <v>8310</v>
      </c>
      <c r="S1572" s="13">
        <f t="shared" si="122"/>
        <v>42325.684189814812</v>
      </c>
      <c r="T1572" s="13">
        <f t="shared" si="123"/>
        <v>42355.249305555553</v>
      </c>
      <c r="U1572">
        <f t="shared" si="124"/>
        <v>2015</v>
      </c>
    </row>
    <row r="1573" spans="1:21" ht="43.5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8323</v>
      </c>
      <c r="R1573" t="s">
        <v>8326</v>
      </c>
      <c r="S1573" s="13">
        <f t="shared" si="122"/>
        <v>42193.723912037036</v>
      </c>
      <c r="T1573" s="13">
        <f t="shared" si="123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8323</v>
      </c>
      <c r="R1574" t="s">
        <v>8326</v>
      </c>
      <c r="S1574" s="13">
        <f t="shared" si="122"/>
        <v>41815.569212962961</v>
      </c>
      <c r="T1574" s="13">
        <f t="shared" si="123"/>
        <v>41829.569212962961</v>
      </c>
      <c r="U1574">
        <f t="shared" si="124"/>
        <v>2014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8313</v>
      </c>
      <c r="R1575" t="s">
        <v>8314</v>
      </c>
      <c r="S1575" s="13">
        <f t="shared" si="122"/>
        <v>42419.603703703702</v>
      </c>
      <c r="T1575" s="13">
        <f t="shared" si="123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8323</v>
      </c>
      <c r="R1576" t="s">
        <v>8326</v>
      </c>
      <c r="S1576" s="13">
        <f t="shared" si="122"/>
        <v>41781.666770833333</v>
      </c>
      <c r="T1576" s="13">
        <f t="shared" si="123"/>
        <v>41811.666770833333</v>
      </c>
      <c r="U1576">
        <f t="shared" si="124"/>
        <v>2014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8327</v>
      </c>
      <c r="R1577" t="s">
        <v>8331</v>
      </c>
      <c r="S1577" s="13">
        <f t="shared" si="122"/>
        <v>41933.838171296295</v>
      </c>
      <c r="T1577" s="13">
        <f t="shared" si="123"/>
        <v>41978.879837962959</v>
      </c>
      <c r="U1577">
        <f t="shared" si="124"/>
        <v>2014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8327</v>
      </c>
      <c r="R1578" t="s">
        <v>8328</v>
      </c>
      <c r="S1578" s="13">
        <f t="shared" si="122"/>
        <v>40456.954351851848</v>
      </c>
      <c r="T1578" s="13">
        <f t="shared" si="123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8323</v>
      </c>
      <c r="R1579" t="s">
        <v>8326</v>
      </c>
      <c r="S1579" s="13">
        <f t="shared" si="122"/>
        <v>42448.821585648147</v>
      </c>
      <c r="T1579" s="13">
        <f t="shared" si="123"/>
        <v>42466.895833333328</v>
      </c>
      <c r="U1579">
        <f t="shared" si="124"/>
        <v>2016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8321</v>
      </c>
      <c r="R1580" t="s">
        <v>8322</v>
      </c>
      <c r="S1580" s="13">
        <f t="shared" si="122"/>
        <v>41333.837187500001</v>
      </c>
      <c r="T1580" s="13">
        <f t="shared" si="123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8323</v>
      </c>
      <c r="R1581" t="s">
        <v>8326</v>
      </c>
      <c r="S1581" s="13">
        <f t="shared" si="122"/>
        <v>41792.542986111112</v>
      </c>
      <c r="T1581" s="13">
        <f t="shared" si="123"/>
        <v>41813.75</v>
      </c>
      <c r="U1581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8323</v>
      </c>
      <c r="R1582" t="s">
        <v>8326</v>
      </c>
      <c r="S1582" s="13">
        <f t="shared" si="122"/>
        <v>42268.127696759257</v>
      </c>
      <c r="T1582" s="13">
        <f t="shared" si="123"/>
        <v>42288.083333333328</v>
      </c>
      <c r="U1582">
        <f t="shared" si="124"/>
        <v>2015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8327</v>
      </c>
      <c r="R1583" t="s">
        <v>8331</v>
      </c>
      <c r="S1583" s="13">
        <f t="shared" si="122"/>
        <v>40895.897974537038</v>
      </c>
      <c r="T1583" s="13">
        <f t="shared" si="123"/>
        <v>40925.897974537038</v>
      </c>
      <c r="U1583">
        <f t="shared" si="124"/>
        <v>2011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8308</v>
      </c>
      <c r="R1584" t="s">
        <v>8310</v>
      </c>
      <c r="S1584" s="13">
        <f t="shared" si="122"/>
        <v>42185.058993055558</v>
      </c>
      <c r="T1584" s="13">
        <f t="shared" si="123"/>
        <v>42230.058993055558</v>
      </c>
      <c r="U1584">
        <f t="shared" si="124"/>
        <v>2015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8308</v>
      </c>
      <c r="R1585" t="s">
        <v>8309</v>
      </c>
      <c r="S1585" s="13">
        <f t="shared" si="122"/>
        <v>41737.097499999996</v>
      </c>
      <c r="T1585" s="13">
        <f t="shared" si="123"/>
        <v>41773.961111111108</v>
      </c>
      <c r="U1585">
        <f t="shared" si="124"/>
        <v>2014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8327</v>
      </c>
      <c r="R1586" t="s">
        <v>8338</v>
      </c>
      <c r="S1586" s="13">
        <f t="shared" si="122"/>
        <v>40592.704652777778</v>
      </c>
      <c r="T1586" s="13">
        <f t="shared" si="123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8323</v>
      </c>
      <c r="R1587" t="s">
        <v>8326</v>
      </c>
      <c r="S1587" s="13">
        <f t="shared" si="122"/>
        <v>42462.140868055561</v>
      </c>
      <c r="T1587" s="13">
        <f t="shared" si="123"/>
        <v>42489.875</v>
      </c>
      <c r="U1587">
        <f t="shared" si="124"/>
        <v>2016</v>
      </c>
    </row>
    <row r="1588" spans="1:21" ht="29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8323</v>
      </c>
      <c r="R1588" t="s">
        <v>8326</v>
      </c>
      <c r="S1588" s="13">
        <f t="shared" si="122"/>
        <v>42590.472685185188</v>
      </c>
      <c r="T1588" s="13">
        <f t="shared" si="123"/>
        <v>42620.472685185188</v>
      </c>
      <c r="U1588">
        <f t="shared" si="124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8319</v>
      </c>
      <c r="R1589" t="s">
        <v>8345</v>
      </c>
      <c r="S1589" s="13">
        <f t="shared" si="122"/>
        <v>42150.485439814816</v>
      </c>
      <c r="T1589" s="13">
        <f t="shared" si="123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8323</v>
      </c>
      <c r="R1590" t="s">
        <v>8326</v>
      </c>
      <c r="S1590" s="13">
        <f t="shared" si="122"/>
        <v>42451.095856481479</v>
      </c>
      <c r="T1590" s="13">
        <f t="shared" si="123"/>
        <v>42465.095856481479</v>
      </c>
      <c r="U1590">
        <f t="shared" si="124"/>
        <v>2016</v>
      </c>
    </row>
    <row r="1591" spans="1:21" ht="43.5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8323</v>
      </c>
      <c r="R1591" t="s">
        <v>8326</v>
      </c>
      <c r="S1591" s="13">
        <f t="shared" si="122"/>
        <v>41938.709421296298</v>
      </c>
      <c r="T1591" s="13">
        <f t="shared" si="123"/>
        <v>41966.916666666672</v>
      </c>
      <c r="U1591">
        <f t="shared" si="124"/>
        <v>2014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8323</v>
      </c>
      <c r="R1592" t="s">
        <v>8335</v>
      </c>
      <c r="S1592" s="13">
        <f t="shared" si="122"/>
        <v>41887.111354166671</v>
      </c>
      <c r="T1592" s="13">
        <f t="shared" si="123"/>
        <v>41909.166666666664</v>
      </c>
      <c r="U1592">
        <f t="shared" si="124"/>
        <v>2014</v>
      </c>
    </row>
    <row r="1593" spans="1:21" ht="43.5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8323</v>
      </c>
      <c r="R1593" t="s">
        <v>8326</v>
      </c>
      <c r="S1593" s="13">
        <f t="shared" si="122"/>
        <v>41898.168125000004</v>
      </c>
      <c r="T1593" s="13">
        <f t="shared" si="123"/>
        <v>41913.165972222225</v>
      </c>
      <c r="U1593">
        <f t="shared" si="124"/>
        <v>2014</v>
      </c>
    </row>
    <row r="1594" spans="1:21" ht="43.5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8323</v>
      </c>
      <c r="R1594" t="s">
        <v>8326</v>
      </c>
      <c r="S1594" s="13">
        <f t="shared" si="122"/>
        <v>42506.760405092587</v>
      </c>
      <c r="T1594" s="13">
        <f t="shared" si="123"/>
        <v>42536.760405092587</v>
      </c>
      <c r="U1594">
        <f t="shared" si="124"/>
        <v>2016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8308</v>
      </c>
      <c r="R1595" t="s">
        <v>8310</v>
      </c>
      <c r="S1595" s="13">
        <f t="shared" si="122"/>
        <v>42422.107129629629</v>
      </c>
      <c r="T1595" s="13">
        <f t="shared" si="123"/>
        <v>42467.065462962957</v>
      </c>
      <c r="U1595">
        <f t="shared" si="124"/>
        <v>2016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8327</v>
      </c>
      <c r="R1596" t="s">
        <v>8331</v>
      </c>
      <c r="S1596" s="13">
        <f t="shared" si="122"/>
        <v>42424.161898148144</v>
      </c>
      <c r="T1596" s="13">
        <f t="shared" si="123"/>
        <v>42454.12023148148</v>
      </c>
      <c r="U1596">
        <f t="shared" si="124"/>
        <v>2016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8327</v>
      </c>
      <c r="R1597" t="s">
        <v>8331</v>
      </c>
      <c r="S1597" s="13">
        <f t="shared" si="122"/>
        <v>42401.154930555553</v>
      </c>
      <c r="T1597" s="13">
        <f t="shared" si="123"/>
        <v>42432.154930555553</v>
      </c>
      <c r="U1597">
        <f t="shared" si="124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8308</v>
      </c>
      <c r="R1598" t="s">
        <v>8340</v>
      </c>
      <c r="S1598" s="13">
        <f t="shared" si="122"/>
        <v>41962.749027777783</v>
      </c>
      <c r="T1598" s="13">
        <f t="shared" si="123"/>
        <v>41992.818055555559</v>
      </c>
      <c r="U1598">
        <f t="shared" si="124"/>
        <v>2014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8327</v>
      </c>
      <c r="R1599" t="s">
        <v>8331</v>
      </c>
      <c r="S1599" s="13">
        <f t="shared" si="122"/>
        <v>40665.949976851851</v>
      </c>
      <c r="T1599" s="13">
        <f t="shared" si="123"/>
        <v>40692.041666666664</v>
      </c>
      <c r="U1599">
        <f t="shared" si="124"/>
        <v>2011</v>
      </c>
    </row>
    <row r="1600" spans="1:21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8321</v>
      </c>
      <c r="R1600" t="s">
        <v>8322</v>
      </c>
      <c r="S1600" s="13">
        <f t="shared" si="122"/>
        <v>42292.539548611108</v>
      </c>
      <c r="T1600" s="13">
        <f t="shared" si="123"/>
        <v>42313.58121527778</v>
      </c>
      <c r="U1600">
        <f t="shared" si="124"/>
        <v>2015</v>
      </c>
    </row>
    <row r="1601" spans="1:21" ht="29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8327</v>
      </c>
      <c r="R1601" t="s">
        <v>8338</v>
      </c>
      <c r="S1601" s="13">
        <f t="shared" si="122"/>
        <v>41526.435613425929</v>
      </c>
      <c r="T1601" s="13">
        <f t="shared" si="123"/>
        <v>41556.435613425929</v>
      </c>
      <c r="U1601">
        <f t="shared" si="124"/>
        <v>2013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0" t="s">
        <v>8327</v>
      </c>
      <c r="R1602" t="s">
        <v>8331</v>
      </c>
      <c r="S1602" s="13">
        <f t="shared" si="122"/>
        <v>41442.741249999999</v>
      </c>
      <c r="T1602" s="13">
        <f t="shared" si="123"/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IFERROR(ROUND(E1603/L1603,2),0)</f>
        <v>166.06</v>
      </c>
      <c r="Q1603" s="10" t="s">
        <v>8323</v>
      </c>
      <c r="R1603" t="s">
        <v>8326</v>
      </c>
      <c r="S1603" s="13">
        <f t="shared" ref="S1603:S1666" si="127">(((J1603/60)/60)/24)+DATE(1970,1,1)</f>
        <v>41804.937083333331</v>
      </c>
      <c r="T1603" s="13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8323</v>
      </c>
      <c r="R1604" t="s">
        <v>8326</v>
      </c>
      <c r="S1604" s="13">
        <f t="shared" si="127"/>
        <v>42284.516064814816</v>
      </c>
      <c r="T1604" s="13">
        <f t="shared" si="128"/>
        <v>42307.875</v>
      </c>
      <c r="U1604">
        <f t="shared" si="129"/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8323</v>
      </c>
      <c r="R1605" t="s">
        <v>8326</v>
      </c>
      <c r="S1605" s="13">
        <f t="shared" si="127"/>
        <v>42016.706678240742</v>
      </c>
      <c r="T1605" s="13">
        <f t="shared" si="128"/>
        <v>42047.249305555553</v>
      </c>
      <c r="U1605">
        <f t="shared" si="129"/>
        <v>2015</v>
      </c>
    </row>
    <row r="1606" spans="1:21" ht="43.5" x14ac:dyDescent="0.3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>
        <f t="shared" si="126"/>
        <v>96.55</v>
      </c>
      <c r="Q1606" s="10" t="s">
        <v>8323</v>
      </c>
      <c r="R1606" t="s">
        <v>8326</v>
      </c>
      <c r="S1606" s="13">
        <f t="shared" si="127"/>
        <v>42192.905694444446</v>
      </c>
      <c r="T1606" s="13">
        <f t="shared" si="128"/>
        <v>42236.711805555555</v>
      </c>
      <c r="U1606">
        <f t="shared" si="129"/>
        <v>2015</v>
      </c>
    </row>
    <row r="1607" spans="1:21" ht="43.5" x14ac:dyDescent="0.3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>
        <f t="shared" si="126"/>
        <v>56</v>
      </c>
      <c r="Q1607" s="10" t="s">
        <v>8308</v>
      </c>
      <c r="R1607" t="s">
        <v>8315</v>
      </c>
      <c r="S1607" s="13">
        <f t="shared" si="127"/>
        <v>42128.628113425926</v>
      </c>
      <c r="T1607" s="13">
        <f t="shared" si="128"/>
        <v>42158.628113425926</v>
      </c>
      <c r="U1607">
        <f t="shared" si="129"/>
        <v>2015</v>
      </c>
    </row>
    <row r="1608" spans="1:21" ht="43.5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8327</v>
      </c>
      <c r="R1608" t="s">
        <v>8338</v>
      </c>
      <c r="S1608" s="13">
        <f t="shared" si="127"/>
        <v>42461.885138888887</v>
      </c>
      <c r="T1608" s="13">
        <f t="shared" si="128"/>
        <v>42521.885138888887</v>
      </c>
      <c r="U1608">
        <f t="shared" si="129"/>
        <v>2016</v>
      </c>
    </row>
    <row r="1609" spans="1:21" ht="43.5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8316</v>
      </c>
      <c r="R1609" t="s">
        <v>8344</v>
      </c>
      <c r="S1609" s="13">
        <f t="shared" si="127"/>
        <v>41733.716435185182</v>
      </c>
      <c r="T1609" s="13">
        <f t="shared" si="128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8323</v>
      </c>
      <c r="R1610" t="s">
        <v>8326</v>
      </c>
      <c r="S1610" s="13">
        <f t="shared" si="127"/>
        <v>41901.282025462962</v>
      </c>
      <c r="T1610" s="13">
        <f t="shared" si="128"/>
        <v>41922.875</v>
      </c>
      <c r="U1610">
        <f t="shared" si="129"/>
        <v>2014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8321</v>
      </c>
      <c r="R1611" t="s">
        <v>8332</v>
      </c>
      <c r="S1611" s="13">
        <f t="shared" si="127"/>
        <v>41375.057222222218</v>
      </c>
      <c r="T1611" s="13">
        <f t="shared" si="128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8323</v>
      </c>
      <c r="R1612" t="s">
        <v>8326</v>
      </c>
      <c r="S1612" s="13">
        <f t="shared" si="127"/>
        <v>42442.623344907406</v>
      </c>
      <c r="T1612" s="13">
        <f t="shared" si="128"/>
        <v>42470.833333333328</v>
      </c>
      <c r="U1612">
        <f t="shared" si="129"/>
        <v>2016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8321</v>
      </c>
      <c r="R1613" t="s">
        <v>8339</v>
      </c>
      <c r="S1613" s="13">
        <f t="shared" si="127"/>
        <v>41218.391446759262</v>
      </c>
      <c r="T1613" s="13">
        <f t="shared" si="128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8323</v>
      </c>
      <c r="R1614" t="s">
        <v>8326</v>
      </c>
      <c r="S1614" s="13">
        <f t="shared" si="127"/>
        <v>42264.29178240741</v>
      </c>
      <c r="T1614" s="13">
        <f t="shared" si="128"/>
        <v>42294.29178240741</v>
      </c>
      <c r="U1614">
        <f t="shared" si="129"/>
        <v>2015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8311</v>
      </c>
      <c r="R1615" t="s">
        <v>8333</v>
      </c>
      <c r="S1615" s="13">
        <f t="shared" si="127"/>
        <v>40909.649201388893</v>
      </c>
      <c r="T1615" s="13">
        <f t="shared" si="128"/>
        <v>40937.649201388893</v>
      </c>
      <c r="U1615">
        <f t="shared" si="129"/>
        <v>2012</v>
      </c>
    </row>
    <row r="1616" spans="1:21" ht="43.5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8327</v>
      </c>
      <c r="R1616" t="s">
        <v>8328</v>
      </c>
      <c r="S1616" s="13">
        <f t="shared" si="127"/>
        <v>41160.871886574074</v>
      </c>
      <c r="T1616" s="13">
        <f t="shared" si="128"/>
        <v>41188.415972222225</v>
      </c>
      <c r="U1616">
        <f t="shared" si="129"/>
        <v>2012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8327</v>
      </c>
      <c r="R1617" t="s">
        <v>8331</v>
      </c>
      <c r="S1617" s="13">
        <f t="shared" si="127"/>
        <v>42065.053368055553</v>
      </c>
      <c r="T1617" s="13">
        <f t="shared" si="128"/>
        <v>42125.011701388896</v>
      </c>
      <c r="U1617">
        <f t="shared" si="129"/>
        <v>2015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8323</v>
      </c>
      <c r="R1618" t="s">
        <v>8335</v>
      </c>
      <c r="S1618" s="13">
        <f t="shared" si="127"/>
        <v>42293.853541666671</v>
      </c>
      <c r="T1618" s="13">
        <f t="shared" si="128"/>
        <v>42352.249305555553</v>
      </c>
      <c r="U1618">
        <f t="shared" si="129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8308</v>
      </c>
      <c r="R1619" t="s">
        <v>8342</v>
      </c>
      <c r="S1619" s="13">
        <f t="shared" si="127"/>
        <v>42080.757326388892</v>
      </c>
      <c r="T1619" s="13">
        <f t="shared" si="128"/>
        <v>42110.757326388892</v>
      </c>
      <c r="U1619">
        <f t="shared" si="129"/>
        <v>2015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8323</v>
      </c>
      <c r="R1620" t="s">
        <v>8326</v>
      </c>
      <c r="S1620" s="13">
        <f t="shared" si="127"/>
        <v>41491.79478009259</v>
      </c>
      <c r="T1620" s="13">
        <f t="shared" si="128"/>
        <v>41509.79478009259</v>
      </c>
      <c r="U1620">
        <f t="shared" si="129"/>
        <v>2013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8316</v>
      </c>
      <c r="R1621" t="s">
        <v>8334</v>
      </c>
      <c r="S1621" s="13">
        <f t="shared" si="127"/>
        <v>41927.295694444445</v>
      </c>
      <c r="T1621" s="13">
        <f t="shared" si="128"/>
        <v>41959.337361111116</v>
      </c>
      <c r="U1621">
        <f t="shared" si="129"/>
        <v>2014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8319</v>
      </c>
      <c r="R1622" t="s">
        <v>8320</v>
      </c>
      <c r="S1622" s="13">
        <f t="shared" si="127"/>
        <v>42761.961099537039</v>
      </c>
      <c r="T1622" s="13">
        <f t="shared" si="128"/>
        <v>42791.961099537039</v>
      </c>
      <c r="U1622">
        <f t="shared" si="129"/>
        <v>2017</v>
      </c>
    </row>
    <row r="1623" spans="1:21" ht="43.5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8327</v>
      </c>
      <c r="R1623" t="s">
        <v>8328</v>
      </c>
      <c r="S1623" s="13">
        <f t="shared" si="127"/>
        <v>41773.932534722226</v>
      </c>
      <c r="T1623" s="13">
        <f t="shared" si="128"/>
        <v>41811.207638888889</v>
      </c>
      <c r="U1623">
        <f t="shared" si="129"/>
        <v>2014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8327</v>
      </c>
      <c r="R1624" t="s">
        <v>8331</v>
      </c>
      <c r="S1624" s="13">
        <f t="shared" si="127"/>
        <v>40638.092974537038</v>
      </c>
      <c r="T1624" s="13">
        <f t="shared" si="128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8323</v>
      </c>
      <c r="R1625" t="s">
        <v>8326</v>
      </c>
      <c r="S1625" s="13">
        <f t="shared" si="127"/>
        <v>41759.13962962963</v>
      </c>
      <c r="T1625" s="13">
        <f t="shared" si="128"/>
        <v>41791.165972222225</v>
      </c>
      <c r="U1625">
        <f t="shared" si="129"/>
        <v>2014</v>
      </c>
    </row>
    <row r="1626" spans="1:21" ht="43.5" x14ac:dyDescent="0.3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>
        <f t="shared" si="126"/>
        <v>450</v>
      </c>
      <c r="Q1626" s="10" t="s">
        <v>8323</v>
      </c>
      <c r="R1626" t="s">
        <v>8326</v>
      </c>
      <c r="S1626" s="13">
        <f t="shared" si="127"/>
        <v>42785.270370370374</v>
      </c>
      <c r="T1626" s="13">
        <f t="shared" si="128"/>
        <v>42819.189583333333</v>
      </c>
      <c r="U1626">
        <f t="shared" si="129"/>
        <v>2017</v>
      </c>
    </row>
    <row r="1627" spans="1:21" ht="43.5" x14ac:dyDescent="0.3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>
        <f t="shared" si="126"/>
        <v>34.18</v>
      </c>
      <c r="Q1627" s="10" t="s">
        <v>8327</v>
      </c>
      <c r="R1627" t="s">
        <v>8350</v>
      </c>
      <c r="S1627" s="13">
        <f t="shared" si="127"/>
        <v>41541.106921296298</v>
      </c>
      <c r="T1627" s="13">
        <f t="shared" si="128"/>
        <v>41563.415972222225</v>
      </c>
      <c r="U1627">
        <f t="shared" si="129"/>
        <v>2013</v>
      </c>
    </row>
    <row r="1628" spans="1:21" ht="43.5" x14ac:dyDescent="0.3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>
        <f t="shared" si="126"/>
        <v>72.97</v>
      </c>
      <c r="Q1628" s="10" t="s">
        <v>8323</v>
      </c>
      <c r="R1628" t="s">
        <v>8335</v>
      </c>
      <c r="S1628" s="13">
        <f t="shared" si="127"/>
        <v>41775.636157407411</v>
      </c>
      <c r="T1628" s="13">
        <f t="shared" si="128"/>
        <v>41805.636157407411</v>
      </c>
      <c r="U1628">
        <f t="shared" si="129"/>
        <v>2014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8313</v>
      </c>
      <c r="R1629" t="s">
        <v>8314</v>
      </c>
      <c r="S1629" s="13">
        <f t="shared" si="127"/>
        <v>42161.770833333328</v>
      </c>
      <c r="T1629" s="13">
        <f t="shared" si="128"/>
        <v>42193.770833333328</v>
      </c>
      <c r="U1629">
        <f t="shared" si="129"/>
        <v>2015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8327</v>
      </c>
      <c r="R1630" t="s">
        <v>8338</v>
      </c>
      <c r="S1630" s="13">
        <f t="shared" si="127"/>
        <v>42039.878379629634</v>
      </c>
      <c r="T1630" s="13">
        <f t="shared" si="128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8323</v>
      </c>
      <c r="R1631" t="s">
        <v>8326</v>
      </c>
      <c r="S1631" s="13">
        <f t="shared" si="127"/>
        <v>42545.478333333333</v>
      </c>
      <c r="T1631" s="13">
        <f t="shared" si="128"/>
        <v>42575.478333333333</v>
      </c>
      <c r="U1631">
        <f t="shared" si="129"/>
        <v>2016</v>
      </c>
    </row>
    <row r="1632" spans="1:21" ht="43.5" x14ac:dyDescent="0.3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>
        <f t="shared" si="126"/>
        <v>81.239999999999995</v>
      </c>
      <c r="Q1632" s="10" t="s">
        <v>8323</v>
      </c>
      <c r="R1632" t="s">
        <v>8335</v>
      </c>
      <c r="S1632" s="13">
        <f t="shared" si="127"/>
        <v>41982.773356481484</v>
      </c>
      <c r="T1632" s="13">
        <f t="shared" si="128"/>
        <v>42022.773356481484</v>
      </c>
      <c r="U1632">
        <f t="shared" si="129"/>
        <v>2014</v>
      </c>
    </row>
    <row r="1633" spans="1:21" ht="43.5" x14ac:dyDescent="0.3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>
        <f t="shared" si="126"/>
        <v>70.55</v>
      </c>
      <c r="Q1633" s="10" t="s">
        <v>8327</v>
      </c>
      <c r="R1633" t="s">
        <v>8331</v>
      </c>
      <c r="S1633" s="13">
        <f t="shared" si="127"/>
        <v>41768.841921296298</v>
      </c>
      <c r="T1633" s="13">
        <f t="shared" si="128"/>
        <v>41799.208333333336</v>
      </c>
      <c r="U1633">
        <f t="shared" si="129"/>
        <v>2014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8308</v>
      </c>
      <c r="R1634" t="s">
        <v>8318</v>
      </c>
      <c r="S1634" s="13">
        <f t="shared" si="127"/>
        <v>42116.54315972222</v>
      </c>
      <c r="T1634" s="13">
        <f t="shared" si="128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8323</v>
      </c>
      <c r="R1635" t="s">
        <v>8326</v>
      </c>
      <c r="S1635" s="13">
        <f t="shared" si="127"/>
        <v>42318.593703703707</v>
      </c>
      <c r="T1635" s="13">
        <f t="shared" si="128"/>
        <v>42348.593703703707</v>
      </c>
      <c r="U1635">
        <f t="shared" si="129"/>
        <v>2015</v>
      </c>
    </row>
    <row r="1636" spans="1:21" ht="43.5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8323</v>
      </c>
      <c r="R1636" t="s">
        <v>8326</v>
      </c>
      <c r="S1636" s="13">
        <f t="shared" si="127"/>
        <v>41766.80572916667</v>
      </c>
      <c r="T1636" s="13">
        <f t="shared" si="128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8323</v>
      </c>
      <c r="R1637" t="s">
        <v>8326</v>
      </c>
      <c r="S1637" s="13">
        <f t="shared" si="127"/>
        <v>42495.434236111112</v>
      </c>
      <c r="T1637" s="13">
        <f t="shared" si="128"/>
        <v>42523.434236111112</v>
      </c>
      <c r="U1637">
        <f t="shared" si="129"/>
        <v>2016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8316</v>
      </c>
      <c r="R1638" t="s">
        <v>8317</v>
      </c>
      <c r="S1638" s="13">
        <f t="shared" si="127"/>
        <v>41965.616655092599</v>
      </c>
      <c r="T1638" s="13">
        <f t="shared" si="128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8323</v>
      </c>
      <c r="R1639" t="s">
        <v>8326</v>
      </c>
      <c r="S1639" s="13">
        <f t="shared" si="127"/>
        <v>42170.910231481481</v>
      </c>
      <c r="T1639" s="13">
        <f t="shared" si="128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8323</v>
      </c>
      <c r="R1640" t="s">
        <v>8326</v>
      </c>
      <c r="S1640" s="13">
        <f t="shared" si="127"/>
        <v>42167.434166666666</v>
      </c>
      <c r="T1640" s="13">
        <f t="shared" si="128"/>
        <v>42197.434166666666</v>
      </c>
      <c r="U1640">
        <f t="shared" si="129"/>
        <v>2015</v>
      </c>
    </row>
    <row r="1641" spans="1:21" ht="43.5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8313</v>
      </c>
      <c r="R1641" t="s">
        <v>8314</v>
      </c>
      <c r="S1641" s="13">
        <f t="shared" si="127"/>
        <v>42104.840335648143</v>
      </c>
      <c r="T1641" s="13">
        <f t="shared" si="128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8323</v>
      </c>
      <c r="R1642" t="s">
        <v>8326</v>
      </c>
      <c r="S1642" s="13">
        <f t="shared" si="127"/>
        <v>41822.57503472222</v>
      </c>
      <c r="T1642" s="13">
        <f t="shared" si="128"/>
        <v>41825.041666666664</v>
      </c>
      <c r="U1642">
        <f t="shared" si="129"/>
        <v>2014</v>
      </c>
    </row>
    <row r="1643" spans="1:21" ht="43.5" x14ac:dyDescent="0.3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>
        <f t="shared" si="126"/>
        <v>97.41</v>
      </c>
      <c r="Q1643" s="10" t="s">
        <v>8308</v>
      </c>
      <c r="R1643" t="s">
        <v>8342</v>
      </c>
      <c r="S1643" s="13">
        <f t="shared" si="127"/>
        <v>42268.531631944439</v>
      </c>
      <c r="T1643" s="13">
        <f t="shared" si="128"/>
        <v>42298.531631944439</v>
      </c>
      <c r="U1643">
        <f t="shared" si="129"/>
        <v>2015</v>
      </c>
    </row>
    <row r="1644" spans="1:21" ht="29" x14ac:dyDescent="0.3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>
        <f t="shared" si="126"/>
        <v>77.349999999999994</v>
      </c>
      <c r="Q1644" s="10" t="s">
        <v>8327</v>
      </c>
      <c r="R1644" t="s">
        <v>8328</v>
      </c>
      <c r="S1644" s="13">
        <f t="shared" si="127"/>
        <v>41371.648078703707</v>
      </c>
      <c r="T1644" s="13">
        <f t="shared" si="128"/>
        <v>41401.648078703707</v>
      </c>
      <c r="U1644">
        <f t="shared" si="129"/>
        <v>2013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8323</v>
      </c>
      <c r="R1645" t="s">
        <v>8326</v>
      </c>
      <c r="S1645" s="13">
        <f t="shared" si="127"/>
        <v>42493.219236111108</v>
      </c>
      <c r="T1645" s="13">
        <f t="shared" si="128"/>
        <v>42531.125</v>
      </c>
      <c r="U1645">
        <f t="shared" si="129"/>
        <v>2016</v>
      </c>
    </row>
    <row r="1646" spans="1:21" ht="43.5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8323</v>
      </c>
      <c r="R1646" t="s">
        <v>8326</v>
      </c>
      <c r="S1646" s="13">
        <f t="shared" si="127"/>
        <v>42462.893495370372</v>
      </c>
      <c r="T1646" s="13">
        <f t="shared" si="128"/>
        <v>42492.893495370372</v>
      </c>
      <c r="U1646">
        <f t="shared" si="129"/>
        <v>2016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8327</v>
      </c>
      <c r="R1647" t="s">
        <v>8328</v>
      </c>
      <c r="S1647" s="13">
        <f t="shared" si="127"/>
        <v>40310.287673611114</v>
      </c>
      <c r="T1647" s="13">
        <f t="shared" si="128"/>
        <v>40369.916666666664</v>
      </c>
      <c r="U1647">
        <f t="shared" si="129"/>
        <v>2010</v>
      </c>
    </row>
    <row r="1648" spans="1:21" ht="43.5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8323</v>
      </c>
      <c r="R1648" t="s">
        <v>8326</v>
      </c>
      <c r="S1648" s="13">
        <f t="shared" si="127"/>
        <v>42440.416504629626</v>
      </c>
      <c r="T1648" s="13">
        <f t="shared" si="128"/>
        <v>42463.708333333328</v>
      </c>
      <c r="U1648">
        <f t="shared" si="129"/>
        <v>2016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8321</v>
      </c>
      <c r="R1649" t="s">
        <v>8343</v>
      </c>
      <c r="S1649" s="13">
        <f t="shared" si="127"/>
        <v>40322.53938657407</v>
      </c>
      <c r="T1649" s="13">
        <f t="shared" si="128"/>
        <v>40332.070138888892</v>
      </c>
      <c r="U1649">
        <f t="shared" si="129"/>
        <v>2010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8327</v>
      </c>
      <c r="R1650" t="s">
        <v>8336</v>
      </c>
      <c r="S1650" s="13">
        <f t="shared" si="127"/>
        <v>42522.880243055552</v>
      </c>
      <c r="T1650" s="13">
        <f t="shared" si="128"/>
        <v>42582.822916666672</v>
      </c>
      <c r="U1650">
        <f t="shared" si="129"/>
        <v>2016</v>
      </c>
    </row>
    <row r="1651" spans="1:21" ht="43.5" x14ac:dyDescent="0.3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>
        <f t="shared" si="126"/>
        <v>49.21</v>
      </c>
      <c r="Q1651" s="10" t="s">
        <v>8323</v>
      </c>
      <c r="R1651" t="s">
        <v>8335</v>
      </c>
      <c r="S1651" s="13">
        <f t="shared" si="127"/>
        <v>41858.761782407404</v>
      </c>
      <c r="T1651" s="13">
        <f t="shared" si="128"/>
        <v>41888.875</v>
      </c>
      <c r="U1651">
        <f t="shared" si="129"/>
        <v>2014</v>
      </c>
    </row>
    <row r="1652" spans="1:21" ht="43.5" x14ac:dyDescent="0.3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>
        <f t="shared" si="126"/>
        <v>66.87</v>
      </c>
      <c r="Q1652" s="10" t="s">
        <v>8327</v>
      </c>
      <c r="R1652" t="s">
        <v>8336</v>
      </c>
      <c r="S1652" s="13">
        <f t="shared" si="127"/>
        <v>41526.592395833337</v>
      </c>
      <c r="T1652" s="13">
        <f t="shared" si="128"/>
        <v>41561.165972222225</v>
      </c>
      <c r="U1652">
        <f t="shared" si="129"/>
        <v>2013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8308</v>
      </c>
      <c r="R1653" t="s">
        <v>8310</v>
      </c>
      <c r="S1653" s="13">
        <f t="shared" si="127"/>
        <v>42489.696585648147</v>
      </c>
      <c r="T1653" s="13">
        <f t="shared" si="128"/>
        <v>42549.696585648147</v>
      </c>
      <c r="U1653">
        <f t="shared" si="129"/>
        <v>2016</v>
      </c>
    </row>
    <row r="1654" spans="1:21" ht="29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8327</v>
      </c>
      <c r="R1654" t="s">
        <v>8331</v>
      </c>
      <c r="S1654" s="13">
        <f t="shared" si="127"/>
        <v>41766.970648148148</v>
      </c>
      <c r="T1654" s="13">
        <f t="shared" si="128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8323</v>
      </c>
      <c r="R1655" t="s">
        <v>8326</v>
      </c>
      <c r="S1655" s="13">
        <f t="shared" si="127"/>
        <v>42100.927858796291</v>
      </c>
      <c r="T1655" s="13">
        <f t="shared" si="128"/>
        <v>42126.875</v>
      </c>
      <c r="U1655">
        <f t="shared" si="129"/>
        <v>2015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8327</v>
      </c>
      <c r="R1656" t="s">
        <v>8328</v>
      </c>
      <c r="S1656" s="13">
        <f t="shared" si="127"/>
        <v>40632.94195601852</v>
      </c>
      <c r="T1656" s="13">
        <f t="shared" si="128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8323</v>
      </c>
      <c r="R1657" t="s">
        <v>8326</v>
      </c>
      <c r="S1657" s="13">
        <f t="shared" si="127"/>
        <v>42060.035636574074</v>
      </c>
      <c r="T1657" s="13">
        <f t="shared" si="128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8323</v>
      </c>
      <c r="R1658" t="s">
        <v>8326</v>
      </c>
      <c r="S1658" s="13">
        <f t="shared" si="127"/>
        <v>42321.101759259262</v>
      </c>
      <c r="T1658" s="13">
        <f t="shared" si="128"/>
        <v>42351.101759259262</v>
      </c>
      <c r="U1658">
        <f t="shared" si="129"/>
        <v>2015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8311</v>
      </c>
      <c r="R1659" t="s">
        <v>8333</v>
      </c>
      <c r="S1659" s="13">
        <f t="shared" si="127"/>
        <v>41095.900694444441</v>
      </c>
      <c r="T1659" s="13">
        <f t="shared" si="128"/>
        <v>41123.900694444441</v>
      </c>
      <c r="U1659">
        <f t="shared" si="129"/>
        <v>2012</v>
      </c>
    </row>
    <row r="1660" spans="1:21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8321</v>
      </c>
      <c r="R1660" t="s">
        <v>8322</v>
      </c>
      <c r="S1660" s="13">
        <f t="shared" si="127"/>
        <v>42576.452731481477</v>
      </c>
      <c r="T1660" s="13">
        <f t="shared" si="128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8323</v>
      </c>
      <c r="R1661" t="s">
        <v>8326</v>
      </c>
      <c r="S1661" s="13">
        <f t="shared" si="127"/>
        <v>41760.935706018521</v>
      </c>
      <c r="T1661" s="13">
        <f t="shared" si="128"/>
        <v>41772.166666666664</v>
      </c>
      <c r="U1661">
        <f t="shared" si="129"/>
        <v>2014</v>
      </c>
    </row>
    <row r="1662" spans="1:21" ht="43.5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8327</v>
      </c>
      <c r="R1662" t="s">
        <v>8341</v>
      </c>
      <c r="S1662" s="13">
        <f t="shared" si="127"/>
        <v>40785.675011574072</v>
      </c>
      <c r="T1662" s="13">
        <f t="shared" si="128"/>
        <v>40845.675011574072</v>
      </c>
      <c r="U1662">
        <f t="shared" si="129"/>
        <v>2011</v>
      </c>
    </row>
    <row r="1663" spans="1:21" ht="43.5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8323</v>
      </c>
      <c r="R1663" t="s">
        <v>8326</v>
      </c>
      <c r="S1663" s="13">
        <f t="shared" si="127"/>
        <v>42124.848414351851</v>
      </c>
      <c r="T1663" s="13">
        <f t="shared" si="128"/>
        <v>42154.848414351851</v>
      </c>
      <c r="U1663">
        <f t="shared" si="129"/>
        <v>2015</v>
      </c>
    </row>
    <row r="1664" spans="1:21" ht="43.5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8313</v>
      </c>
      <c r="R1664" t="s">
        <v>8314</v>
      </c>
      <c r="S1664" s="13">
        <f t="shared" si="127"/>
        <v>40254.450335648151</v>
      </c>
      <c r="T1664" s="13">
        <f t="shared" si="128"/>
        <v>40313.340277777781</v>
      </c>
      <c r="U1664">
        <f t="shared" si="129"/>
        <v>2010</v>
      </c>
    </row>
    <row r="1665" spans="1:21" ht="43.5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8323</v>
      </c>
      <c r="R1665" t="s">
        <v>8326</v>
      </c>
      <c r="S1665" s="13">
        <f t="shared" si="127"/>
        <v>41806.605034722219</v>
      </c>
      <c r="T1665" s="13">
        <f t="shared" si="128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0" t="s">
        <v>8323</v>
      </c>
      <c r="R1666" t="s">
        <v>8326</v>
      </c>
      <c r="S1666" s="13">
        <f t="shared" si="127"/>
        <v>42016.800208333334</v>
      </c>
      <c r="T1666" s="13">
        <f t="shared" si="128"/>
        <v>42032.916666666672</v>
      </c>
      <c r="U1666">
        <f t="shared" si="129"/>
        <v>2015</v>
      </c>
    </row>
    <row r="1667" spans="1:21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IFERROR(ROUND(E1667/L1667,2),0)</f>
        <v>47.57</v>
      </c>
      <c r="Q1667" s="10" t="s">
        <v>8323</v>
      </c>
      <c r="R1667" t="s">
        <v>8335</v>
      </c>
      <c r="S1667" s="13">
        <f t="shared" ref="S1667:S1730" si="132">(((J1667/60)/60)/24)+DATE(1970,1,1)</f>
        <v>42495.956631944442</v>
      </c>
      <c r="T1667" s="13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8323</v>
      </c>
      <c r="R1668" t="s">
        <v>8326</v>
      </c>
      <c r="S1668" s="13">
        <f t="shared" si="132"/>
        <v>42571.420601851853</v>
      </c>
      <c r="T1668" s="13">
        <f t="shared" si="133"/>
        <v>42599.420601851853</v>
      </c>
      <c r="U1668">
        <f t="shared" si="134"/>
        <v>2016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8327</v>
      </c>
      <c r="R1669" t="s">
        <v>8328</v>
      </c>
      <c r="S1669" s="13">
        <f t="shared" si="132"/>
        <v>41004.72619212963</v>
      </c>
      <c r="T1669" s="13">
        <f t="shared" si="133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8323</v>
      </c>
      <c r="R1670" t="s">
        <v>8326</v>
      </c>
      <c r="S1670" s="13">
        <f t="shared" si="132"/>
        <v>42294.429641203707</v>
      </c>
      <c r="T1670" s="13">
        <f t="shared" si="133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8323</v>
      </c>
      <c r="R1671" t="s">
        <v>8326</v>
      </c>
      <c r="S1671" s="13">
        <f t="shared" si="132"/>
        <v>42417.585532407407</v>
      </c>
      <c r="T1671" s="13">
        <f t="shared" si="133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8323</v>
      </c>
      <c r="R1672" t="s">
        <v>8326</v>
      </c>
      <c r="S1672" s="13">
        <f t="shared" si="132"/>
        <v>42451.496817129635</v>
      </c>
      <c r="T1672" s="13">
        <f t="shared" si="133"/>
        <v>42459.610416666663</v>
      </c>
      <c r="U1672">
        <f t="shared" si="134"/>
        <v>2016</v>
      </c>
    </row>
    <row r="1673" spans="1:21" ht="101.5" x14ac:dyDescent="0.3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>
        <f t="shared" si="131"/>
        <v>47.41</v>
      </c>
      <c r="Q1673" s="10" t="s">
        <v>8323</v>
      </c>
      <c r="R1673" t="s">
        <v>8326</v>
      </c>
      <c r="S1673" s="13">
        <f t="shared" si="132"/>
        <v>42203.680300925931</v>
      </c>
      <c r="T1673" s="13">
        <f t="shared" si="133"/>
        <v>42221.774999999994</v>
      </c>
      <c r="U1673">
        <f t="shared" si="134"/>
        <v>2015</v>
      </c>
    </row>
    <row r="1674" spans="1:21" ht="43.5" x14ac:dyDescent="0.3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>
        <f t="shared" si="131"/>
        <v>60.95</v>
      </c>
      <c r="Q1674" s="10" t="s">
        <v>8323</v>
      </c>
      <c r="R1674" t="s">
        <v>8326</v>
      </c>
      <c r="S1674" s="13">
        <f t="shared" si="132"/>
        <v>42590.90425925926</v>
      </c>
      <c r="T1674" s="13">
        <f t="shared" si="133"/>
        <v>42606.90425925926</v>
      </c>
      <c r="U1674">
        <f t="shared" si="134"/>
        <v>2016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8323</v>
      </c>
      <c r="R1675" t="s">
        <v>8326</v>
      </c>
      <c r="S1675" s="13">
        <f t="shared" si="132"/>
        <v>42283.864351851851</v>
      </c>
      <c r="T1675" s="13">
        <f t="shared" si="133"/>
        <v>42313.906018518523</v>
      </c>
      <c r="U1675">
        <f t="shared" si="134"/>
        <v>2015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8311</v>
      </c>
      <c r="R1676" t="s">
        <v>8333</v>
      </c>
      <c r="S1676" s="13">
        <f t="shared" si="132"/>
        <v>42040.638020833328</v>
      </c>
      <c r="T1676" s="13">
        <f t="shared" si="133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8323</v>
      </c>
      <c r="R1677" t="s">
        <v>8326</v>
      </c>
      <c r="S1677" s="13">
        <f t="shared" si="132"/>
        <v>42149.940416666665</v>
      </c>
      <c r="T1677" s="13">
        <f t="shared" si="133"/>
        <v>42179.940416666665</v>
      </c>
      <c r="U1677">
        <f t="shared" si="134"/>
        <v>2015</v>
      </c>
    </row>
    <row r="1678" spans="1:21" ht="43.5" x14ac:dyDescent="0.3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>
        <f t="shared" si="131"/>
        <v>110.87</v>
      </c>
      <c r="Q1678" s="10" t="s">
        <v>8308</v>
      </c>
      <c r="R1678" t="s">
        <v>8310</v>
      </c>
      <c r="S1678" s="13">
        <f t="shared" si="132"/>
        <v>42324.767361111109</v>
      </c>
      <c r="T1678" s="13">
        <f t="shared" si="133"/>
        <v>42379</v>
      </c>
      <c r="U1678">
        <f t="shared" si="134"/>
        <v>2015</v>
      </c>
    </row>
    <row r="1679" spans="1:21" ht="43.5" x14ac:dyDescent="0.3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>
        <f t="shared" si="131"/>
        <v>70.83</v>
      </c>
      <c r="Q1679" s="10" t="s">
        <v>8323</v>
      </c>
      <c r="R1679" t="s">
        <v>8335</v>
      </c>
      <c r="S1679" s="13">
        <f t="shared" si="132"/>
        <v>42057.277858796297</v>
      </c>
      <c r="T1679" s="13">
        <f t="shared" si="133"/>
        <v>42117.236192129625</v>
      </c>
      <c r="U1679">
        <f t="shared" si="134"/>
        <v>2015</v>
      </c>
    </row>
    <row r="1680" spans="1:21" ht="29" x14ac:dyDescent="0.3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>
        <f t="shared" si="131"/>
        <v>134.21</v>
      </c>
      <c r="Q1680" s="10" t="s">
        <v>8311</v>
      </c>
      <c r="R1680" t="s">
        <v>8333</v>
      </c>
      <c r="S1680" s="13">
        <f t="shared" si="132"/>
        <v>40429.836435185185</v>
      </c>
      <c r="T1680" s="13">
        <f t="shared" si="133"/>
        <v>40459.836435185185</v>
      </c>
      <c r="U1680">
        <f t="shared" si="134"/>
        <v>2010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8323</v>
      </c>
      <c r="R1681" t="s">
        <v>8326</v>
      </c>
      <c r="S1681" s="13">
        <f t="shared" si="132"/>
        <v>42184.572881944448</v>
      </c>
      <c r="T1681" s="13">
        <f t="shared" si="133"/>
        <v>42214.708333333328</v>
      </c>
      <c r="U1681">
        <f t="shared" si="134"/>
        <v>2015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8311</v>
      </c>
      <c r="R1682" t="s">
        <v>8333</v>
      </c>
      <c r="S1682" s="13">
        <f t="shared" si="132"/>
        <v>41383.605057870373</v>
      </c>
      <c r="T1682" s="13">
        <f t="shared" si="133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8323</v>
      </c>
      <c r="R1683" t="s">
        <v>8326</v>
      </c>
      <c r="S1683" s="13">
        <f t="shared" si="132"/>
        <v>41988.829942129625</v>
      </c>
      <c r="T1683" s="13">
        <f t="shared" si="133"/>
        <v>42046.207638888889</v>
      </c>
      <c r="U1683">
        <f t="shared" si="134"/>
        <v>2014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8327</v>
      </c>
      <c r="R1684" t="s">
        <v>8350</v>
      </c>
      <c r="S1684" s="13">
        <f t="shared" si="132"/>
        <v>41570.482789351852</v>
      </c>
      <c r="T1684" s="13">
        <f t="shared" si="133"/>
        <v>41600.524456018517</v>
      </c>
      <c r="U1684">
        <f t="shared" si="134"/>
        <v>2013</v>
      </c>
    </row>
    <row r="1685" spans="1:21" ht="43.5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8327</v>
      </c>
      <c r="R1685" t="s">
        <v>8354</v>
      </c>
      <c r="S1685" s="13">
        <f t="shared" si="132"/>
        <v>41923.837731481479</v>
      </c>
      <c r="T1685" s="13">
        <f t="shared" si="133"/>
        <v>41946.249305555553</v>
      </c>
      <c r="U1685">
        <f t="shared" si="134"/>
        <v>2014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8311</v>
      </c>
      <c r="R1686" t="s">
        <v>8333</v>
      </c>
      <c r="S1686" s="13">
        <f t="shared" si="132"/>
        <v>41346.042673611111</v>
      </c>
      <c r="T1686" s="13">
        <f t="shared" si="133"/>
        <v>41376.042673611111</v>
      </c>
      <c r="U1686">
        <f t="shared" si="134"/>
        <v>2013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8327</v>
      </c>
      <c r="R1687" t="s">
        <v>8338</v>
      </c>
      <c r="S1687" s="13">
        <f t="shared" si="132"/>
        <v>41962.596574074079</v>
      </c>
      <c r="T1687" s="13">
        <f t="shared" si="133"/>
        <v>41992.596574074079</v>
      </c>
      <c r="U1687">
        <f t="shared" si="134"/>
        <v>2014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8323</v>
      </c>
      <c r="R1688" t="s">
        <v>8324</v>
      </c>
      <c r="S1688" s="13">
        <f t="shared" si="132"/>
        <v>42431.500069444446</v>
      </c>
      <c r="T1688" s="13">
        <f t="shared" si="133"/>
        <v>42491.458402777775</v>
      </c>
      <c r="U1688">
        <f t="shared" si="1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8327</v>
      </c>
      <c r="R1689" t="s">
        <v>8330</v>
      </c>
      <c r="S1689" s="13">
        <f t="shared" si="132"/>
        <v>42805.032962962956</v>
      </c>
      <c r="T1689" s="13">
        <f t="shared" si="133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8323</v>
      </c>
      <c r="R1690" t="s">
        <v>8326</v>
      </c>
      <c r="S1690" s="13">
        <f t="shared" si="132"/>
        <v>42513.045798611114</v>
      </c>
      <c r="T1690" s="13">
        <f t="shared" si="133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8323</v>
      </c>
      <c r="R1691" t="s">
        <v>8326</v>
      </c>
      <c r="S1691" s="13">
        <f t="shared" si="132"/>
        <v>42171.758611111116</v>
      </c>
      <c r="T1691" s="13">
        <f t="shared" si="133"/>
        <v>42231.758611111116</v>
      </c>
      <c r="U1691">
        <f t="shared" si="1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8311</v>
      </c>
      <c r="R1692" t="s">
        <v>8352</v>
      </c>
      <c r="S1692" s="13">
        <f t="shared" si="132"/>
        <v>41901.542638888888</v>
      </c>
      <c r="T1692" s="13">
        <f t="shared" si="133"/>
        <v>41931.542638888888</v>
      </c>
      <c r="U1692">
        <f t="shared" si="134"/>
        <v>2014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8323</v>
      </c>
      <c r="R1693" t="s">
        <v>8335</v>
      </c>
      <c r="S1693" s="13">
        <f t="shared" si="132"/>
        <v>41989.819212962961</v>
      </c>
      <c r="T1693" s="13">
        <f t="shared" si="133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8323</v>
      </c>
      <c r="R1694" t="s">
        <v>8326</v>
      </c>
      <c r="S1694" s="13">
        <f t="shared" si="132"/>
        <v>42144.041851851856</v>
      </c>
      <c r="T1694" s="13">
        <f t="shared" si="133"/>
        <v>42174.041851851856</v>
      </c>
      <c r="U1694">
        <f t="shared" si="134"/>
        <v>2015</v>
      </c>
    </row>
    <row r="1695" spans="1:21" ht="43.5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8323</v>
      </c>
      <c r="R1695" t="s">
        <v>8326</v>
      </c>
      <c r="S1695" s="13">
        <f t="shared" si="132"/>
        <v>41897.602037037039</v>
      </c>
      <c r="T1695" s="13">
        <f t="shared" si="133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8323</v>
      </c>
      <c r="R1696" t="s">
        <v>8326</v>
      </c>
      <c r="S1696" s="13">
        <f t="shared" si="132"/>
        <v>42431.302002314813</v>
      </c>
      <c r="T1696" s="13">
        <f t="shared" si="133"/>
        <v>42471.104166666672</v>
      </c>
      <c r="U1696">
        <f t="shared" si="134"/>
        <v>2016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8327</v>
      </c>
      <c r="R1697" t="s">
        <v>8331</v>
      </c>
      <c r="S1697" s="13">
        <f t="shared" si="132"/>
        <v>41555.873645833337</v>
      </c>
      <c r="T1697" s="13">
        <f t="shared" si="133"/>
        <v>41585.915312500001</v>
      </c>
      <c r="U1697">
        <f t="shared" si="134"/>
        <v>2013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8311</v>
      </c>
      <c r="R1698" t="s">
        <v>8333</v>
      </c>
      <c r="S1698" s="13">
        <f t="shared" si="132"/>
        <v>41304.962233796294</v>
      </c>
      <c r="T1698" s="13">
        <f t="shared" si="133"/>
        <v>41334.249305555553</v>
      </c>
      <c r="U1698">
        <f t="shared" si="134"/>
        <v>2013</v>
      </c>
    </row>
    <row r="1699" spans="1:21" ht="43.5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8327</v>
      </c>
      <c r="R1699" t="s">
        <v>8331</v>
      </c>
      <c r="S1699" s="13">
        <f t="shared" si="132"/>
        <v>42502.868761574078</v>
      </c>
      <c r="T1699" s="13">
        <f t="shared" si="133"/>
        <v>42562.868761574078</v>
      </c>
      <c r="U1699">
        <f t="shared" si="134"/>
        <v>2016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8327</v>
      </c>
      <c r="R1700" t="s">
        <v>8331</v>
      </c>
      <c r="S1700" s="13">
        <f t="shared" si="132"/>
        <v>42031.631724537037</v>
      </c>
      <c r="T1700" s="13">
        <f t="shared" si="133"/>
        <v>42065.249305555553</v>
      </c>
      <c r="U1700">
        <f t="shared" si="134"/>
        <v>2015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8327</v>
      </c>
      <c r="R1701" t="s">
        <v>8331</v>
      </c>
      <c r="S1701" s="13">
        <f t="shared" si="132"/>
        <v>42502.250775462962</v>
      </c>
      <c r="T1701" s="13">
        <f t="shared" si="133"/>
        <v>42527.250775462962</v>
      </c>
      <c r="U1701">
        <f t="shared" si="134"/>
        <v>2016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8316</v>
      </c>
      <c r="R1702" t="s">
        <v>8317</v>
      </c>
      <c r="S1702" s="13">
        <f t="shared" si="132"/>
        <v>42221.79178240741</v>
      </c>
      <c r="T1702" s="13">
        <f t="shared" si="133"/>
        <v>42251.79178240741</v>
      </c>
      <c r="U1702">
        <f t="shared" si="134"/>
        <v>2015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8319</v>
      </c>
      <c r="R1703" t="s">
        <v>8345</v>
      </c>
      <c r="S1703" s="13">
        <f t="shared" si="132"/>
        <v>41893.028877314813</v>
      </c>
      <c r="T1703" s="13">
        <f t="shared" si="133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8323</v>
      </c>
      <c r="R1704" t="s">
        <v>8326</v>
      </c>
      <c r="S1704" s="13">
        <f t="shared" si="132"/>
        <v>42664.809560185182</v>
      </c>
      <c r="T1704" s="13">
        <f t="shared" si="133"/>
        <v>42685.916666666672</v>
      </c>
      <c r="U1704">
        <f t="shared" si="134"/>
        <v>2016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8327</v>
      </c>
      <c r="R1705" t="s">
        <v>8331</v>
      </c>
      <c r="S1705" s="13">
        <f t="shared" si="132"/>
        <v>40516.087627314817</v>
      </c>
      <c r="T1705" s="13">
        <f t="shared" si="133"/>
        <v>40564.916666666664</v>
      </c>
      <c r="U1705">
        <f t="shared" si="134"/>
        <v>2010</v>
      </c>
    </row>
    <row r="1706" spans="1:21" ht="43.5" x14ac:dyDescent="0.3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>
        <f t="shared" si="131"/>
        <v>1250</v>
      </c>
      <c r="Q1706" s="10" t="s">
        <v>8323</v>
      </c>
      <c r="R1706" t="s">
        <v>8326</v>
      </c>
      <c r="S1706" s="13">
        <f t="shared" si="132"/>
        <v>42144.231527777782</v>
      </c>
      <c r="T1706" s="13">
        <f t="shared" si="133"/>
        <v>42203.125</v>
      </c>
      <c r="U1706">
        <f t="shared" si="134"/>
        <v>2015</v>
      </c>
    </row>
    <row r="1707" spans="1:21" ht="43.5" x14ac:dyDescent="0.3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>
        <f t="shared" si="131"/>
        <v>50</v>
      </c>
      <c r="Q1707" s="10" t="s">
        <v>8323</v>
      </c>
      <c r="R1707" t="s">
        <v>8326</v>
      </c>
      <c r="S1707" s="13">
        <f t="shared" si="132"/>
        <v>42675.057997685188</v>
      </c>
      <c r="T1707" s="13">
        <f t="shared" si="133"/>
        <v>42705.099664351852</v>
      </c>
      <c r="U1707">
        <f t="shared" si="134"/>
        <v>2016</v>
      </c>
    </row>
    <row r="1708" spans="1:21" ht="43.5" x14ac:dyDescent="0.3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>
        <f t="shared" si="131"/>
        <v>113.64</v>
      </c>
      <c r="Q1708" s="10" t="s">
        <v>8327</v>
      </c>
      <c r="R1708" t="s">
        <v>8328</v>
      </c>
      <c r="S1708" s="13">
        <f t="shared" si="132"/>
        <v>40758.733483796292</v>
      </c>
      <c r="T1708" s="13">
        <f t="shared" si="133"/>
        <v>40818.733483796292</v>
      </c>
      <c r="U1708">
        <f t="shared" si="134"/>
        <v>2011</v>
      </c>
    </row>
    <row r="1709" spans="1:21" ht="43.5" x14ac:dyDescent="0.3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>
        <f t="shared" si="131"/>
        <v>48.08</v>
      </c>
      <c r="Q1709" s="10" t="s">
        <v>8327</v>
      </c>
      <c r="R1709" t="s">
        <v>8328</v>
      </c>
      <c r="S1709" s="13">
        <f t="shared" si="132"/>
        <v>41373.102465277778</v>
      </c>
      <c r="T1709" s="13">
        <f t="shared" si="133"/>
        <v>41403.102465277778</v>
      </c>
      <c r="U1709">
        <f t="shared" si="134"/>
        <v>2013</v>
      </c>
    </row>
    <row r="1710" spans="1:21" ht="29" x14ac:dyDescent="0.3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>
        <f t="shared" si="131"/>
        <v>73.53</v>
      </c>
      <c r="Q1710" s="10" t="s">
        <v>8323</v>
      </c>
      <c r="R1710" t="s">
        <v>8326</v>
      </c>
      <c r="S1710" s="13">
        <f t="shared" si="132"/>
        <v>42311.750324074077</v>
      </c>
      <c r="T1710" s="13">
        <f t="shared" si="133"/>
        <v>42336.750324074077</v>
      </c>
      <c r="U1710">
        <f t="shared" si="134"/>
        <v>2015</v>
      </c>
    </row>
    <row r="1711" spans="1:21" ht="43.5" x14ac:dyDescent="0.3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>
        <f t="shared" si="131"/>
        <v>227.27</v>
      </c>
      <c r="Q1711" s="10" t="s">
        <v>8323</v>
      </c>
      <c r="R1711" t="s">
        <v>8326</v>
      </c>
      <c r="S1711" s="13">
        <f t="shared" si="132"/>
        <v>41856.010069444441</v>
      </c>
      <c r="T1711" s="13">
        <f t="shared" si="133"/>
        <v>41890.125</v>
      </c>
      <c r="U1711">
        <f t="shared" si="134"/>
        <v>2014</v>
      </c>
    </row>
    <row r="1712" spans="1:21" ht="29" x14ac:dyDescent="0.3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>
        <f t="shared" si="131"/>
        <v>104.17</v>
      </c>
      <c r="Q1712" s="10" t="s">
        <v>8323</v>
      </c>
      <c r="R1712" t="s">
        <v>8326</v>
      </c>
      <c r="S1712" s="13">
        <f t="shared" si="132"/>
        <v>42040.831678240742</v>
      </c>
      <c r="T1712" s="13">
        <f t="shared" si="133"/>
        <v>42070.831678240742</v>
      </c>
      <c r="U1712">
        <f t="shared" si="134"/>
        <v>2015</v>
      </c>
    </row>
    <row r="1713" spans="1:21" ht="43.5" x14ac:dyDescent="0.3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>
        <f t="shared" si="131"/>
        <v>100</v>
      </c>
      <c r="Q1713" s="10" t="s">
        <v>8323</v>
      </c>
      <c r="R1713" t="s">
        <v>8335</v>
      </c>
      <c r="S1713" s="13">
        <f t="shared" si="132"/>
        <v>42087.792303240742</v>
      </c>
      <c r="T1713" s="13">
        <f t="shared" si="133"/>
        <v>42103.792303240742</v>
      </c>
      <c r="U1713">
        <f t="shared" si="1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8308</v>
      </c>
      <c r="R1714" t="s">
        <v>8340</v>
      </c>
      <c r="S1714" s="13">
        <f t="shared" si="132"/>
        <v>41821.020601851851</v>
      </c>
      <c r="T1714" s="13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8323</v>
      </c>
      <c r="R1715" t="s">
        <v>8326</v>
      </c>
      <c r="S1715" s="13">
        <f t="shared" si="132"/>
        <v>42534.631481481483</v>
      </c>
      <c r="T1715" s="13">
        <f t="shared" si="133"/>
        <v>42562.631481481483</v>
      </c>
      <c r="U1715">
        <f t="shared" si="1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8308</v>
      </c>
      <c r="R1716" t="s">
        <v>8310</v>
      </c>
      <c r="S1716" s="13">
        <f t="shared" si="132"/>
        <v>42732.872986111113</v>
      </c>
      <c r="T1716" s="13">
        <f t="shared" si="133"/>
        <v>42784.999305555553</v>
      </c>
      <c r="U1716">
        <f t="shared" si="1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8311</v>
      </c>
      <c r="R1717" t="s">
        <v>8349</v>
      </c>
      <c r="S1717" s="13">
        <f t="shared" si="132"/>
        <v>42438.813449074078</v>
      </c>
      <c r="T1717" s="13">
        <f t="shared" si="133"/>
        <v>42468.771782407406</v>
      </c>
      <c r="U1717">
        <f t="shared" si="1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8323</v>
      </c>
      <c r="R1718" t="s">
        <v>8324</v>
      </c>
      <c r="S1718" s="13">
        <f t="shared" si="132"/>
        <v>41876.718935185185</v>
      </c>
      <c r="T1718" s="13">
        <f t="shared" si="133"/>
        <v>41931.208333333336</v>
      </c>
      <c r="U1718">
        <f t="shared" si="1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8308</v>
      </c>
      <c r="R1719" t="s">
        <v>8310</v>
      </c>
      <c r="S1719" s="13">
        <f t="shared" si="132"/>
        <v>42579.634733796294</v>
      </c>
      <c r="T1719" s="13">
        <f t="shared" si="133"/>
        <v>42622.25</v>
      </c>
      <c r="U1719">
        <f t="shared" si="134"/>
        <v>2016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8327</v>
      </c>
      <c r="R1720" t="s">
        <v>8329</v>
      </c>
      <c r="S1720" s="13">
        <f t="shared" si="132"/>
        <v>41127.812303240738</v>
      </c>
      <c r="T1720" s="13">
        <f t="shared" si="133"/>
        <v>41150</v>
      </c>
      <c r="U1720">
        <f t="shared" si="134"/>
        <v>2012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8313</v>
      </c>
      <c r="R1721" t="s">
        <v>8314</v>
      </c>
      <c r="S1721" s="13">
        <f t="shared" si="132"/>
        <v>42680.47555555556</v>
      </c>
      <c r="T1721" s="13">
        <f t="shared" si="133"/>
        <v>42708</v>
      </c>
      <c r="U1721">
        <f t="shared" si="134"/>
        <v>2016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8327</v>
      </c>
      <c r="R1722" t="s">
        <v>8328</v>
      </c>
      <c r="S1722" s="13">
        <f t="shared" si="132"/>
        <v>40304.20003472222</v>
      </c>
      <c r="T1722" s="13">
        <f t="shared" si="133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8323</v>
      </c>
      <c r="R1723" t="s">
        <v>8326</v>
      </c>
      <c r="S1723" s="13">
        <f t="shared" si="132"/>
        <v>42775.51494212963</v>
      </c>
      <c r="T1723" s="13">
        <f t="shared" si="133"/>
        <v>42805.51494212963</v>
      </c>
      <c r="U1723">
        <f t="shared" si="134"/>
        <v>2017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8327</v>
      </c>
      <c r="R1724" t="s">
        <v>8328</v>
      </c>
      <c r="S1724" s="13">
        <f t="shared" si="132"/>
        <v>41037.892465277779</v>
      </c>
      <c r="T1724" s="13">
        <f t="shared" si="133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8323</v>
      </c>
      <c r="R1725" t="s">
        <v>8326</v>
      </c>
      <c r="S1725" s="13">
        <f t="shared" si="132"/>
        <v>42282.768414351856</v>
      </c>
      <c r="T1725" s="13">
        <f t="shared" si="133"/>
        <v>42312.810081018513</v>
      </c>
      <c r="U1725">
        <f t="shared" si="134"/>
        <v>2015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8327</v>
      </c>
      <c r="R1726" t="s">
        <v>8331</v>
      </c>
      <c r="S1726" s="13">
        <f t="shared" si="132"/>
        <v>41774.599930555552</v>
      </c>
      <c r="T1726" s="13">
        <f t="shared" si="133"/>
        <v>41804.599930555552</v>
      </c>
      <c r="U1726">
        <f t="shared" si="134"/>
        <v>2014</v>
      </c>
    </row>
    <row r="1727" spans="1:21" ht="43.5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8323</v>
      </c>
      <c r="R1727" t="s">
        <v>8326</v>
      </c>
      <c r="S1727" s="13">
        <f t="shared" si="132"/>
        <v>42494.683634259258</v>
      </c>
      <c r="T1727" s="13">
        <f t="shared" si="133"/>
        <v>42524.6875</v>
      </c>
      <c r="U1727">
        <f t="shared" si="134"/>
        <v>2016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8323</v>
      </c>
      <c r="R1728" t="s">
        <v>8326</v>
      </c>
      <c r="S1728" s="13">
        <f t="shared" si="132"/>
        <v>41842.607592592591</v>
      </c>
      <c r="T1728" s="13">
        <f t="shared" si="133"/>
        <v>41864.916666666664</v>
      </c>
      <c r="U1728">
        <f t="shared" si="134"/>
        <v>2014</v>
      </c>
    </row>
    <row r="1729" spans="1:21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8327</v>
      </c>
      <c r="R1729" t="s">
        <v>8330</v>
      </c>
      <c r="S1729" s="13">
        <f t="shared" si="132"/>
        <v>42780.942476851851</v>
      </c>
      <c r="T1729" s="13">
        <f t="shared" si="133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s="10" t="s">
        <v>8323</v>
      </c>
      <c r="R1730" t="s">
        <v>8326</v>
      </c>
      <c r="S1730" s="13">
        <f t="shared" si="132"/>
        <v>42661.442060185189</v>
      </c>
      <c r="T1730" s="13">
        <f t="shared" si="133"/>
        <v>42691.483726851846</v>
      </c>
      <c r="U1730">
        <f t="shared" si="134"/>
        <v>2016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IFERROR(ROUND(E1731/L1731,2),0)</f>
        <v>25</v>
      </c>
      <c r="Q1731" s="10" t="s">
        <v>8327</v>
      </c>
      <c r="R1731" t="s">
        <v>8331</v>
      </c>
      <c r="S1731" s="13">
        <f t="shared" ref="S1731:S1794" si="137">(((J1731/60)/60)/24)+DATE(1970,1,1)</f>
        <v>41080.960243055553</v>
      </c>
      <c r="T1731" s="13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8327</v>
      </c>
      <c r="R1732" t="s">
        <v>8330</v>
      </c>
      <c r="S1732" s="13">
        <f t="shared" si="137"/>
        <v>42788.151238425926</v>
      </c>
      <c r="T1732" s="13">
        <f t="shared" si="138"/>
        <v>42820.999305555553</v>
      </c>
      <c r="U1732">
        <f t="shared" si="139"/>
        <v>2017</v>
      </c>
    </row>
    <row r="1733" spans="1:21" ht="43.5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8323</v>
      </c>
      <c r="R1733" t="s">
        <v>8326</v>
      </c>
      <c r="S1733" s="13">
        <f t="shared" si="137"/>
        <v>42484.551550925928</v>
      </c>
      <c r="T1733" s="13">
        <f t="shared" si="138"/>
        <v>42498.875</v>
      </c>
      <c r="U1733">
        <f t="shared" si="139"/>
        <v>2016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8321</v>
      </c>
      <c r="R1734" t="s">
        <v>8343</v>
      </c>
      <c r="S1734" s="13">
        <f t="shared" si="137"/>
        <v>41208.010196759256</v>
      </c>
      <c r="T1734" s="13">
        <f t="shared" si="138"/>
        <v>41228</v>
      </c>
      <c r="U1734">
        <f t="shared" si="139"/>
        <v>2012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8321</v>
      </c>
      <c r="R1735" t="s">
        <v>8343</v>
      </c>
      <c r="S1735" s="13">
        <f t="shared" si="137"/>
        <v>42539.849768518514</v>
      </c>
      <c r="T1735" s="13">
        <f t="shared" si="138"/>
        <v>42569.849768518514</v>
      </c>
      <c r="U1735">
        <f t="shared" si="139"/>
        <v>2016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8321</v>
      </c>
      <c r="R1736" t="s">
        <v>8332</v>
      </c>
      <c r="S1736" s="13">
        <f t="shared" si="137"/>
        <v>42097.778946759259</v>
      </c>
      <c r="T1736" s="13">
        <f t="shared" si="138"/>
        <v>42124.638888888891</v>
      </c>
      <c r="U1736">
        <f t="shared" si="139"/>
        <v>2015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8323</v>
      </c>
      <c r="R1737" t="s">
        <v>8324</v>
      </c>
      <c r="S1737" s="13">
        <f t="shared" si="137"/>
        <v>41996.832395833335</v>
      </c>
      <c r="T1737" s="13">
        <f t="shared" si="138"/>
        <v>42056.832395833335</v>
      </c>
      <c r="U1737">
        <f t="shared" si="139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8323</v>
      </c>
      <c r="R1738" t="s">
        <v>8326</v>
      </c>
      <c r="S1738" s="13">
        <f t="shared" si="137"/>
        <v>42103.016585648147</v>
      </c>
      <c r="T1738" s="13">
        <f t="shared" si="138"/>
        <v>42163.016585648147</v>
      </c>
      <c r="U1738">
        <f t="shared" si="139"/>
        <v>2015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8321</v>
      </c>
      <c r="R1739" t="s">
        <v>8343</v>
      </c>
      <c r="S1739" s="13">
        <f t="shared" si="137"/>
        <v>42485.724768518514</v>
      </c>
      <c r="T1739" s="13">
        <f t="shared" si="138"/>
        <v>42504</v>
      </c>
      <c r="U1739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8323</v>
      </c>
      <c r="R1740" t="s">
        <v>8326</v>
      </c>
      <c r="S1740" s="13">
        <f t="shared" si="137"/>
        <v>41891.665324074071</v>
      </c>
      <c r="T1740" s="13">
        <f t="shared" si="138"/>
        <v>41913.166666666664</v>
      </c>
      <c r="U1740">
        <f t="shared" si="139"/>
        <v>2014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8327</v>
      </c>
      <c r="R1741" t="s">
        <v>8328</v>
      </c>
      <c r="S1741" s="13">
        <f t="shared" si="137"/>
        <v>41887.784062500003</v>
      </c>
      <c r="T1741" s="13">
        <f t="shared" si="138"/>
        <v>41917.784062500003</v>
      </c>
      <c r="U1741">
        <f t="shared" si="139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8323</v>
      </c>
      <c r="R1742" t="s">
        <v>8335</v>
      </c>
      <c r="S1742" s="13">
        <f t="shared" si="137"/>
        <v>42403.971851851849</v>
      </c>
      <c r="T1742" s="13">
        <f t="shared" si="138"/>
        <v>42433.971851851849</v>
      </c>
      <c r="U1742">
        <f t="shared" si="139"/>
        <v>2016</v>
      </c>
    </row>
    <row r="1743" spans="1:21" ht="43.5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8313</v>
      </c>
      <c r="R1743" t="s">
        <v>8314</v>
      </c>
      <c r="S1743" s="13">
        <f t="shared" si="137"/>
        <v>42321.660509259258</v>
      </c>
      <c r="T1743" s="13">
        <f t="shared" si="138"/>
        <v>42353.506944444445</v>
      </c>
      <c r="U1743">
        <f t="shared" si="139"/>
        <v>2015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8327</v>
      </c>
      <c r="R1744" t="s">
        <v>8328</v>
      </c>
      <c r="S1744" s="13">
        <f t="shared" si="137"/>
        <v>41270.21497685185</v>
      </c>
      <c r="T1744" s="13">
        <f t="shared" si="138"/>
        <v>41300.21497685185</v>
      </c>
      <c r="U1744">
        <f t="shared" si="139"/>
        <v>2012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8323</v>
      </c>
      <c r="R1745" t="s">
        <v>8335</v>
      </c>
      <c r="S1745" s="13">
        <f t="shared" si="137"/>
        <v>41806.669317129628</v>
      </c>
      <c r="T1745" s="13">
        <f t="shared" si="138"/>
        <v>41835.208333333336</v>
      </c>
      <c r="U1745">
        <f t="shared" si="139"/>
        <v>2014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8327</v>
      </c>
      <c r="R1746" t="s">
        <v>8331</v>
      </c>
      <c r="S1746" s="13">
        <f t="shared" si="137"/>
        <v>41005.45784722222</v>
      </c>
      <c r="T1746" s="13">
        <f t="shared" si="138"/>
        <v>41048.125</v>
      </c>
      <c r="U1746">
        <f t="shared" si="139"/>
        <v>2012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8327</v>
      </c>
      <c r="R1747" t="s">
        <v>8331</v>
      </c>
      <c r="S1747" s="13">
        <f t="shared" si="137"/>
        <v>40838.043391203704</v>
      </c>
      <c r="T1747" s="13">
        <f t="shared" si="138"/>
        <v>40883.085057870368</v>
      </c>
      <c r="U1747">
        <f t="shared" si="139"/>
        <v>2011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8327</v>
      </c>
      <c r="R1748" t="s">
        <v>8331</v>
      </c>
      <c r="S1748" s="13">
        <f t="shared" si="137"/>
        <v>41205.707048611112</v>
      </c>
      <c r="T1748" s="13">
        <f t="shared" si="138"/>
        <v>41239.207638888889</v>
      </c>
      <c r="U1748">
        <f t="shared" si="139"/>
        <v>2012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8313</v>
      </c>
      <c r="R1749" t="s">
        <v>8353</v>
      </c>
      <c r="S1749" s="13">
        <f t="shared" si="137"/>
        <v>42034.639768518522</v>
      </c>
      <c r="T1749" s="13">
        <f t="shared" si="138"/>
        <v>42064.639768518522</v>
      </c>
      <c r="U1749">
        <f t="shared" si="139"/>
        <v>2015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8323</v>
      </c>
      <c r="R1750" t="s">
        <v>8335</v>
      </c>
      <c r="S1750" s="13">
        <f t="shared" si="137"/>
        <v>42050.019641203704</v>
      </c>
      <c r="T1750" s="13">
        <f t="shared" si="138"/>
        <v>42064.207638888889</v>
      </c>
      <c r="U1750">
        <f t="shared" si="139"/>
        <v>2015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8327</v>
      </c>
      <c r="R1751" t="s">
        <v>8341</v>
      </c>
      <c r="S1751" s="13">
        <f t="shared" si="137"/>
        <v>41113.199155092596</v>
      </c>
      <c r="T1751" s="13">
        <f t="shared" si="138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8323</v>
      </c>
      <c r="R1752" t="s">
        <v>8326</v>
      </c>
      <c r="S1752" s="13">
        <f t="shared" si="137"/>
        <v>41550.867673611108</v>
      </c>
      <c r="T1752" s="13">
        <f t="shared" si="138"/>
        <v>41580.867673611108</v>
      </c>
      <c r="U1752">
        <f t="shared" si="139"/>
        <v>2013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8321</v>
      </c>
      <c r="R1753" t="s">
        <v>8343</v>
      </c>
      <c r="S1753" s="13">
        <f t="shared" si="137"/>
        <v>41075.583379629628</v>
      </c>
      <c r="T1753" s="13">
        <f t="shared" si="138"/>
        <v>41105.583379629628</v>
      </c>
      <c r="U1753">
        <f t="shared" si="139"/>
        <v>2012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8327</v>
      </c>
      <c r="R1754" t="s">
        <v>8328</v>
      </c>
      <c r="S1754" s="13">
        <f t="shared" si="137"/>
        <v>41341.111400462964</v>
      </c>
      <c r="T1754" s="13">
        <f t="shared" si="138"/>
        <v>41380.791666666664</v>
      </c>
      <c r="U1754">
        <f t="shared" si="139"/>
        <v>2013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8323</v>
      </c>
      <c r="R1755" t="s">
        <v>8326</v>
      </c>
      <c r="S1755" s="13">
        <f t="shared" si="137"/>
        <v>42382.244409722218</v>
      </c>
      <c r="T1755" s="13">
        <f t="shared" si="138"/>
        <v>42396.041666666672</v>
      </c>
      <c r="U1755">
        <f t="shared" si="139"/>
        <v>2016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8308</v>
      </c>
      <c r="R1756" t="s">
        <v>8310</v>
      </c>
      <c r="S1756" s="13">
        <f t="shared" si="137"/>
        <v>42388.523020833338</v>
      </c>
      <c r="T1756" s="13">
        <f t="shared" si="138"/>
        <v>42403.523020833338</v>
      </c>
      <c r="U1756">
        <f t="shared" si="139"/>
        <v>2016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8327</v>
      </c>
      <c r="R1757" t="s">
        <v>8328</v>
      </c>
      <c r="S1757" s="13">
        <f t="shared" si="137"/>
        <v>41590.255868055552</v>
      </c>
      <c r="T1757" s="13">
        <f t="shared" si="138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8323</v>
      </c>
      <c r="R1758" t="s">
        <v>8326</v>
      </c>
      <c r="S1758" s="13">
        <f t="shared" si="137"/>
        <v>41960.119085648148</v>
      </c>
      <c r="T1758" s="13">
        <f t="shared" si="138"/>
        <v>41990.119085648148</v>
      </c>
      <c r="U1758">
        <f t="shared" si="139"/>
        <v>2014</v>
      </c>
    </row>
    <row r="1759" spans="1:21" ht="43.5" x14ac:dyDescent="0.3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>
        <f t="shared" si="136"/>
        <v>383.33</v>
      </c>
      <c r="Q1759" s="10" t="s">
        <v>8323</v>
      </c>
      <c r="R1759" t="s">
        <v>8326</v>
      </c>
      <c r="S1759" s="13">
        <f t="shared" si="137"/>
        <v>42697.010520833333</v>
      </c>
      <c r="T1759" s="13">
        <f t="shared" si="138"/>
        <v>42730.010520833333</v>
      </c>
      <c r="U1759">
        <f t="shared" si="139"/>
        <v>2016</v>
      </c>
    </row>
    <row r="1760" spans="1:21" ht="43.5" x14ac:dyDescent="0.3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>
        <f t="shared" si="136"/>
        <v>79.31</v>
      </c>
      <c r="Q1760" s="10" t="s">
        <v>8323</v>
      </c>
      <c r="R1760" t="s">
        <v>8326</v>
      </c>
      <c r="S1760" s="13">
        <f t="shared" si="137"/>
        <v>40923.729953703703</v>
      </c>
      <c r="T1760" s="13">
        <f t="shared" si="138"/>
        <v>40953.729953703703</v>
      </c>
      <c r="U1760">
        <f t="shared" si="139"/>
        <v>2012</v>
      </c>
    </row>
    <row r="1761" spans="1:21" ht="29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8316</v>
      </c>
      <c r="R1761" t="s">
        <v>8317</v>
      </c>
      <c r="S1761" s="13">
        <f t="shared" si="137"/>
        <v>42752.647777777776</v>
      </c>
      <c r="T1761" s="13">
        <f t="shared" si="138"/>
        <v>42759.647777777776</v>
      </c>
      <c r="U1761">
        <f t="shared" si="139"/>
        <v>2017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8327</v>
      </c>
      <c r="R1762" t="s">
        <v>8329</v>
      </c>
      <c r="S1762" s="13">
        <f t="shared" si="137"/>
        <v>42111.646724537044</v>
      </c>
      <c r="T1762" s="13">
        <f t="shared" si="138"/>
        <v>42141.646724537044</v>
      </c>
      <c r="U1762">
        <f t="shared" si="139"/>
        <v>2015</v>
      </c>
    </row>
    <row r="1763" spans="1:21" ht="43.5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8308</v>
      </c>
      <c r="R1763" t="s">
        <v>8310</v>
      </c>
      <c r="S1763" s="13">
        <f t="shared" si="137"/>
        <v>42721.220520833333</v>
      </c>
      <c r="T1763" s="13">
        <f t="shared" si="138"/>
        <v>42758.207638888889</v>
      </c>
      <c r="U1763">
        <f t="shared" si="139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8311</v>
      </c>
      <c r="R1764" t="s">
        <v>8349</v>
      </c>
      <c r="S1764" s="13">
        <f t="shared" si="137"/>
        <v>41799.524259259262</v>
      </c>
      <c r="T1764" s="13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8323</v>
      </c>
      <c r="R1765" t="s">
        <v>8326</v>
      </c>
      <c r="S1765" s="13">
        <f t="shared" si="137"/>
        <v>41786.959745370368</v>
      </c>
      <c r="T1765" s="13">
        <f t="shared" si="138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8323</v>
      </c>
      <c r="R1766" t="s">
        <v>8326</v>
      </c>
      <c r="S1766" s="13">
        <f t="shared" si="137"/>
        <v>41976.331979166673</v>
      </c>
      <c r="T1766" s="13">
        <f t="shared" si="138"/>
        <v>42004.291666666672</v>
      </c>
      <c r="U1766">
        <f t="shared" si="139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8313</v>
      </c>
      <c r="R1767" t="s">
        <v>8314</v>
      </c>
      <c r="S1767" s="13">
        <f t="shared" si="137"/>
        <v>41824.658379629633</v>
      </c>
      <c r="T1767" s="13">
        <f t="shared" si="138"/>
        <v>41854.658379629633</v>
      </c>
      <c r="U1767">
        <f t="shared" si="139"/>
        <v>2014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8327</v>
      </c>
      <c r="R1768" t="s">
        <v>8331</v>
      </c>
      <c r="S1768" s="13">
        <f t="shared" si="137"/>
        <v>41863.433495370373</v>
      </c>
      <c r="T1768" s="13">
        <f t="shared" si="138"/>
        <v>41893.433495370373</v>
      </c>
      <c r="U1768">
        <f t="shared" si="139"/>
        <v>2014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8308</v>
      </c>
      <c r="R1769" t="s">
        <v>8315</v>
      </c>
      <c r="S1769" s="13">
        <f t="shared" si="137"/>
        <v>42692.256550925929</v>
      </c>
      <c r="T1769" s="13">
        <f t="shared" si="138"/>
        <v>42706.256550925929</v>
      </c>
      <c r="U1769">
        <f t="shared" si="139"/>
        <v>2016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8321</v>
      </c>
      <c r="R1770" t="s">
        <v>8343</v>
      </c>
      <c r="S1770" s="13">
        <f t="shared" si="137"/>
        <v>41612.912187499998</v>
      </c>
      <c r="T1770" s="13">
        <f t="shared" si="138"/>
        <v>41636.207638888889</v>
      </c>
      <c r="U1770">
        <f t="shared" si="139"/>
        <v>2013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8327</v>
      </c>
      <c r="R1771" t="s">
        <v>8328</v>
      </c>
      <c r="S1771" s="13">
        <f t="shared" si="137"/>
        <v>40892.149467592593</v>
      </c>
      <c r="T1771" s="13">
        <f t="shared" si="138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8323</v>
      </c>
      <c r="R1772" t="s">
        <v>8326</v>
      </c>
      <c r="S1772" s="13">
        <f t="shared" si="137"/>
        <v>42053.916921296302</v>
      </c>
      <c r="T1772" s="13">
        <f t="shared" si="138"/>
        <v>42079.875</v>
      </c>
      <c r="U1772">
        <f t="shared" si="139"/>
        <v>2015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8308</v>
      </c>
      <c r="R1773" t="s">
        <v>8310</v>
      </c>
      <c r="S1773" s="13">
        <f t="shared" si="137"/>
        <v>42734.787986111114</v>
      </c>
      <c r="T1773" s="13">
        <f t="shared" si="138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8323</v>
      </c>
      <c r="R1774" t="s">
        <v>8326</v>
      </c>
      <c r="S1774" s="13">
        <f t="shared" si="137"/>
        <v>41789.080370370371</v>
      </c>
      <c r="T1774" s="13">
        <f t="shared" si="138"/>
        <v>41822.166666666664</v>
      </c>
      <c r="U1774">
        <f t="shared" si="139"/>
        <v>2014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8321</v>
      </c>
      <c r="R1775" t="s">
        <v>8343</v>
      </c>
      <c r="S1775" s="13">
        <f t="shared" si="137"/>
        <v>40997.271493055552</v>
      </c>
      <c r="T1775" s="13">
        <f t="shared" si="138"/>
        <v>41057.271493055552</v>
      </c>
      <c r="U1775">
        <f t="shared" si="139"/>
        <v>2012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8327</v>
      </c>
      <c r="R1776" t="s">
        <v>8331</v>
      </c>
      <c r="S1776" s="13">
        <f t="shared" si="137"/>
        <v>40695.795370370368</v>
      </c>
      <c r="T1776" s="13">
        <f t="shared" si="138"/>
        <v>40725.795370370368</v>
      </c>
      <c r="U1776">
        <f t="shared" si="139"/>
        <v>2011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8321</v>
      </c>
      <c r="R1777" t="s">
        <v>8325</v>
      </c>
      <c r="S1777" s="13">
        <f t="shared" si="137"/>
        <v>42236.159918981488</v>
      </c>
      <c r="T1777" s="13">
        <f t="shared" si="138"/>
        <v>42266.159918981488</v>
      </c>
      <c r="U1777">
        <f t="shared" si="139"/>
        <v>2015</v>
      </c>
    </row>
    <row r="1778" spans="1:21" ht="43.5" x14ac:dyDescent="0.3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>
        <f t="shared" si="136"/>
        <v>51.67</v>
      </c>
      <c r="Q1778" s="10" t="s">
        <v>8327</v>
      </c>
      <c r="R1778" t="s">
        <v>8328</v>
      </c>
      <c r="S1778" s="13">
        <f t="shared" si="137"/>
        <v>42248.90042824074</v>
      </c>
      <c r="T1778" s="13">
        <f t="shared" si="138"/>
        <v>42277.811805555553</v>
      </c>
      <c r="U1778">
        <f t="shared" si="139"/>
        <v>2015</v>
      </c>
    </row>
    <row r="1779" spans="1:21" ht="43.5" x14ac:dyDescent="0.3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>
        <f t="shared" si="136"/>
        <v>63.49</v>
      </c>
      <c r="Q1779" s="10" t="s">
        <v>8327</v>
      </c>
      <c r="R1779" t="s">
        <v>8331</v>
      </c>
      <c r="S1779" s="13">
        <f t="shared" si="137"/>
        <v>40987.773715277777</v>
      </c>
      <c r="T1779" s="13">
        <f t="shared" si="138"/>
        <v>41026.916666666664</v>
      </c>
      <c r="U1779">
        <f t="shared" si="139"/>
        <v>2012</v>
      </c>
    </row>
    <row r="1780" spans="1:21" ht="43.5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8323</v>
      </c>
      <c r="R1780" t="s">
        <v>8326</v>
      </c>
      <c r="S1780" s="13">
        <f t="shared" si="137"/>
        <v>42499.629849537043</v>
      </c>
      <c r="T1780" s="13">
        <f t="shared" si="138"/>
        <v>42522.904166666667</v>
      </c>
      <c r="U1780">
        <f t="shared" si="139"/>
        <v>2016</v>
      </c>
    </row>
    <row r="1781" spans="1:21" ht="43.5" x14ac:dyDescent="0.3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>
        <f t="shared" si="136"/>
        <v>110.5</v>
      </c>
      <c r="Q1781" s="10" t="s">
        <v>8323</v>
      </c>
      <c r="R1781" t="s">
        <v>8326</v>
      </c>
      <c r="S1781" s="13">
        <f t="shared" si="137"/>
        <v>41808.649583333332</v>
      </c>
      <c r="T1781" s="13">
        <f t="shared" si="138"/>
        <v>41868.649583333332</v>
      </c>
      <c r="U1781">
        <f t="shared" si="139"/>
        <v>2014</v>
      </c>
    </row>
    <row r="1782" spans="1:21" ht="43.5" x14ac:dyDescent="0.3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>
        <f t="shared" si="136"/>
        <v>147.33000000000001</v>
      </c>
      <c r="Q1782" s="10" t="s">
        <v>8323</v>
      </c>
      <c r="R1782" t="s">
        <v>8326</v>
      </c>
      <c r="S1782" s="13">
        <f t="shared" si="137"/>
        <v>42489.619525462964</v>
      </c>
      <c r="T1782" s="13">
        <f t="shared" si="138"/>
        <v>42500.470138888893</v>
      </c>
      <c r="U1782">
        <f t="shared" si="139"/>
        <v>2016</v>
      </c>
    </row>
    <row r="1783" spans="1:21" ht="43.5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8327</v>
      </c>
      <c r="R1783" t="s">
        <v>8338</v>
      </c>
      <c r="S1783" s="13">
        <f t="shared" si="137"/>
        <v>41833.450266203705</v>
      </c>
      <c r="T1783" s="13">
        <f t="shared" si="138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8323</v>
      </c>
      <c r="R1784" t="s">
        <v>8326</v>
      </c>
      <c r="S1784" s="13">
        <f t="shared" si="137"/>
        <v>41786.761354166665</v>
      </c>
      <c r="T1784" s="13">
        <f t="shared" si="138"/>
        <v>41821.207638888889</v>
      </c>
      <c r="U1784">
        <f t="shared" si="139"/>
        <v>2014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8321</v>
      </c>
      <c r="R1785" t="s">
        <v>8325</v>
      </c>
      <c r="S1785" s="13">
        <f t="shared" si="137"/>
        <v>42570.91133101852</v>
      </c>
      <c r="T1785" s="13">
        <f t="shared" si="138"/>
        <v>42600.91133101852</v>
      </c>
      <c r="U1785">
        <f t="shared" si="139"/>
        <v>2016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8311</v>
      </c>
      <c r="R1786" t="s">
        <v>8312</v>
      </c>
      <c r="S1786" s="13">
        <f t="shared" si="137"/>
        <v>41754.745243055557</v>
      </c>
      <c r="T1786" s="13">
        <f t="shared" si="138"/>
        <v>41769.165972222225</v>
      </c>
      <c r="U1786">
        <f t="shared" si="139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8327</v>
      </c>
      <c r="R1787" t="s">
        <v>8330</v>
      </c>
      <c r="S1787" s="13">
        <f t="shared" si="137"/>
        <v>41788.919722222221</v>
      </c>
      <c r="T1787" s="13">
        <f t="shared" si="138"/>
        <v>41817.919722222221</v>
      </c>
      <c r="U1787">
        <f t="shared" si="139"/>
        <v>2014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8321</v>
      </c>
      <c r="R1788" t="s">
        <v>8343</v>
      </c>
      <c r="S1788" s="13">
        <f t="shared" si="137"/>
        <v>40570.025810185187</v>
      </c>
      <c r="T1788" s="13">
        <f t="shared" si="138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8323</v>
      </c>
      <c r="R1789" t="s">
        <v>8326</v>
      </c>
      <c r="S1789" s="13">
        <f t="shared" si="137"/>
        <v>42380.581180555557</v>
      </c>
      <c r="T1789" s="13">
        <f t="shared" si="138"/>
        <v>42405.916666666672</v>
      </c>
      <c r="U1789">
        <f t="shared" si="139"/>
        <v>2016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8327</v>
      </c>
      <c r="R1790" t="s">
        <v>8329</v>
      </c>
      <c r="S1790" s="13">
        <f t="shared" si="137"/>
        <v>42241.85974537037</v>
      </c>
      <c r="T1790" s="13">
        <f t="shared" si="138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8323</v>
      </c>
      <c r="R1791" t="s">
        <v>8326</v>
      </c>
      <c r="S1791" s="13">
        <f t="shared" si="137"/>
        <v>42109.751250000001</v>
      </c>
      <c r="T1791" s="13">
        <f t="shared" si="138"/>
        <v>42156.165972222225</v>
      </c>
      <c r="U1791">
        <f t="shared" si="139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8313</v>
      </c>
      <c r="R1792" t="s">
        <v>8314</v>
      </c>
      <c r="S1792" s="13">
        <f t="shared" si="137"/>
        <v>42344.32677083333</v>
      </c>
      <c r="T1792" s="13">
        <f t="shared" si="138"/>
        <v>42404.32677083333</v>
      </c>
      <c r="U1792">
        <f t="shared" si="139"/>
        <v>2015</v>
      </c>
    </row>
    <row r="1793" spans="1:21" ht="43.5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8323</v>
      </c>
      <c r="R1793" t="s">
        <v>8326</v>
      </c>
      <c r="S1793" s="13">
        <f t="shared" si="137"/>
        <v>41477.930914351848</v>
      </c>
      <c r="T1793" s="13">
        <f t="shared" si="138"/>
        <v>41504.625</v>
      </c>
      <c r="U1793">
        <f t="shared" si="139"/>
        <v>2013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0" t="s">
        <v>8327</v>
      </c>
      <c r="R1794" t="s">
        <v>8329</v>
      </c>
      <c r="S1794" s="13">
        <f t="shared" si="137"/>
        <v>42418.231747685189</v>
      </c>
      <c r="T1794" s="13">
        <f t="shared" si="138"/>
        <v>42448.190081018518</v>
      </c>
      <c r="U1794">
        <f t="shared" si="139"/>
        <v>2016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IFERROR(ROUND(E1795/L1795,2),0)</f>
        <v>63.97</v>
      </c>
      <c r="Q1795" s="10" t="s">
        <v>8313</v>
      </c>
      <c r="R1795" t="s">
        <v>8314</v>
      </c>
      <c r="S1795" s="13">
        <f t="shared" ref="S1795:S1858" si="142">(((J1795/60)/60)/24)+DATE(1970,1,1)</f>
        <v>42710.876967592587</v>
      </c>
      <c r="T1795" s="13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8323</v>
      </c>
      <c r="R1796" t="s">
        <v>8326</v>
      </c>
      <c r="S1796" s="13">
        <f t="shared" si="142"/>
        <v>41820.945613425924</v>
      </c>
      <c r="T1796" s="13">
        <f t="shared" si="143"/>
        <v>41850.945613425924</v>
      </c>
      <c r="U1796">
        <f t="shared" si="144"/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8323</v>
      </c>
      <c r="R1797" t="s">
        <v>8326</v>
      </c>
      <c r="S1797" s="13">
        <f t="shared" si="142"/>
        <v>42309.756620370375</v>
      </c>
      <c r="T1797" s="13">
        <f t="shared" si="143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8323</v>
      </c>
      <c r="R1798" t="s">
        <v>8326</v>
      </c>
      <c r="S1798" s="13">
        <f t="shared" si="142"/>
        <v>42479.465833333335</v>
      </c>
      <c r="T1798" s="13">
        <f t="shared" si="143"/>
        <v>42500.465833333335</v>
      </c>
      <c r="U1798">
        <f t="shared" si="144"/>
        <v>2016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8321</v>
      </c>
      <c r="R1799" t="s">
        <v>8332</v>
      </c>
      <c r="S1799" s="13">
        <f t="shared" si="142"/>
        <v>42033.516898148147</v>
      </c>
      <c r="T1799" s="13">
        <f t="shared" si="143"/>
        <v>42064.5</v>
      </c>
      <c r="U1799">
        <f t="shared" si="144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8313</v>
      </c>
      <c r="R1800" t="s">
        <v>8314</v>
      </c>
      <c r="S1800" s="13">
        <f t="shared" si="142"/>
        <v>41825.485868055555</v>
      </c>
      <c r="T1800" s="13">
        <f t="shared" si="143"/>
        <v>41854.485868055555</v>
      </c>
      <c r="U1800">
        <f t="shared" si="144"/>
        <v>2014</v>
      </c>
    </row>
    <row r="1801" spans="1:21" ht="43.5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8323</v>
      </c>
      <c r="R1801" t="s">
        <v>8326</v>
      </c>
      <c r="S1801" s="13">
        <f t="shared" si="142"/>
        <v>42171.034861111111</v>
      </c>
      <c r="T1801" s="13">
        <f t="shared" si="143"/>
        <v>42195.291666666672</v>
      </c>
      <c r="U1801">
        <f t="shared" si="144"/>
        <v>2015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8327</v>
      </c>
      <c r="R1802" t="s">
        <v>8328</v>
      </c>
      <c r="S1802" s="13">
        <f t="shared" si="142"/>
        <v>41934.71056712963</v>
      </c>
      <c r="T1802" s="13">
        <f t="shared" si="143"/>
        <v>41955.752233796295</v>
      </c>
      <c r="U1802">
        <f t="shared" si="144"/>
        <v>2014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8316</v>
      </c>
      <c r="R1803" t="s">
        <v>8334</v>
      </c>
      <c r="S1803" s="13">
        <f t="shared" si="142"/>
        <v>41885.51798611111</v>
      </c>
      <c r="T1803" s="13">
        <f t="shared" si="143"/>
        <v>41916.145833333336</v>
      </c>
      <c r="U1803">
        <f t="shared" si="144"/>
        <v>2014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8323</v>
      </c>
      <c r="R1804" t="s">
        <v>8326</v>
      </c>
      <c r="S1804" s="13">
        <f t="shared" si="142"/>
        <v>42183.231006944443</v>
      </c>
      <c r="T1804" s="13">
        <f t="shared" si="143"/>
        <v>42228.231006944443</v>
      </c>
      <c r="U1804">
        <f t="shared" si="144"/>
        <v>2015</v>
      </c>
    </row>
    <row r="1805" spans="1:21" ht="43.5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8327</v>
      </c>
      <c r="R1805" t="s">
        <v>8331</v>
      </c>
      <c r="S1805" s="13">
        <f t="shared" si="142"/>
        <v>40250.242106481484</v>
      </c>
      <c r="T1805" s="13">
        <f t="shared" si="143"/>
        <v>40286.290972222225</v>
      </c>
      <c r="U1805">
        <f t="shared" si="144"/>
        <v>2010</v>
      </c>
    </row>
    <row r="1806" spans="1:21" ht="43.5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8327</v>
      </c>
      <c r="R1806" t="s">
        <v>8341</v>
      </c>
      <c r="S1806" s="13">
        <f t="shared" si="142"/>
        <v>41026.655011574076</v>
      </c>
      <c r="T1806" s="13">
        <f t="shared" si="143"/>
        <v>41057.655011574076</v>
      </c>
      <c r="U1806">
        <f t="shared" si="144"/>
        <v>2012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8327</v>
      </c>
      <c r="R1807" t="s">
        <v>8331</v>
      </c>
      <c r="S1807" s="13">
        <f t="shared" si="142"/>
        <v>40987.697638888887</v>
      </c>
      <c r="T1807" s="13">
        <f t="shared" si="143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8323</v>
      </c>
      <c r="R1808" t="s">
        <v>8326</v>
      </c>
      <c r="S1808" s="13">
        <f t="shared" si="142"/>
        <v>42284.69694444444</v>
      </c>
      <c r="T1808" s="13">
        <f t="shared" si="143"/>
        <v>42301.165972222225</v>
      </c>
      <c r="U1808">
        <f t="shared" si="144"/>
        <v>2015</v>
      </c>
    </row>
    <row r="1809" spans="1:21" ht="29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8327</v>
      </c>
      <c r="R1809" t="s">
        <v>8328</v>
      </c>
      <c r="S1809" s="13">
        <f t="shared" si="142"/>
        <v>41174.154178240737</v>
      </c>
      <c r="T1809" s="13">
        <f t="shared" si="143"/>
        <v>41210.208333333336</v>
      </c>
      <c r="U1809">
        <f t="shared" si="144"/>
        <v>2012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8327</v>
      </c>
      <c r="R1810" t="s">
        <v>8338</v>
      </c>
      <c r="S1810" s="13">
        <f t="shared" si="142"/>
        <v>40974.791898148149</v>
      </c>
      <c r="T1810" s="13">
        <f t="shared" si="143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8323</v>
      </c>
      <c r="R1811" t="s">
        <v>8326</v>
      </c>
      <c r="S1811" s="13">
        <f t="shared" si="142"/>
        <v>41796.422326388885</v>
      </c>
      <c r="T1811" s="13">
        <f t="shared" si="143"/>
        <v>41826.422326388885</v>
      </c>
      <c r="U1811">
        <f t="shared" si="144"/>
        <v>2014</v>
      </c>
    </row>
    <row r="1812" spans="1:21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8308</v>
      </c>
      <c r="R1812" t="s">
        <v>8310</v>
      </c>
      <c r="S1812" s="13">
        <f t="shared" si="142"/>
        <v>42416.767928240741</v>
      </c>
      <c r="T1812" s="13">
        <f t="shared" si="143"/>
        <v>42446.726261574076</v>
      </c>
      <c r="U1812">
        <f t="shared" si="144"/>
        <v>2016</v>
      </c>
    </row>
    <row r="1813" spans="1:21" ht="43.5" x14ac:dyDescent="0.3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>
        <f t="shared" si="141"/>
        <v>164.62</v>
      </c>
      <c r="Q1813" s="10" t="s">
        <v>8323</v>
      </c>
      <c r="R1813" t="s">
        <v>8326</v>
      </c>
      <c r="S1813" s="13">
        <f t="shared" si="142"/>
        <v>42411.942291666666</v>
      </c>
      <c r="T1813" s="13">
        <f t="shared" si="143"/>
        <v>42434.041666666672</v>
      </c>
      <c r="U1813">
        <f t="shared" si="144"/>
        <v>2016</v>
      </c>
    </row>
    <row r="1814" spans="1:21" ht="43.5" x14ac:dyDescent="0.3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>
        <f t="shared" si="141"/>
        <v>164.62</v>
      </c>
      <c r="Q1814" s="10" t="s">
        <v>8323</v>
      </c>
      <c r="R1814" t="s">
        <v>8326</v>
      </c>
      <c r="S1814" s="13">
        <f t="shared" si="142"/>
        <v>42171.317442129628</v>
      </c>
      <c r="T1814" s="13">
        <f t="shared" si="143"/>
        <v>42195.875</v>
      </c>
      <c r="U1814">
        <f t="shared" si="144"/>
        <v>2015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8321</v>
      </c>
      <c r="R1815" t="s">
        <v>8332</v>
      </c>
      <c r="S1815" s="13">
        <f t="shared" si="142"/>
        <v>42256.391875000001</v>
      </c>
      <c r="T1815" s="13">
        <f t="shared" si="143"/>
        <v>42274.843055555553</v>
      </c>
      <c r="U1815">
        <f t="shared" si="144"/>
        <v>2015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8327</v>
      </c>
      <c r="R1816" t="s">
        <v>8328</v>
      </c>
      <c r="S1816" s="13">
        <f t="shared" si="142"/>
        <v>41299.793356481481</v>
      </c>
      <c r="T1816" s="13">
        <f t="shared" si="143"/>
        <v>41344.751689814817</v>
      </c>
      <c r="U1816">
        <f t="shared" si="144"/>
        <v>2013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8321</v>
      </c>
      <c r="R1817" t="s">
        <v>8325</v>
      </c>
      <c r="S1817" s="13">
        <f t="shared" si="142"/>
        <v>41978.197199074071</v>
      </c>
      <c r="T1817" s="13">
        <f t="shared" si="143"/>
        <v>42008.197199074071</v>
      </c>
      <c r="U1817">
        <f t="shared" si="144"/>
        <v>2014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8327</v>
      </c>
      <c r="R1818" t="s">
        <v>8328</v>
      </c>
      <c r="S1818" s="13">
        <f t="shared" si="142"/>
        <v>40703.197048611109</v>
      </c>
      <c r="T1818" s="13">
        <f t="shared" si="143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8323</v>
      </c>
      <c r="R1819" t="s">
        <v>8326</v>
      </c>
      <c r="S1819" s="13">
        <f t="shared" si="142"/>
        <v>42265.817002314812</v>
      </c>
      <c r="T1819" s="13">
        <f t="shared" si="143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8323</v>
      </c>
      <c r="R1820" t="s">
        <v>8326</v>
      </c>
      <c r="S1820" s="13">
        <f t="shared" si="142"/>
        <v>42758.559629629628</v>
      </c>
      <c r="T1820" s="13">
        <f t="shared" si="143"/>
        <v>42788.559629629628</v>
      </c>
      <c r="U1820">
        <f t="shared" si="144"/>
        <v>2017</v>
      </c>
    </row>
    <row r="1821" spans="1:21" ht="43.5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8323</v>
      </c>
      <c r="R1821" t="s">
        <v>8326</v>
      </c>
      <c r="S1821" s="13">
        <f t="shared" si="142"/>
        <v>42497.275706018518</v>
      </c>
      <c r="T1821" s="13">
        <f t="shared" si="143"/>
        <v>42535.904861111107</v>
      </c>
      <c r="U1821">
        <f t="shared" si="144"/>
        <v>2016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8313</v>
      </c>
      <c r="R1822" t="s">
        <v>8355</v>
      </c>
      <c r="S1822" s="13">
        <f t="shared" si="142"/>
        <v>41892.688750000001</v>
      </c>
      <c r="T1822" s="13">
        <f t="shared" si="143"/>
        <v>41913.165972222225</v>
      </c>
      <c r="U1822">
        <f t="shared" si="144"/>
        <v>2014</v>
      </c>
    </row>
    <row r="1823" spans="1:21" ht="43.5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8323</v>
      </c>
      <c r="R1823" t="s">
        <v>8326</v>
      </c>
      <c r="S1823" s="13">
        <f t="shared" si="142"/>
        <v>42136.767175925925</v>
      </c>
      <c r="T1823" s="13">
        <f t="shared" si="143"/>
        <v>42166.767175925925</v>
      </c>
      <c r="U1823">
        <f t="shared" si="144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8316</v>
      </c>
      <c r="R1824" t="s">
        <v>8334</v>
      </c>
      <c r="S1824" s="13">
        <f t="shared" si="142"/>
        <v>41643.487175925926</v>
      </c>
      <c r="T1824" s="13">
        <f t="shared" si="143"/>
        <v>41673.487175925926</v>
      </c>
      <c r="U1824">
        <f t="shared" si="144"/>
        <v>2014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8327</v>
      </c>
      <c r="R1825" t="s">
        <v>8331</v>
      </c>
      <c r="S1825" s="13">
        <f t="shared" si="142"/>
        <v>41320.717465277776</v>
      </c>
      <c r="T1825" s="13">
        <f t="shared" si="143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8323</v>
      </c>
      <c r="R1826" t="s">
        <v>8326</v>
      </c>
      <c r="S1826" s="13">
        <f t="shared" si="142"/>
        <v>42132.036168981482</v>
      </c>
      <c r="T1826" s="13">
        <f t="shared" si="143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8323</v>
      </c>
      <c r="R1827" t="s">
        <v>8326</v>
      </c>
      <c r="S1827" s="13">
        <f t="shared" si="142"/>
        <v>42694.110185185185</v>
      </c>
      <c r="T1827" s="13">
        <f t="shared" si="143"/>
        <v>42709.041666666672</v>
      </c>
      <c r="U1827">
        <f t="shared" si="144"/>
        <v>2016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8323</v>
      </c>
      <c r="R1828" t="s">
        <v>8324</v>
      </c>
      <c r="S1828" s="13">
        <f t="shared" si="142"/>
        <v>42237.181608796294</v>
      </c>
      <c r="T1828" s="13">
        <f t="shared" si="143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8323</v>
      </c>
      <c r="R1829" t="s">
        <v>8326</v>
      </c>
      <c r="S1829" s="13">
        <f t="shared" si="142"/>
        <v>41897.536134259259</v>
      </c>
      <c r="T1829" s="13">
        <f t="shared" si="143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8323</v>
      </c>
      <c r="R1830" t="s">
        <v>8326</v>
      </c>
      <c r="S1830" s="13">
        <f t="shared" si="142"/>
        <v>42058.904074074075</v>
      </c>
      <c r="T1830" s="13">
        <f t="shared" si="143"/>
        <v>42095.165972222225</v>
      </c>
      <c r="U1830">
        <f t="shared" si="144"/>
        <v>2015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8327</v>
      </c>
      <c r="R1831" t="s">
        <v>8331</v>
      </c>
      <c r="S1831" s="13">
        <f t="shared" si="142"/>
        <v>41443.83452546296</v>
      </c>
      <c r="T1831" s="13">
        <f t="shared" si="143"/>
        <v>41466.83452546296</v>
      </c>
      <c r="U1831">
        <f t="shared" si="144"/>
        <v>2013</v>
      </c>
    </row>
    <row r="1832" spans="1:21" ht="43.5" x14ac:dyDescent="0.3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>
        <f t="shared" si="141"/>
        <v>91.3</v>
      </c>
      <c r="Q1832" s="10" t="s">
        <v>8308</v>
      </c>
      <c r="R1832" t="s">
        <v>8315</v>
      </c>
      <c r="S1832" s="13">
        <f t="shared" si="142"/>
        <v>41921.842627314814</v>
      </c>
      <c r="T1832" s="13">
        <f t="shared" si="143"/>
        <v>41951.884293981479</v>
      </c>
      <c r="U1832">
        <f t="shared" si="144"/>
        <v>2014</v>
      </c>
    </row>
    <row r="1833" spans="1:21" ht="58" x14ac:dyDescent="0.3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>
        <f t="shared" si="141"/>
        <v>150</v>
      </c>
      <c r="Q1833" s="10" t="s">
        <v>8327</v>
      </c>
      <c r="R1833" t="s">
        <v>8341</v>
      </c>
      <c r="S1833" s="13">
        <f t="shared" si="142"/>
        <v>40127.700370370374</v>
      </c>
      <c r="T1833" s="13">
        <f t="shared" si="143"/>
        <v>40179.25</v>
      </c>
      <c r="U1833">
        <f t="shared" si="144"/>
        <v>2009</v>
      </c>
    </row>
    <row r="1834" spans="1:21" ht="43.5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8323</v>
      </c>
      <c r="R1834" t="s">
        <v>8326</v>
      </c>
      <c r="S1834" s="13">
        <f t="shared" si="142"/>
        <v>41946.644745370373</v>
      </c>
      <c r="T1834" s="13">
        <f t="shared" si="143"/>
        <v>41976.644745370373</v>
      </c>
      <c r="U1834">
        <f t="shared" si="144"/>
        <v>2014</v>
      </c>
    </row>
    <row r="1835" spans="1:21" ht="43.5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8323</v>
      </c>
      <c r="R1835" t="s">
        <v>8326</v>
      </c>
      <c r="S1835" s="13">
        <f t="shared" si="142"/>
        <v>41810.142199074071</v>
      </c>
      <c r="T1835" s="13">
        <f t="shared" si="143"/>
        <v>41824.142199074071</v>
      </c>
      <c r="U1835">
        <f t="shared" si="144"/>
        <v>2014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8327</v>
      </c>
      <c r="R1836" t="s">
        <v>8328</v>
      </c>
      <c r="S1836" s="13">
        <f t="shared" si="142"/>
        <v>41004.802465277775</v>
      </c>
      <c r="T1836" s="13">
        <f t="shared" si="143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8323</v>
      </c>
      <c r="R1837" t="s">
        <v>8326</v>
      </c>
      <c r="S1837" s="13">
        <f t="shared" si="142"/>
        <v>41997.507905092592</v>
      </c>
      <c r="T1837" s="13">
        <f t="shared" si="143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8323</v>
      </c>
      <c r="R1838" t="s">
        <v>8326</v>
      </c>
      <c r="S1838" s="13">
        <f t="shared" si="142"/>
        <v>42458.680925925932</v>
      </c>
      <c r="T1838" s="13">
        <f t="shared" si="143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8323</v>
      </c>
      <c r="R1839" t="s">
        <v>8326</v>
      </c>
      <c r="S1839" s="13">
        <f t="shared" si="142"/>
        <v>41990.99863425926</v>
      </c>
      <c r="T1839" s="13">
        <f t="shared" si="143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8323</v>
      </c>
      <c r="R1840" t="s">
        <v>8326</v>
      </c>
      <c r="S1840" s="13">
        <f t="shared" si="142"/>
        <v>42056.65143518518</v>
      </c>
      <c r="T1840" s="13">
        <f t="shared" si="143"/>
        <v>42091.609768518523</v>
      </c>
      <c r="U1840">
        <f t="shared" si="144"/>
        <v>2015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8311</v>
      </c>
      <c r="R1841" t="s">
        <v>8356</v>
      </c>
      <c r="S1841" s="13">
        <f t="shared" si="142"/>
        <v>41686.705208333333</v>
      </c>
      <c r="T1841" s="13">
        <f t="shared" si="143"/>
        <v>41716.663541666669</v>
      </c>
      <c r="U1841">
        <f t="shared" si="144"/>
        <v>2014</v>
      </c>
    </row>
    <row r="1842" spans="1:21" ht="43.5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8321</v>
      </c>
      <c r="R1842" t="s">
        <v>8343</v>
      </c>
      <c r="S1842" s="13">
        <f t="shared" si="142"/>
        <v>41433.01829861111</v>
      </c>
      <c r="T1842" s="13">
        <f t="shared" si="143"/>
        <v>41463.01829861111</v>
      </c>
      <c r="U1842">
        <f t="shared" si="144"/>
        <v>2013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8327</v>
      </c>
      <c r="R1843" t="s">
        <v>8331</v>
      </c>
      <c r="S1843" s="13">
        <f t="shared" si="142"/>
        <v>41355.825497685182</v>
      </c>
      <c r="T1843" s="13">
        <f t="shared" si="143"/>
        <v>41386.875</v>
      </c>
      <c r="U1843">
        <f t="shared" si="144"/>
        <v>2013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8323</v>
      </c>
      <c r="R1844" t="s">
        <v>8326</v>
      </c>
      <c r="S1844" s="13">
        <f t="shared" si="142"/>
        <v>42128.736608796295</v>
      </c>
      <c r="T1844" s="13">
        <f t="shared" si="143"/>
        <v>42141.125</v>
      </c>
      <c r="U1844">
        <f t="shared" si="144"/>
        <v>2015</v>
      </c>
    </row>
    <row r="1845" spans="1:21" ht="43.5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8311</v>
      </c>
      <c r="R1845" t="s">
        <v>8333</v>
      </c>
      <c r="S1845" s="13">
        <f t="shared" si="142"/>
        <v>41249.749085648145</v>
      </c>
      <c r="T1845" s="13">
        <f t="shared" si="143"/>
        <v>41279.749085648145</v>
      </c>
      <c r="U1845">
        <f t="shared" si="144"/>
        <v>2012</v>
      </c>
    </row>
    <row r="1846" spans="1:21" ht="43.5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8323</v>
      </c>
      <c r="R1846" t="s">
        <v>8326</v>
      </c>
      <c r="S1846" s="13">
        <f t="shared" si="142"/>
        <v>42225.513888888891</v>
      </c>
      <c r="T1846" s="13">
        <f t="shared" si="143"/>
        <v>42242.958333333328</v>
      </c>
      <c r="U1846">
        <f t="shared" si="144"/>
        <v>2015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8319</v>
      </c>
      <c r="R1847" t="s">
        <v>8345</v>
      </c>
      <c r="S1847" s="13">
        <f t="shared" si="142"/>
        <v>41792.214467592588</v>
      </c>
      <c r="T1847" s="13">
        <f t="shared" si="143"/>
        <v>41826.214467592588</v>
      </c>
      <c r="U1847">
        <f t="shared" si="144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8321</v>
      </c>
      <c r="R1848" t="s">
        <v>8337</v>
      </c>
      <c r="S1848" s="13">
        <f t="shared" si="142"/>
        <v>42047.762407407412</v>
      </c>
      <c r="T1848" s="13">
        <f t="shared" si="143"/>
        <v>42107.72074074074</v>
      </c>
      <c r="U1848">
        <f t="shared" si="144"/>
        <v>2015</v>
      </c>
    </row>
    <row r="1849" spans="1:21" ht="43.5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8323</v>
      </c>
      <c r="R1849" t="s">
        <v>8335</v>
      </c>
      <c r="S1849" s="13">
        <f t="shared" si="142"/>
        <v>42017.594236111108</v>
      </c>
      <c r="T1849" s="13">
        <f t="shared" si="143"/>
        <v>42047.594236111108</v>
      </c>
      <c r="U1849">
        <f t="shared" si="144"/>
        <v>2015</v>
      </c>
    </row>
    <row r="1850" spans="1:21" ht="43.5" x14ac:dyDescent="0.3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>
        <f t="shared" si="141"/>
        <v>50.37</v>
      </c>
      <c r="Q1850" s="10" t="s">
        <v>8327</v>
      </c>
      <c r="R1850" t="s">
        <v>8328</v>
      </c>
      <c r="S1850" s="13">
        <f t="shared" si="142"/>
        <v>40793.998599537037</v>
      </c>
      <c r="T1850" s="13">
        <f t="shared" si="143"/>
        <v>40828.998599537037</v>
      </c>
      <c r="U1850">
        <f t="shared" si="144"/>
        <v>2011</v>
      </c>
    </row>
    <row r="1851" spans="1:21" ht="43.5" x14ac:dyDescent="0.3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>
        <f t="shared" si="141"/>
        <v>43.02</v>
      </c>
      <c r="Q1851" s="10" t="s">
        <v>8321</v>
      </c>
      <c r="R1851" t="s">
        <v>8322</v>
      </c>
      <c r="S1851" s="13">
        <f t="shared" si="142"/>
        <v>41755.117581018516</v>
      </c>
      <c r="T1851" s="13">
        <f t="shared" si="143"/>
        <v>41778.117581018516</v>
      </c>
      <c r="U1851">
        <f t="shared" si="144"/>
        <v>2014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8323</v>
      </c>
      <c r="R1852" t="s">
        <v>8326</v>
      </c>
      <c r="S1852" s="13">
        <f t="shared" si="142"/>
        <v>42248.640162037031</v>
      </c>
      <c r="T1852" s="13">
        <f t="shared" si="143"/>
        <v>42279.75</v>
      </c>
      <c r="U1852">
        <f t="shared" si="144"/>
        <v>2015</v>
      </c>
    </row>
    <row r="1853" spans="1:21" ht="43.5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8323</v>
      </c>
      <c r="R1853" t="s">
        <v>8326</v>
      </c>
      <c r="S1853" s="13">
        <f t="shared" si="142"/>
        <v>42121.756921296299</v>
      </c>
      <c r="T1853" s="13">
        <f t="shared" si="143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8323</v>
      </c>
      <c r="R1854" t="s">
        <v>8326</v>
      </c>
      <c r="S1854" s="13">
        <f t="shared" si="142"/>
        <v>42200.625833333332</v>
      </c>
      <c r="T1854" s="13">
        <f t="shared" si="143"/>
        <v>42225.666666666672</v>
      </c>
      <c r="U1854">
        <f t="shared" si="144"/>
        <v>2015</v>
      </c>
    </row>
    <row r="1855" spans="1:21" ht="43.5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ROUND(E1855/D1855*100,0)</f>
        <v>53</v>
      </c>
      <c r="P1855">
        <f t="shared" si="141"/>
        <v>44.76</v>
      </c>
      <c r="Q1855" s="10" t="s">
        <v>8323</v>
      </c>
      <c r="R1855" t="s">
        <v>8335</v>
      </c>
      <c r="S1855" s="13">
        <f t="shared" si="142"/>
        <v>42372.624166666668</v>
      </c>
      <c r="T1855" s="13">
        <f t="shared" si="143"/>
        <v>42402.624166666668</v>
      </c>
      <c r="U1855">
        <f t="shared" si="144"/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8327</v>
      </c>
      <c r="R1856" t="s">
        <v>8331</v>
      </c>
      <c r="S1856" s="13">
        <f t="shared" si="142"/>
        <v>40925.599664351852</v>
      </c>
      <c r="T1856" s="13">
        <f t="shared" si="143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8323</v>
      </c>
      <c r="R1857" t="s">
        <v>8326</v>
      </c>
      <c r="S1857" s="13">
        <f t="shared" si="142"/>
        <v>42195.749745370369</v>
      </c>
      <c r="T1857" s="13">
        <f t="shared" si="143"/>
        <v>42206.125</v>
      </c>
      <c r="U1857">
        <f t="shared" si="144"/>
        <v>2015</v>
      </c>
    </row>
    <row r="1858" spans="1:21" ht="43.5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40.29</v>
      </c>
      <c r="Q1858" s="10" t="s">
        <v>8323</v>
      </c>
      <c r="R1858" t="s">
        <v>8326</v>
      </c>
      <c r="S1858" s="13">
        <f t="shared" si="142"/>
        <v>42038.720451388886</v>
      </c>
      <c r="T1858" s="13">
        <f t="shared" si="143"/>
        <v>42063.708333333328</v>
      </c>
      <c r="U1858">
        <f t="shared" si="144"/>
        <v>2015</v>
      </c>
    </row>
    <row r="1859" spans="1:21" ht="43.5" x14ac:dyDescent="0.3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si="145"/>
        <v>2</v>
      </c>
      <c r="P1859">
        <f t="shared" ref="P1859:P1922" si="146">IFERROR(ROUND(E1859/L1859,2),0)</f>
        <v>39.479999999999997</v>
      </c>
      <c r="Q1859" s="10" t="s">
        <v>8308</v>
      </c>
      <c r="R1859" t="s">
        <v>8315</v>
      </c>
      <c r="S1859" s="13">
        <f t="shared" ref="S1859:S1922" si="147">(((J1859/60)/60)/24)+DATE(1970,1,1)</f>
        <v>42774.792071759264</v>
      </c>
      <c r="T1859" s="13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3.5" x14ac:dyDescent="0.3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>
        <f t="shared" si="146"/>
        <v>45.62</v>
      </c>
      <c r="Q1860" s="10" t="s">
        <v>8327</v>
      </c>
      <c r="R1860" t="s">
        <v>8331</v>
      </c>
      <c r="S1860" s="13">
        <f t="shared" si="147"/>
        <v>42614.722013888888</v>
      </c>
      <c r="T1860" s="13">
        <f t="shared" si="148"/>
        <v>42644.722013888888</v>
      </c>
      <c r="U1860">
        <f t="shared" si="149"/>
        <v>2016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8327</v>
      </c>
      <c r="R1861" t="s">
        <v>8328</v>
      </c>
      <c r="S1861" s="13">
        <f t="shared" si="147"/>
        <v>41074.221562500003</v>
      </c>
      <c r="T1861" s="13">
        <f t="shared" si="148"/>
        <v>41104.221562500003</v>
      </c>
      <c r="U1861">
        <f t="shared" si="149"/>
        <v>2012</v>
      </c>
    </row>
    <row r="1862" spans="1:21" ht="29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8323</v>
      </c>
      <c r="R1862" t="s">
        <v>8326</v>
      </c>
      <c r="S1862" s="13">
        <f t="shared" si="147"/>
        <v>42711.545196759253</v>
      </c>
      <c r="T1862" s="13">
        <f t="shared" si="148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8323</v>
      </c>
      <c r="R1863" t="s">
        <v>8326</v>
      </c>
      <c r="S1863" s="13">
        <f t="shared" si="147"/>
        <v>42550.701886574068</v>
      </c>
      <c r="T1863" s="13">
        <f t="shared" si="148"/>
        <v>42580.701886574068</v>
      </c>
      <c r="U1863">
        <f t="shared" si="149"/>
        <v>2016</v>
      </c>
    </row>
    <row r="1864" spans="1:21" ht="43.5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8323</v>
      </c>
      <c r="R1864" t="s">
        <v>8326</v>
      </c>
      <c r="S1864" s="13">
        <f t="shared" si="147"/>
        <v>42591.899988425925</v>
      </c>
      <c r="T1864" s="13">
        <f t="shared" si="148"/>
        <v>42622.166666666672</v>
      </c>
      <c r="U1864">
        <f t="shared" si="149"/>
        <v>2016</v>
      </c>
    </row>
    <row r="1865" spans="1:21" ht="29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8323</v>
      </c>
      <c r="R1865" t="s">
        <v>8326</v>
      </c>
      <c r="S1865" s="13">
        <f t="shared" si="147"/>
        <v>42120.531226851846</v>
      </c>
      <c r="T1865" s="13">
        <f t="shared" si="148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8323</v>
      </c>
      <c r="R1866" t="s">
        <v>8326</v>
      </c>
      <c r="S1866" s="13">
        <f t="shared" si="147"/>
        <v>42503.559467592597</v>
      </c>
      <c r="T1866" s="13">
        <f t="shared" si="148"/>
        <v>42524.875</v>
      </c>
      <c r="U1866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8323</v>
      </c>
      <c r="R1867" t="s">
        <v>8326</v>
      </c>
      <c r="S1867" s="13">
        <f t="shared" si="147"/>
        <v>42152.765717592592</v>
      </c>
      <c r="T1867" s="13">
        <f t="shared" si="148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8323</v>
      </c>
      <c r="R1868" t="s">
        <v>8326</v>
      </c>
      <c r="S1868" s="13">
        <f t="shared" si="147"/>
        <v>41928.170497685183</v>
      </c>
      <c r="T1868" s="13">
        <f t="shared" si="148"/>
        <v>41949.249305555553</v>
      </c>
      <c r="U1868">
        <f t="shared" si="149"/>
        <v>2014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8327</v>
      </c>
      <c r="R1869" t="s">
        <v>8331</v>
      </c>
      <c r="S1869" s="13">
        <f t="shared" si="147"/>
        <v>41059.006805555553</v>
      </c>
      <c r="T1869" s="13">
        <f t="shared" si="148"/>
        <v>41097.165972222225</v>
      </c>
      <c r="U1869">
        <f t="shared" si="149"/>
        <v>2012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8327</v>
      </c>
      <c r="R1870" t="s">
        <v>8331</v>
      </c>
      <c r="S1870" s="13">
        <f t="shared" si="147"/>
        <v>41745.84542824074</v>
      </c>
      <c r="T1870" s="13">
        <f t="shared" si="148"/>
        <v>41779.207638888889</v>
      </c>
      <c r="U1870">
        <f t="shared" si="149"/>
        <v>2014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8323</v>
      </c>
      <c r="R1871" t="s">
        <v>8335</v>
      </c>
      <c r="S1871" s="13">
        <f t="shared" si="147"/>
        <v>42546.862233796302</v>
      </c>
      <c r="T1871" s="13">
        <f t="shared" si="148"/>
        <v>42575.958333333328</v>
      </c>
      <c r="U1871">
        <f t="shared" si="149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8323</v>
      </c>
      <c r="R1872" t="s">
        <v>8326</v>
      </c>
      <c r="S1872" s="13">
        <f t="shared" si="147"/>
        <v>42160.583043981482</v>
      </c>
      <c r="T1872" s="13">
        <f t="shared" si="148"/>
        <v>42175.583043981482</v>
      </c>
      <c r="U1872">
        <f t="shared" si="149"/>
        <v>2015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8321</v>
      </c>
      <c r="R1873" t="s">
        <v>8322</v>
      </c>
      <c r="S1873" s="13">
        <f t="shared" si="147"/>
        <v>40806.870949074073</v>
      </c>
      <c r="T1873" s="13">
        <f t="shared" si="148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8323</v>
      </c>
      <c r="R1874" t="s">
        <v>8326</v>
      </c>
      <c r="S1874" s="13">
        <f t="shared" si="147"/>
        <v>42354.131643518514</v>
      </c>
      <c r="T1874" s="13">
        <f t="shared" si="148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8323</v>
      </c>
      <c r="R1875" t="s">
        <v>8326</v>
      </c>
      <c r="S1875" s="13">
        <f t="shared" si="147"/>
        <v>42505.738032407404</v>
      </c>
      <c r="T1875" s="13">
        <f t="shared" si="148"/>
        <v>42525.738032407404</v>
      </c>
      <c r="U1875">
        <f t="shared" si="149"/>
        <v>2016</v>
      </c>
    </row>
    <row r="1876" spans="1:21" ht="43.5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8308</v>
      </c>
      <c r="R1876" t="s">
        <v>8310</v>
      </c>
      <c r="S1876" s="13">
        <f t="shared" si="147"/>
        <v>42604.669675925921</v>
      </c>
      <c r="T1876" s="13">
        <f t="shared" si="148"/>
        <v>42664.669675925921</v>
      </c>
      <c r="U1876">
        <f t="shared" si="149"/>
        <v>2016</v>
      </c>
    </row>
    <row r="1877" spans="1:21" ht="43.5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8321</v>
      </c>
      <c r="R1877" t="s">
        <v>8332</v>
      </c>
      <c r="S1877" s="13">
        <f t="shared" si="147"/>
        <v>41789.21398148148</v>
      </c>
      <c r="T1877" s="13">
        <f t="shared" si="148"/>
        <v>41809.166666666664</v>
      </c>
      <c r="U1877">
        <f t="shared" si="149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8323</v>
      </c>
      <c r="R1878" t="s">
        <v>8326</v>
      </c>
      <c r="S1878" s="13">
        <f t="shared" si="147"/>
        <v>42037.598958333328</v>
      </c>
      <c r="T1878" s="13">
        <f t="shared" si="148"/>
        <v>42067.598958333328</v>
      </c>
      <c r="U1878">
        <f t="shared" si="149"/>
        <v>2015</v>
      </c>
    </row>
    <row r="1879" spans="1:21" ht="29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8327</v>
      </c>
      <c r="R1879" t="s">
        <v>8331</v>
      </c>
      <c r="S1879" s="13">
        <f t="shared" si="147"/>
        <v>41638.342905092592</v>
      </c>
      <c r="T1879" s="13">
        <f t="shared" si="148"/>
        <v>41668.342905092592</v>
      </c>
      <c r="U1879">
        <f t="shared" si="149"/>
        <v>2013</v>
      </c>
    </row>
    <row r="1880" spans="1:21" ht="43.5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8327</v>
      </c>
      <c r="R1880" t="s">
        <v>8331</v>
      </c>
      <c r="S1880" s="13">
        <f t="shared" si="147"/>
        <v>41817.854999999996</v>
      </c>
      <c r="T1880" s="13">
        <f t="shared" si="148"/>
        <v>41838.854999999996</v>
      </c>
      <c r="U1880">
        <f t="shared" si="149"/>
        <v>2014</v>
      </c>
    </row>
    <row r="1881" spans="1:21" ht="43.5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8323</v>
      </c>
      <c r="R1881" t="s">
        <v>8326</v>
      </c>
      <c r="S1881" s="13">
        <f t="shared" si="147"/>
        <v>41800.526701388888</v>
      </c>
      <c r="T1881" s="13">
        <f t="shared" si="148"/>
        <v>41850.958333333336</v>
      </c>
      <c r="U1881">
        <f t="shared" si="149"/>
        <v>2014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8323</v>
      </c>
      <c r="R1882" t="s">
        <v>8326</v>
      </c>
      <c r="S1882" s="13">
        <f t="shared" si="147"/>
        <v>42155.142638888887</v>
      </c>
      <c r="T1882" s="13">
        <f t="shared" si="148"/>
        <v>42215.142638888887</v>
      </c>
      <c r="U1882">
        <f t="shared" si="149"/>
        <v>2015</v>
      </c>
    </row>
    <row r="1883" spans="1:21" ht="43.5" x14ac:dyDescent="0.3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>
        <f t="shared" si="146"/>
        <v>673.33</v>
      </c>
      <c r="Q1883" s="10" t="s">
        <v>8311</v>
      </c>
      <c r="R1883" t="s">
        <v>8348</v>
      </c>
      <c r="S1883" s="13">
        <f t="shared" si="147"/>
        <v>42198.765844907408</v>
      </c>
      <c r="T1883" s="13">
        <f t="shared" si="148"/>
        <v>42258.765844907408</v>
      </c>
      <c r="U1883">
        <f t="shared" si="149"/>
        <v>2015</v>
      </c>
    </row>
    <row r="1884" spans="1:21" ht="43.5" x14ac:dyDescent="0.3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>
        <f t="shared" si="146"/>
        <v>65.16</v>
      </c>
      <c r="Q1884" s="10" t="s">
        <v>8323</v>
      </c>
      <c r="R1884" t="s">
        <v>8326</v>
      </c>
      <c r="S1884" s="13">
        <f t="shared" si="147"/>
        <v>42712.23474537037</v>
      </c>
      <c r="T1884" s="13">
        <f t="shared" si="148"/>
        <v>42735.707638888889</v>
      </c>
      <c r="U1884">
        <f t="shared" si="149"/>
        <v>2016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8327</v>
      </c>
      <c r="R1885" t="s">
        <v>8331</v>
      </c>
      <c r="S1885" s="13">
        <f t="shared" si="147"/>
        <v>41657.923807870371</v>
      </c>
      <c r="T1885" s="13">
        <f t="shared" si="148"/>
        <v>41687.923807870371</v>
      </c>
      <c r="U1885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8323</v>
      </c>
      <c r="R1886" t="s">
        <v>8326</v>
      </c>
      <c r="S1886" s="13">
        <f t="shared" si="147"/>
        <v>41822.417939814812</v>
      </c>
      <c r="T1886" s="13">
        <f t="shared" si="148"/>
        <v>41852.417939814812</v>
      </c>
      <c r="U1886">
        <f t="shared" si="149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8323</v>
      </c>
      <c r="R1887" t="s">
        <v>8326</v>
      </c>
      <c r="S1887" s="13">
        <f t="shared" si="147"/>
        <v>42541.501516203702</v>
      </c>
      <c r="T1887" s="13">
        <f t="shared" si="148"/>
        <v>42571.501516203702</v>
      </c>
      <c r="U1887">
        <f t="shared" si="149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8323</v>
      </c>
      <c r="R1888" t="s">
        <v>8326</v>
      </c>
      <c r="S1888" s="13">
        <f t="shared" si="147"/>
        <v>42128.627893518518</v>
      </c>
      <c r="T1888" s="13">
        <f t="shared" si="148"/>
        <v>42158.627893518518</v>
      </c>
      <c r="U1888">
        <f t="shared" si="149"/>
        <v>2015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8327</v>
      </c>
      <c r="R1889" t="s">
        <v>8338</v>
      </c>
      <c r="S1889" s="13">
        <f t="shared" si="147"/>
        <v>40625.900694444441</v>
      </c>
      <c r="T1889" s="13">
        <f t="shared" si="148"/>
        <v>40659.290972222225</v>
      </c>
      <c r="U1889">
        <f t="shared" si="149"/>
        <v>2011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8327</v>
      </c>
      <c r="R1890" t="s">
        <v>8328</v>
      </c>
      <c r="S1890" s="13">
        <f t="shared" si="147"/>
        <v>41107.130150462966</v>
      </c>
      <c r="T1890" s="13">
        <f t="shared" si="148"/>
        <v>41137.130150462966</v>
      </c>
      <c r="U1890">
        <f t="shared" si="149"/>
        <v>2012</v>
      </c>
    </row>
    <row r="1891" spans="1:21" ht="29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8323</v>
      </c>
      <c r="R1891" t="s">
        <v>8326</v>
      </c>
      <c r="S1891" s="13">
        <f t="shared" si="147"/>
        <v>42227.824212962965</v>
      </c>
      <c r="T1891" s="13">
        <f t="shared" si="148"/>
        <v>42253.57430555555</v>
      </c>
      <c r="U1891">
        <f t="shared" si="149"/>
        <v>2015</v>
      </c>
    </row>
    <row r="1892" spans="1:21" ht="43.5" x14ac:dyDescent="0.3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>
        <f t="shared" si="146"/>
        <v>61.06</v>
      </c>
      <c r="Q1892" s="10" t="s">
        <v>8323</v>
      </c>
      <c r="R1892" t="s">
        <v>8326</v>
      </c>
      <c r="S1892" s="13">
        <f t="shared" si="147"/>
        <v>42632.348310185189</v>
      </c>
      <c r="T1892" s="13">
        <f t="shared" si="148"/>
        <v>42663.204861111109</v>
      </c>
      <c r="U1892">
        <f t="shared" si="149"/>
        <v>2016</v>
      </c>
    </row>
    <row r="1893" spans="1:21" ht="43.5" x14ac:dyDescent="0.3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>
        <f t="shared" si="146"/>
        <v>55.97</v>
      </c>
      <c r="Q1893" s="10" t="s">
        <v>8323</v>
      </c>
      <c r="R1893" t="s">
        <v>8326</v>
      </c>
      <c r="S1893" s="13">
        <f t="shared" si="147"/>
        <v>42592.066921296297</v>
      </c>
      <c r="T1893" s="13">
        <f t="shared" si="148"/>
        <v>42617.066921296297</v>
      </c>
      <c r="U1893">
        <f t="shared" si="149"/>
        <v>2016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8327</v>
      </c>
      <c r="R1894" t="s">
        <v>8338</v>
      </c>
      <c r="S1894" s="13">
        <f t="shared" si="147"/>
        <v>42553.54414351852</v>
      </c>
      <c r="T1894" s="13">
        <f t="shared" si="148"/>
        <v>42583.54414351852</v>
      </c>
      <c r="U1894">
        <f t="shared" si="149"/>
        <v>2016</v>
      </c>
    </row>
    <row r="1895" spans="1:21" ht="29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8327</v>
      </c>
      <c r="R1895" t="s">
        <v>8331</v>
      </c>
      <c r="S1895" s="13">
        <f t="shared" si="147"/>
        <v>40658.189826388887</v>
      </c>
      <c r="T1895" s="13">
        <f t="shared" si="148"/>
        <v>40696.249305555553</v>
      </c>
      <c r="U1895">
        <f t="shared" si="149"/>
        <v>2011</v>
      </c>
    </row>
    <row r="1896" spans="1:21" ht="43.5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8323</v>
      </c>
      <c r="R1896" t="s">
        <v>8326</v>
      </c>
      <c r="S1896" s="13">
        <f t="shared" si="147"/>
        <v>42191.363506944443</v>
      </c>
      <c r="T1896" s="13">
        <f t="shared" si="148"/>
        <v>42221.363506944443</v>
      </c>
      <c r="U1896">
        <f t="shared" si="149"/>
        <v>2015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8327</v>
      </c>
      <c r="R1897" t="s">
        <v>8328</v>
      </c>
      <c r="S1897" s="13">
        <f t="shared" si="147"/>
        <v>41759.670937499999</v>
      </c>
      <c r="T1897" s="13">
        <f t="shared" si="148"/>
        <v>41787.207638888889</v>
      </c>
      <c r="U1897">
        <f t="shared" si="149"/>
        <v>2014</v>
      </c>
    </row>
    <row r="1898" spans="1:21" ht="43.5" x14ac:dyDescent="0.3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>
        <f t="shared" si="146"/>
        <v>501.25</v>
      </c>
      <c r="Q1898" s="10" t="s">
        <v>8319</v>
      </c>
      <c r="R1898" t="s">
        <v>8345</v>
      </c>
      <c r="S1898" s="13">
        <f t="shared" si="147"/>
        <v>42734.879236111112</v>
      </c>
      <c r="T1898" s="13">
        <f t="shared" si="148"/>
        <v>42771.697222222225</v>
      </c>
      <c r="U1898">
        <f t="shared" si="149"/>
        <v>2016</v>
      </c>
    </row>
    <row r="1899" spans="1:21" ht="43.5" x14ac:dyDescent="0.3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>
        <f t="shared" si="146"/>
        <v>45.57</v>
      </c>
      <c r="Q1899" s="10" t="s">
        <v>8311</v>
      </c>
      <c r="R1899" t="s">
        <v>8333</v>
      </c>
      <c r="S1899" s="13">
        <f t="shared" si="147"/>
        <v>41831.846828703703</v>
      </c>
      <c r="T1899" s="13">
        <f t="shared" si="148"/>
        <v>41861.846828703703</v>
      </c>
      <c r="U1899">
        <f t="shared" si="149"/>
        <v>2014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8323</v>
      </c>
      <c r="R1900" t="s">
        <v>8326</v>
      </c>
      <c r="S1900" s="13">
        <f t="shared" si="147"/>
        <v>42179.854629629626</v>
      </c>
      <c r="T1900" s="13">
        <f t="shared" si="148"/>
        <v>42203.666666666672</v>
      </c>
      <c r="U1900">
        <f t="shared" si="149"/>
        <v>2015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8323</v>
      </c>
      <c r="R1901" t="s">
        <v>8335</v>
      </c>
      <c r="S1901" s="13">
        <f t="shared" si="147"/>
        <v>42075.942627314813</v>
      </c>
      <c r="T1901" s="13">
        <f t="shared" si="148"/>
        <v>42103.166666666672</v>
      </c>
      <c r="U1901">
        <f t="shared" si="149"/>
        <v>2015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8321</v>
      </c>
      <c r="R1902" t="s">
        <v>8332</v>
      </c>
      <c r="S1902" s="13">
        <f t="shared" si="147"/>
        <v>42200.758240740746</v>
      </c>
      <c r="T1902" s="13">
        <f t="shared" si="148"/>
        <v>42260.758240740746</v>
      </c>
      <c r="U1902">
        <f t="shared" si="149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8323</v>
      </c>
      <c r="R1903" t="s">
        <v>8326</v>
      </c>
      <c r="S1903" s="13">
        <f t="shared" si="147"/>
        <v>42482.43478009259</v>
      </c>
      <c r="T1903" s="13">
        <f t="shared" si="148"/>
        <v>42506.43478009259</v>
      </c>
      <c r="U1903">
        <f t="shared" si="149"/>
        <v>2016</v>
      </c>
    </row>
    <row r="1904" spans="1:21" ht="29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8323</v>
      </c>
      <c r="R1904" t="s">
        <v>8326</v>
      </c>
      <c r="S1904" s="13">
        <f t="shared" si="147"/>
        <v>40884.066678240742</v>
      </c>
      <c r="T1904" s="13">
        <f t="shared" si="148"/>
        <v>40926.958333333336</v>
      </c>
      <c r="U1904">
        <f t="shared" si="149"/>
        <v>2011</v>
      </c>
    </row>
    <row r="1905" spans="1:21" ht="43.5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8327</v>
      </c>
      <c r="R1905" t="s">
        <v>8328</v>
      </c>
      <c r="S1905" s="13">
        <f t="shared" si="147"/>
        <v>42371.935590277775</v>
      </c>
      <c r="T1905" s="13">
        <f t="shared" si="148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8323</v>
      </c>
      <c r="R1906" t="s">
        <v>8326</v>
      </c>
      <c r="S1906" s="13">
        <f t="shared" si="147"/>
        <v>42165.462627314817</v>
      </c>
      <c r="T1906" s="13">
        <f t="shared" si="148"/>
        <v>42196.604166666672</v>
      </c>
      <c r="U1906">
        <f t="shared" si="149"/>
        <v>2015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8327</v>
      </c>
      <c r="R1907" t="s">
        <v>8331</v>
      </c>
      <c r="S1907" s="13">
        <f t="shared" si="147"/>
        <v>40876.169664351852</v>
      </c>
      <c r="T1907" s="13">
        <f t="shared" si="148"/>
        <v>40936.169664351852</v>
      </c>
      <c r="U1907">
        <f t="shared" si="149"/>
        <v>2011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8321</v>
      </c>
      <c r="R1908" t="s">
        <v>8332</v>
      </c>
      <c r="S1908" s="13">
        <f t="shared" si="147"/>
        <v>41887.568912037037</v>
      </c>
      <c r="T1908" s="13">
        <f t="shared" si="148"/>
        <v>41917.568912037037</v>
      </c>
      <c r="U1908">
        <f t="shared" si="149"/>
        <v>2014</v>
      </c>
    </row>
    <row r="1909" spans="1:21" ht="43.5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8321</v>
      </c>
      <c r="R1909" t="s">
        <v>8332</v>
      </c>
      <c r="S1909" s="13">
        <f t="shared" si="147"/>
        <v>41874.098807870374</v>
      </c>
      <c r="T1909" s="13">
        <f t="shared" si="148"/>
        <v>41919.098807870374</v>
      </c>
      <c r="U1909">
        <f t="shared" si="149"/>
        <v>2014</v>
      </c>
    </row>
    <row r="1910" spans="1:21" ht="43.5" x14ac:dyDescent="0.3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>
        <f t="shared" si="146"/>
        <v>285.70999999999998</v>
      </c>
      <c r="Q1910" s="10" t="s">
        <v>8327</v>
      </c>
      <c r="R1910" t="s">
        <v>8329</v>
      </c>
      <c r="S1910" s="13">
        <f t="shared" si="147"/>
        <v>41564.194131944445</v>
      </c>
      <c r="T1910" s="13">
        <f t="shared" si="148"/>
        <v>41594.235798611109</v>
      </c>
      <c r="U1910">
        <f t="shared" si="149"/>
        <v>2013</v>
      </c>
    </row>
    <row r="1911" spans="1:21" ht="43.5" x14ac:dyDescent="0.3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>
        <f t="shared" si="146"/>
        <v>42.55</v>
      </c>
      <c r="Q1911" s="10" t="s">
        <v>8327</v>
      </c>
      <c r="R1911" t="s">
        <v>8328</v>
      </c>
      <c r="S1911" s="13">
        <f t="shared" si="147"/>
        <v>41193.748483796298</v>
      </c>
      <c r="T1911" s="13">
        <f t="shared" si="148"/>
        <v>41223.790150462963</v>
      </c>
      <c r="U1911">
        <f t="shared" si="149"/>
        <v>2012</v>
      </c>
    </row>
    <row r="1912" spans="1:21" ht="43.5" x14ac:dyDescent="0.3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>
        <f t="shared" si="146"/>
        <v>250</v>
      </c>
      <c r="Q1912" s="10" t="s">
        <v>8327</v>
      </c>
      <c r="R1912" t="s">
        <v>8328</v>
      </c>
      <c r="S1912" s="13">
        <f t="shared" si="147"/>
        <v>42227.936157407406</v>
      </c>
      <c r="T1912" s="13">
        <f t="shared" si="148"/>
        <v>42287.936157407406</v>
      </c>
      <c r="U1912">
        <f t="shared" si="149"/>
        <v>2015</v>
      </c>
    </row>
    <row r="1913" spans="1:21" ht="43.5" x14ac:dyDescent="0.3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>
        <f t="shared" si="146"/>
        <v>133.33000000000001</v>
      </c>
      <c r="Q1913" s="10" t="s">
        <v>8323</v>
      </c>
      <c r="R1913" t="s">
        <v>8326</v>
      </c>
      <c r="S1913" s="13">
        <f t="shared" si="147"/>
        <v>41953.8675</v>
      </c>
      <c r="T1913" s="13">
        <f t="shared" si="148"/>
        <v>41983.8675</v>
      </c>
      <c r="U1913">
        <f t="shared" si="149"/>
        <v>2014</v>
      </c>
    </row>
    <row r="1914" spans="1:21" ht="43.5" x14ac:dyDescent="0.3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>
        <f t="shared" si="146"/>
        <v>117.65</v>
      </c>
      <c r="Q1914" s="10" t="s">
        <v>8323</v>
      </c>
      <c r="R1914" t="s">
        <v>8326</v>
      </c>
      <c r="S1914" s="13">
        <f t="shared" si="147"/>
        <v>42150.462083333332</v>
      </c>
      <c r="T1914" s="13">
        <f t="shared" si="148"/>
        <v>42180.462083333332</v>
      </c>
      <c r="U1914">
        <f t="shared" si="149"/>
        <v>2015</v>
      </c>
    </row>
    <row r="1915" spans="1:21" ht="43.5" x14ac:dyDescent="0.3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>
        <f t="shared" si="146"/>
        <v>95.24</v>
      </c>
      <c r="Q1915" s="10" t="s">
        <v>8323</v>
      </c>
      <c r="R1915" t="s">
        <v>8326</v>
      </c>
      <c r="S1915" s="13">
        <f t="shared" si="147"/>
        <v>41839.730937500004</v>
      </c>
      <c r="T1915" s="13">
        <f t="shared" si="148"/>
        <v>41869.730937500004</v>
      </c>
      <c r="U1915">
        <f t="shared" si="149"/>
        <v>2014</v>
      </c>
    </row>
    <row r="1916" spans="1:21" ht="43.5" x14ac:dyDescent="0.3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>
        <f t="shared" si="146"/>
        <v>64.52</v>
      </c>
      <c r="Q1916" s="10" t="s">
        <v>8323</v>
      </c>
      <c r="R1916" t="s">
        <v>8326</v>
      </c>
      <c r="S1916" s="13">
        <f t="shared" si="147"/>
        <v>42272.530509259261</v>
      </c>
      <c r="T1916" s="13">
        <f t="shared" si="148"/>
        <v>42300.530509259261</v>
      </c>
      <c r="U1916">
        <f t="shared" si="149"/>
        <v>2015</v>
      </c>
    </row>
    <row r="1917" spans="1:21" ht="43.5" x14ac:dyDescent="0.3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>
        <f t="shared" si="146"/>
        <v>68.97</v>
      </c>
      <c r="Q1917" s="10" t="s">
        <v>8323</v>
      </c>
      <c r="R1917" t="s">
        <v>8326</v>
      </c>
      <c r="S1917" s="13">
        <f t="shared" si="147"/>
        <v>42460.741747685184</v>
      </c>
      <c r="T1917" s="13">
        <f t="shared" si="148"/>
        <v>42511.165972222225</v>
      </c>
      <c r="U1917">
        <f t="shared" si="149"/>
        <v>2016</v>
      </c>
    </row>
    <row r="1918" spans="1:21" ht="43.5" x14ac:dyDescent="0.3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>
        <f t="shared" si="146"/>
        <v>100</v>
      </c>
      <c r="Q1918" s="10" t="s">
        <v>8323</v>
      </c>
      <c r="R1918" t="s">
        <v>8335</v>
      </c>
      <c r="S1918" s="13">
        <f t="shared" si="147"/>
        <v>42138.930671296301</v>
      </c>
      <c r="T1918" s="13">
        <f t="shared" si="148"/>
        <v>42168.930671296301</v>
      </c>
      <c r="U1918">
        <f t="shared" si="149"/>
        <v>2015</v>
      </c>
    </row>
    <row r="1919" spans="1:21" ht="43.5" x14ac:dyDescent="0.3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>
        <f t="shared" si="146"/>
        <v>86.96</v>
      </c>
      <c r="Q1919" s="10" t="s">
        <v>8327</v>
      </c>
      <c r="R1919" t="s">
        <v>8331</v>
      </c>
      <c r="S1919" s="13">
        <f t="shared" si="147"/>
        <v>41876.18618055556</v>
      </c>
      <c r="T1919" s="13">
        <f t="shared" si="148"/>
        <v>41897.18618055556</v>
      </c>
      <c r="U1919">
        <f t="shared" si="149"/>
        <v>2014</v>
      </c>
    </row>
    <row r="1920" spans="1:21" ht="29" x14ac:dyDescent="0.3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>
        <f t="shared" si="146"/>
        <v>36.36</v>
      </c>
      <c r="Q1920" s="10" t="s">
        <v>8323</v>
      </c>
      <c r="R1920" t="s">
        <v>8335</v>
      </c>
      <c r="S1920" s="13">
        <f t="shared" si="147"/>
        <v>41803.457326388889</v>
      </c>
      <c r="T1920" s="13">
        <f t="shared" si="148"/>
        <v>41833.457326388889</v>
      </c>
      <c r="U1920">
        <f t="shared" si="149"/>
        <v>2014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8327</v>
      </c>
      <c r="R1921" t="s">
        <v>8329</v>
      </c>
      <c r="S1921" s="13">
        <f t="shared" si="147"/>
        <v>41312.311562499999</v>
      </c>
      <c r="T1921" s="13">
        <f t="shared" si="148"/>
        <v>41342.311562499999</v>
      </c>
      <c r="U1921">
        <f t="shared" si="149"/>
        <v>2013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0" t="s">
        <v>8313</v>
      </c>
      <c r="R1922" t="s">
        <v>8314</v>
      </c>
      <c r="S1922" s="13">
        <f t="shared" si="147"/>
        <v>42003.655555555553</v>
      </c>
      <c r="T1922" s="13">
        <f t="shared" si="148"/>
        <v>42035.142361111109</v>
      </c>
      <c r="U1922">
        <f t="shared" si="149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IFERROR(ROUND(E1923/L1923,2),0)</f>
        <v>82.58</v>
      </c>
      <c r="Q1923" s="10" t="s">
        <v>8327</v>
      </c>
      <c r="R1923" t="s">
        <v>8350</v>
      </c>
      <c r="S1923" s="13">
        <f t="shared" ref="S1923:S1986" si="152">(((J1923/60)/60)/24)+DATE(1970,1,1)</f>
        <v>41004.139108796298</v>
      </c>
      <c r="T1923" s="13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8308</v>
      </c>
      <c r="R1924" t="s">
        <v>8315</v>
      </c>
      <c r="S1924" s="13">
        <f t="shared" si="152"/>
        <v>42689.74324074074</v>
      </c>
      <c r="T1924" s="13">
        <f t="shared" si="153"/>
        <v>42734.74324074074</v>
      </c>
      <c r="U1924">
        <f t="shared" si="154"/>
        <v>2016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8327</v>
      </c>
      <c r="R1925" t="s">
        <v>8330</v>
      </c>
      <c r="S1925" s="13">
        <f t="shared" si="152"/>
        <v>42095.918530092589</v>
      </c>
      <c r="T1925" s="13">
        <f t="shared" si="153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8323</v>
      </c>
      <c r="R1926" t="s">
        <v>8326</v>
      </c>
      <c r="S1926" s="13">
        <f t="shared" si="152"/>
        <v>42524.782638888893</v>
      </c>
      <c r="T1926" s="13">
        <f t="shared" si="153"/>
        <v>42544.782638888893</v>
      </c>
      <c r="U1926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8323</v>
      </c>
      <c r="R1927" t="s">
        <v>8326</v>
      </c>
      <c r="S1927" s="13">
        <f t="shared" si="152"/>
        <v>41915.437210648146</v>
      </c>
      <c r="T1927" s="13">
        <f t="shared" si="153"/>
        <v>41945.478877314818</v>
      </c>
      <c r="U1927">
        <f t="shared" si="154"/>
        <v>2014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8327</v>
      </c>
      <c r="R1928" t="s">
        <v>8331</v>
      </c>
      <c r="S1928" s="13">
        <f t="shared" si="152"/>
        <v>41325.525752314818</v>
      </c>
      <c r="T1928" s="13">
        <f t="shared" si="153"/>
        <v>41355.484085648146</v>
      </c>
      <c r="U1928">
        <f t="shared" si="154"/>
        <v>2013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8321</v>
      </c>
      <c r="R1929" t="s">
        <v>8332</v>
      </c>
      <c r="S1929" s="13">
        <f t="shared" si="152"/>
        <v>41828.515555555554</v>
      </c>
      <c r="T1929" s="13">
        <f t="shared" si="153"/>
        <v>41868.515555555554</v>
      </c>
      <c r="U1929">
        <f t="shared" si="154"/>
        <v>2014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8327</v>
      </c>
      <c r="R1930" t="s">
        <v>8354</v>
      </c>
      <c r="S1930" s="13">
        <f t="shared" si="152"/>
        <v>41715.874780092592</v>
      </c>
      <c r="T1930" s="13">
        <f t="shared" si="153"/>
        <v>41750.041666666664</v>
      </c>
      <c r="U1930">
        <f t="shared" si="154"/>
        <v>2014</v>
      </c>
    </row>
    <row r="1931" spans="1:21" ht="29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8327</v>
      </c>
      <c r="R1931" t="s">
        <v>8338</v>
      </c>
      <c r="S1931" s="13">
        <f t="shared" si="152"/>
        <v>41034.656597222223</v>
      </c>
      <c r="T1931" s="13">
        <f t="shared" si="153"/>
        <v>41064.656597222223</v>
      </c>
      <c r="U1931">
        <f t="shared" si="154"/>
        <v>2012</v>
      </c>
    </row>
    <row r="1932" spans="1:21" ht="43.5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8323</v>
      </c>
      <c r="R1932" t="s">
        <v>8324</v>
      </c>
      <c r="S1932" s="13">
        <f t="shared" si="152"/>
        <v>42253.688043981485</v>
      </c>
      <c r="T1932" s="13">
        <f t="shared" si="153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8323</v>
      </c>
      <c r="R1933" t="s">
        <v>8326</v>
      </c>
      <c r="S1933" s="13">
        <f t="shared" si="152"/>
        <v>41781.855092592588</v>
      </c>
      <c r="T1933" s="13">
        <f t="shared" si="153"/>
        <v>41811.855092592588</v>
      </c>
      <c r="U1933">
        <f t="shared" si="154"/>
        <v>2014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8327</v>
      </c>
      <c r="R1934" t="s">
        <v>8328</v>
      </c>
      <c r="S1934" s="13">
        <f t="shared" si="152"/>
        <v>41036.946469907409</v>
      </c>
      <c r="T1934" s="13">
        <f t="shared" si="153"/>
        <v>41066.946469907409</v>
      </c>
      <c r="U1934">
        <f t="shared" si="154"/>
        <v>2012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8321</v>
      </c>
      <c r="R1935" t="s">
        <v>8339</v>
      </c>
      <c r="S1935" s="13">
        <f t="shared" si="152"/>
        <v>40043.895462962959</v>
      </c>
      <c r="T1935" s="13">
        <f t="shared" si="153"/>
        <v>40098.874305555553</v>
      </c>
      <c r="U1935">
        <f t="shared" si="154"/>
        <v>2009</v>
      </c>
    </row>
    <row r="1936" spans="1:21" ht="43.5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8323</v>
      </c>
      <c r="R1936" t="s">
        <v>8326</v>
      </c>
      <c r="S1936" s="13">
        <f t="shared" si="152"/>
        <v>42370.90320601852</v>
      </c>
      <c r="T1936" s="13">
        <f t="shared" si="153"/>
        <v>42406.207638888889</v>
      </c>
      <c r="U1936">
        <f t="shared" si="154"/>
        <v>2016</v>
      </c>
    </row>
    <row r="1937" spans="1:21" ht="43.5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8308</v>
      </c>
      <c r="R1937" t="s">
        <v>8340</v>
      </c>
      <c r="S1937" s="13">
        <f t="shared" si="152"/>
        <v>41923.857511574075</v>
      </c>
      <c r="T1937" s="13">
        <f t="shared" si="153"/>
        <v>41953.899178240739</v>
      </c>
      <c r="U1937">
        <f t="shared" si="154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8308</v>
      </c>
      <c r="R1938" t="s">
        <v>8310</v>
      </c>
      <c r="S1938" s="13">
        <f t="shared" si="152"/>
        <v>42339.967708333337</v>
      </c>
      <c r="T1938" s="13">
        <f t="shared" si="153"/>
        <v>42369.958333333328</v>
      </c>
      <c r="U1938">
        <f t="shared" si="154"/>
        <v>2015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8308</v>
      </c>
      <c r="R1939" t="s">
        <v>8315</v>
      </c>
      <c r="S1939" s="13">
        <f t="shared" si="152"/>
        <v>42273.884305555555</v>
      </c>
      <c r="T1939" s="13">
        <f t="shared" si="153"/>
        <v>42300.458333333328</v>
      </c>
      <c r="U1939">
        <f t="shared" si="154"/>
        <v>2015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8327</v>
      </c>
      <c r="R1940" t="s">
        <v>8328</v>
      </c>
      <c r="S1940" s="13">
        <f t="shared" si="152"/>
        <v>41037.551585648151</v>
      </c>
      <c r="T1940" s="13">
        <f t="shared" si="153"/>
        <v>41067.551585648151</v>
      </c>
      <c r="U1940">
        <f t="shared" si="154"/>
        <v>2012</v>
      </c>
    </row>
    <row r="1941" spans="1:21" ht="43.5" x14ac:dyDescent="0.3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>
        <f t="shared" si="151"/>
        <v>98.79</v>
      </c>
      <c r="Q1941" s="10" t="s">
        <v>8313</v>
      </c>
      <c r="R1941" t="s">
        <v>8314</v>
      </c>
      <c r="S1941" s="13">
        <f t="shared" si="152"/>
        <v>41978.760393518518</v>
      </c>
      <c r="T1941" s="13">
        <f t="shared" si="153"/>
        <v>42023.760393518518</v>
      </c>
      <c r="U1941">
        <f t="shared" si="154"/>
        <v>2014</v>
      </c>
    </row>
    <row r="1942" spans="1:21" ht="58" x14ac:dyDescent="0.3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>
        <f t="shared" si="151"/>
        <v>23.17</v>
      </c>
      <c r="Q1942" s="10" t="s">
        <v>8311</v>
      </c>
      <c r="R1942" t="s">
        <v>8312</v>
      </c>
      <c r="S1942" s="13">
        <f t="shared" si="152"/>
        <v>41250.827118055553</v>
      </c>
      <c r="T1942" s="13">
        <f t="shared" si="153"/>
        <v>41271.827118055553</v>
      </c>
      <c r="U1942">
        <f t="shared" si="154"/>
        <v>2012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8321</v>
      </c>
      <c r="R1943" t="s">
        <v>8339</v>
      </c>
      <c r="S1943" s="13">
        <f t="shared" si="152"/>
        <v>42296.261087962965</v>
      </c>
      <c r="T1943" s="13">
        <f t="shared" si="153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8323</v>
      </c>
      <c r="R1944" t="s">
        <v>8326</v>
      </c>
      <c r="S1944" s="13">
        <f t="shared" si="152"/>
        <v>42709.134780092587</v>
      </c>
      <c r="T1944" s="13">
        <f t="shared" si="153"/>
        <v>42739.134780092587</v>
      </c>
      <c r="U1944">
        <f t="shared" si="154"/>
        <v>2016</v>
      </c>
    </row>
    <row r="1945" spans="1:21" ht="43.5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8308</v>
      </c>
      <c r="R1945" t="s">
        <v>8315</v>
      </c>
      <c r="S1945" s="13">
        <f t="shared" si="152"/>
        <v>42636.614745370374</v>
      </c>
      <c r="T1945" s="13">
        <f t="shared" si="153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8323</v>
      </c>
      <c r="R1946" t="s">
        <v>8326</v>
      </c>
      <c r="S1946" s="13">
        <f t="shared" si="152"/>
        <v>42313.703900462962</v>
      </c>
      <c r="T1946" s="13">
        <f t="shared" si="153"/>
        <v>42343</v>
      </c>
      <c r="U1946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8323</v>
      </c>
      <c r="R1947" t="s">
        <v>8326</v>
      </c>
      <c r="S1947" s="13">
        <f t="shared" si="152"/>
        <v>42256.764212962968</v>
      </c>
      <c r="T1947" s="13">
        <f t="shared" si="153"/>
        <v>42283.957638888889</v>
      </c>
      <c r="U1947">
        <f t="shared" si="154"/>
        <v>2015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8321</v>
      </c>
      <c r="R1948" t="s">
        <v>8337</v>
      </c>
      <c r="S1948" s="13">
        <f t="shared" si="152"/>
        <v>42628.22792824074</v>
      </c>
      <c r="T1948" s="13">
        <f t="shared" si="153"/>
        <v>42663.22792824074</v>
      </c>
      <c r="U1948">
        <f t="shared" si="154"/>
        <v>2016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8323</v>
      </c>
      <c r="R1949" t="s">
        <v>8324</v>
      </c>
      <c r="S1949" s="13">
        <f t="shared" si="152"/>
        <v>42233.747349537036</v>
      </c>
      <c r="T1949" s="13">
        <f t="shared" si="153"/>
        <v>42263.747349537036</v>
      </c>
      <c r="U1949">
        <f t="shared" si="154"/>
        <v>2015</v>
      </c>
    </row>
    <row r="1950" spans="1:21" ht="43.5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8308</v>
      </c>
      <c r="R1950" t="s">
        <v>8310</v>
      </c>
      <c r="S1950" s="13">
        <f t="shared" si="152"/>
        <v>42688.711354166662</v>
      </c>
      <c r="T1950" s="13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8323</v>
      </c>
      <c r="R1951" t="s">
        <v>8326</v>
      </c>
      <c r="S1951" s="13">
        <f t="shared" si="152"/>
        <v>42205.171018518522</v>
      </c>
      <c r="T1951" s="13">
        <f t="shared" si="153"/>
        <v>42235.171018518522</v>
      </c>
      <c r="U1951">
        <f t="shared" si="154"/>
        <v>2015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8327</v>
      </c>
      <c r="R1952" t="s">
        <v>8331</v>
      </c>
      <c r="S1952" s="13">
        <f t="shared" si="152"/>
        <v>41277.186111111114</v>
      </c>
      <c r="T1952" s="13">
        <f t="shared" si="153"/>
        <v>41295.332638888889</v>
      </c>
      <c r="U1952">
        <f t="shared" si="154"/>
        <v>2013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8323</v>
      </c>
      <c r="R1953" t="s">
        <v>8326</v>
      </c>
      <c r="S1953" s="13">
        <f t="shared" si="152"/>
        <v>42552.048356481479</v>
      </c>
      <c r="T1953" s="13">
        <f t="shared" si="153"/>
        <v>42573.226388888885</v>
      </c>
      <c r="U1953">
        <f t="shared" si="154"/>
        <v>2016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8323</v>
      </c>
      <c r="R1954" t="s">
        <v>8326</v>
      </c>
      <c r="S1954" s="13">
        <f t="shared" si="152"/>
        <v>41861.524837962963</v>
      </c>
      <c r="T1954" s="13">
        <f t="shared" si="153"/>
        <v>41891.524837962963</v>
      </c>
      <c r="U1954">
        <f t="shared" si="154"/>
        <v>2014</v>
      </c>
    </row>
    <row r="1955" spans="1:21" ht="43.5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8327</v>
      </c>
      <c r="R1955" t="s">
        <v>8331</v>
      </c>
      <c r="S1955" s="13">
        <f t="shared" si="152"/>
        <v>40926.047858796301</v>
      </c>
      <c r="T1955" s="13">
        <f t="shared" si="153"/>
        <v>40986.006192129629</v>
      </c>
      <c r="U1955">
        <f t="shared" si="154"/>
        <v>2012</v>
      </c>
    </row>
    <row r="1956" spans="1:21" ht="43.5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8308</v>
      </c>
      <c r="R1956" t="s">
        <v>8309</v>
      </c>
      <c r="S1956" s="13">
        <f t="shared" si="152"/>
        <v>40761.604421296295</v>
      </c>
      <c r="T1956" s="13">
        <f t="shared" si="153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8323</v>
      </c>
      <c r="R1957" t="s">
        <v>8326</v>
      </c>
      <c r="S1957" s="13">
        <f t="shared" si="152"/>
        <v>42072.576249999998</v>
      </c>
      <c r="T1957" s="13">
        <f t="shared" si="153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8323</v>
      </c>
      <c r="R1958" t="s">
        <v>8326</v>
      </c>
      <c r="S1958" s="13">
        <f t="shared" si="152"/>
        <v>41912.858946759261</v>
      </c>
      <c r="T1958" s="13">
        <f t="shared" si="153"/>
        <v>41942.858946759261</v>
      </c>
      <c r="U1958">
        <f t="shared" si="154"/>
        <v>2014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8321</v>
      </c>
      <c r="R1959" t="s">
        <v>8339</v>
      </c>
      <c r="S1959" s="13">
        <f t="shared" si="152"/>
        <v>41162.672326388885</v>
      </c>
      <c r="T1959" s="13">
        <f t="shared" si="153"/>
        <v>41192.672326388885</v>
      </c>
      <c r="U1959">
        <f t="shared" si="154"/>
        <v>2012</v>
      </c>
    </row>
    <row r="1960" spans="1:21" ht="43.5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8323</v>
      </c>
      <c r="R1960" t="s">
        <v>8326</v>
      </c>
      <c r="S1960" s="13">
        <f t="shared" si="152"/>
        <v>42167.533159722225</v>
      </c>
      <c r="T1960" s="13">
        <f t="shared" si="153"/>
        <v>42197.533159722225</v>
      </c>
      <c r="U1960">
        <f t="shared" si="154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8323</v>
      </c>
      <c r="R1961" t="s">
        <v>8324</v>
      </c>
      <c r="S1961" s="13">
        <f t="shared" si="152"/>
        <v>41902.622395833336</v>
      </c>
      <c r="T1961" s="13">
        <f t="shared" si="153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8323</v>
      </c>
      <c r="R1962" t="s">
        <v>8326</v>
      </c>
      <c r="S1962" s="13">
        <f t="shared" si="152"/>
        <v>42054.849050925928</v>
      </c>
      <c r="T1962" s="13">
        <f t="shared" si="153"/>
        <v>42084.807384259257</v>
      </c>
      <c r="U1962">
        <f t="shared" si="154"/>
        <v>2015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8319</v>
      </c>
      <c r="R1963" t="s">
        <v>8345</v>
      </c>
      <c r="S1963" s="13">
        <f t="shared" si="152"/>
        <v>42760.244212962964</v>
      </c>
      <c r="T1963" s="13">
        <f t="shared" si="153"/>
        <v>42790.244212962964</v>
      </c>
      <c r="U1963">
        <f t="shared" si="154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8316</v>
      </c>
      <c r="R1964" t="s">
        <v>8334</v>
      </c>
      <c r="S1964" s="13">
        <f t="shared" si="152"/>
        <v>41740.138113425928</v>
      </c>
      <c r="T1964" s="13">
        <f t="shared" si="153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8323</v>
      </c>
      <c r="R1965" t="s">
        <v>8326</v>
      </c>
      <c r="S1965" s="13">
        <f t="shared" si="152"/>
        <v>41879.913761574076</v>
      </c>
      <c r="T1965" s="13">
        <f t="shared" si="153"/>
        <v>41894.913761574076</v>
      </c>
      <c r="U1965">
        <f t="shared" si="154"/>
        <v>2014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8311</v>
      </c>
      <c r="R1966" t="s">
        <v>8312</v>
      </c>
      <c r="S1966" s="13">
        <f t="shared" si="152"/>
        <v>40939.979618055557</v>
      </c>
      <c r="T1966" s="13">
        <f t="shared" si="153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8323</v>
      </c>
      <c r="R1967" t="s">
        <v>8326</v>
      </c>
      <c r="S1967" s="13">
        <f t="shared" si="152"/>
        <v>42017.88045138889</v>
      </c>
      <c r="T1967" s="13">
        <f t="shared" si="153"/>
        <v>42044.1875</v>
      </c>
      <c r="U1967">
        <f t="shared" si="154"/>
        <v>2015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8316</v>
      </c>
      <c r="R1968" t="s">
        <v>8334</v>
      </c>
      <c r="S1968" s="13">
        <f t="shared" si="152"/>
        <v>41712.762673611112</v>
      </c>
      <c r="T1968" s="13">
        <f t="shared" si="153"/>
        <v>41742.762673611112</v>
      </c>
      <c r="U1968">
        <f t="shared" si="154"/>
        <v>2014</v>
      </c>
    </row>
    <row r="1969" spans="1:21" ht="43.5" x14ac:dyDescent="0.3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>
        <f t="shared" si="151"/>
        <v>300</v>
      </c>
      <c r="Q1969" s="10" t="s">
        <v>8323</v>
      </c>
      <c r="R1969" t="s">
        <v>8335</v>
      </c>
      <c r="S1969" s="13">
        <f t="shared" si="152"/>
        <v>42157.598090277781</v>
      </c>
      <c r="T1969" s="13">
        <f t="shared" si="153"/>
        <v>42217.583333333328</v>
      </c>
      <c r="U1969">
        <f t="shared" si="154"/>
        <v>2015</v>
      </c>
    </row>
    <row r="1970" spans="1:21" ht="43.5" x14ac:dyDescent="0.3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>
        <f t="shared" si="151"/>
        <v>94.74</v>
      </c>
      <c r="Q1970" s="10" t="s">
        <v>8327</v>
      </c>
      <c r="R1970" t="s">
        <v>8331</v>
      </c>
      <c r="S1970" s="13">
        <f t="shared" si="152"/>
        <v>40941.652372685188</v>
      </c>
      <c r="T1970" s="13">
        <f t="shared" si="153"/>
        <v>40971.652372685188</v>
      </c>
      <c r="U1970">
        <f t="shared" si="154"/>
        <v>2012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8323</v>
      </c>
      <c r="R1971" t="s">
        <v>8326</v>
      </c>
      <c r="S1971" s="13">
        <f t="shared" si="152"/>
        <v>41940.598182870373</v>
      </c>
      <c r="T1971" s="13">
        <f t="shared" si="153"/>
        <v>41970.639849537038</v>
      </c>
      <c r="U1971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8323</v>
      </c>
      <c r="R1972" t="s">
        <v>8326</v>
      </c>
      <c r="S1972" s="13">
        <f t="shared" si="152"/>
        <v>41807.690081018518</v>
      </c>
      <c r="T1972" s="13">
        <f t="shared" si="153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8323</v>
      </c>
      <c r="R1973" t="s">
        <v>8326</v>
      </c>
      <c r="S1973" s="13">
        <f t="shared" si="152"/>
        <v>42103.884930555556</v>
      </c>
      <c r="T1973" s="13">
        <f t="shared" si="153"/>
        <v>42133.884930555556</v>
      </c>
      <c r="U1973">
        <f t="shared" si="154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8321</v>
      </c>
      <c r="R1974" t="s">
        <v>8337</v>
      </c>
      <c r="S1974" s="13">
        <f t="shared" si="152"/>
        <v>41794.124953703707</v>
      </c>
      <c r="T1974" s="13">
        <f t="shared" si="153"/>
        <v>41854.124953703707</v>
      </c>
      <c r="U1974">
        <f t="shared" si="154"/>
        <v>2014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8327</v>
      </c>
      <c r="R1975" t="s">
        <v>8331</v>
      </c>
      <c r="S1975" s="13">
        <f t="shared" si="152"/>
        <v>41692.084143518521</v>
      </c>
      <c r="T1975" s="13">
        <f t="shared" si="153"/>
        <v>41727.041666666664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8323</v>
      </c>
      <c r="R1976" t="s">
        <v>8326</v>
      </c>
      <c r="S1976" s="13">
        <f t="shared" si="152"/>
        <v>42279.778564814813</v>
      </c>
      <c r="T1976" s="13">
        <f t="shared" si="153"/>
        <v>42310.701388888891</v>
      </c>
      <c r="U1976">
        <f t="shared" si="154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8308</v>
      </c>
      <c r="R1977" t="s">
        <v>8310</v>
      </c>
      <c r="S1977" s="13">
        <f t="shared" si="152"/>
        <v>42619.635787037041</v>
      </c>
      <c r="T1977" s="13">
        <f t="shared" si="153"/>
        <v>42649.635787037041</v>
      </c>
      <c r="U1977">
        <f t="shared" si="154"/>
        <v>2016</v>
      </c>
    </row>
    <row r="1978" spans="1:21" ht="29" x14ac:dyDescent="0.3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>
        <f t="shared" si="151"/>
        <v>35.520000000000003</v>
      </c>
      <c r="Q1978" s="10" t="s">
        <v>8308</v>
      </c>
      <c r="R1978" t="s">
        <v>8315</v>
      </c>
      <c r="S1978" s="13">
        <f t="shared" si="152"/>
        <v>41617.912662037037</v>
      </c>
      <c r="T1978" s="13">
        <f t="shared" si="153"/>
        <v>41631.912662037037</v>
      </c>
      <c r="U1978">
        <f t="shared" si="154"/>
        <v>2013</v>
      </c>
    </row>
    <row r="1979" spans="1:21" ht="43.5" x14ac:dyDescent="0.3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>
        <f t="shared" si="151"/>
        <v>36.24</v>
      </c>
      <c r="Q1979" s="10" t="s">
        <v>8327</v>
      </c>
      <c r="R1979" t="s">
        <v>8338</v>
      </c>
      <c r="S1979" s="13">
        <f t="shared" si="152"/>
        <v>41662.854988425926</v>
      </c>
      <c r="T1979" s="13">
        <f t="shared" si="153"/>
        <v>41676.854988425926</v>
      </c>
      <c r="U1979">
        <f t="shared" si="154"/>
        <v>2014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8327</v>
      </c>
      <c r="R1980" t="s">
        <v>8331</v>
      </c>
      <c r="S1980" s="13">
        <f t="shared" si="152"/>
        <v>40796.001261574071</v>
      </c>
      <c r="T1980" s="13">
        <f t="shared" si="153"/>
        <v>40849.333333333336</v>
      </c>
      <c r="U1980">
        <f t="shared" si="154"/>
        <v>2011</v>
      </c>
    </row>
    <row r="1981" spans="1:21" ht="43.5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8327</v>
      </c>
      <c r="R1981" t="s">
        <v>8328</v>
      </c>
      <c r="S1981" s="13">
        <f t="shared" si="152"/>
        <v>42290.059594907405</v>
      </c>
      <c r="T1981" s="13">
        <f t="shared" si="153"/>
        <v>42304.207638888889</v>
      </c>
      <c r="U1981">
        <f t="shared" si="154"/>
        <v>2015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8327</v>
      </c>
      <c r="R1982" t="s">
        <v>8330</v>
      </c>
      <c r="S1982" s="13">
        <f t="shared" si="152"/>
        <v>42804.534652777773</v>
      </c>
      <c r="T1982" s="13">
        <f t="shared" si="153"/>
        <v>42834.492986111116</v>
      </c>
      <c r="U1982">
        <f t="shared" si="154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8319</v>
      </c>
      <c r="R1983" t="s">
        <v>8357</v>
      </c>
      <c r="S1983" s="13">
        <f t="shared" si="152"/>
        <v>42052.802430555559</v>
      </c>
      <c r="T1983" s="13">
        <f t="shared" si="153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8323</v>
      </c>
      <c r="R1984" t="s">
        <v>8326</v>
      </c>
      <c r="S1984" s="13">
        <f t="shared" si="152"/>
        <v>42690.334317129629</v>
      </c>
      <c r="T1984" s="13">
        <f t="shared" si="153"/>
        <v>42721.333333333328</v>
      </c>
      <c r="U1984">
        <f t="shared" si="154"/>
        <v>2016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8323</v>
      </c>
      <c r="R1985" t="s">
        <v>8335</v>
      </c>
      <c r="S1985" s="13">
        <f t="shared" si="152"/>
        <v>42649.623460648145</v>
      </c>
      <c r="T1985" s="13">
        <f t="shared" si="153"/>
        <v>42693.041666666672</v>
      </c>
      <c r="U1985">
        <f t="shared" si="154"/>
        <v>2016</v>
      </c>
    </row>
    <row r="1986" spans="1:21" ht="43.5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0" t="s">
        <v>8323</v>
      </c>
      <c r="R1986" t="s">
        <v>8324</v>
      </c>
      <c r="S1986" s="13">
        <f t="shared" si="152"/>
        <v>42359.792233796295</v>
      </c>
      <c r="T1986" s="13">
        <f t="shared" si="153"/>
        <v>42408.01180555555</v>
      </c>
      <c r="U1986">
        <f t="shared" si="154"/>
        <v>2015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IFERROR(ROUND(E1987/L1987,2),0)</f>
        <v>73.13</v>
      </c>
      <c r="Q1987" s="10" t="s">
        <v>8327</v>
      </c>
      <c r="R1987" t="s">
        <v>8329</v>
      </c>
      <c r="S1987" s="13">
        <f t="shared" ref="S1987:S2050" si="157">(((J1987/60)/60)/24)+DATE(1970,1,1)</f>
        <v>41646.792222222226</v>
      </c>
      <c r="T1987" s="13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8311</v>
      </c>
      <c r="R1988" t="s">
        <v>8356</v>
      </c>
      <c r="S1988" s="13">
        <f t="shared" si="157"/>
        <v>41044.988055555557</v>
      </c>
      <c r="T1988" s="13">
        <f t="shared" si="158"/>
        <v>41104.988055555557</v>
      </c>
      <c r="U1988">
        <f t="shared" si="159"/>
        <v>2012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8327</v>
      </c>
      <c r="R1989" t="s">
        <v>8331</v>
      </c>
      <c r="S1989" s="13">
        <f t="shared" si="157"/>
        <v>42565.009097222224</v>
      </c>
      <c r="T1989" s="13">
        <f t="shared" si="158"/>
        <v>42572.009097222224</v>
      </c>
      <c r="U1989">
        <f t="shared" si="159"/>
        <v>2016</v>
      </c>
    </row>
    <row r="1990" spans="1:21" ht="43.5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8308</v>
      </c>
      <c r="R1990" t="s">
        <v>8310</v>
      </c>
      <c r="S1990" s="13">
        <f t="shared" si="157"/>
        <v>42612.642754629633</v>
      </c>
      <c r="T1990" s="13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8323</v>
      </c>
      <c r="R1991" t="s">
        <v>8326</v>
      </c>
      <c r="S1991" s="13">
        <f t="shared" si="157"/>
        <v>41921.770439814813</v>
      </c>
      <c r="T1991" s="13">
        <f t="shared" si="158"/>
        <v>41938.770439814813</v>
      </c>
      <c r="U1991">
        <f t="shared" si="15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8323</v>
      </c>
      <c r="R1992" t="s">
        <v>8324</v>
      </c>
      <c r="S1992" s="13">
        <f t="shared" si="157"/>
        <v>42773.916180555556</v>
      </c>
      <c r="T1992" s="13">
        <f t="shared" si="158"/>
        <v>42818.874513888892</v>
      </c>
      <c r="U1992">
        <f t="shared" si="159"/>
        <v>2017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8327</v>
      </c>
      <c r="R1993" t="s">
        <v>8336</v>
      </c>
      <c r="S1993" s="13">
        <f t="shared" si="157"/>
        <v>42079.745578703703</v>
      </c>
      <c r="T1993" s="13">
        <f t="shared" si="158"/>
        <v>42109.957638888889</v>
      </c>
      <c r="U1993">
        <f t="shared" si="159"/>
        <v>2015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8321</v>
      </c>
      <c r="R1994" t="s">
        <v>8343</v>
      </c>
      <c r="S1994" s="13">
        <f t="shared" si="157"/>
        <v>40324.662511574075</v>
      </c>
      <c r="T1994" s="13">
        <f t="shared" si="158"/>
        <v>40391.125</v>
      </c>
      <c r="U1994">
        <f t="shared" si="159"/>
        <v>2010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8323</v>
      </c>
      <c r="R1995" t="s">
        <v>8324</v>
      </c>
      <c r="S1995" s="13">
        <f t="shared" si="157"/>
        <v>42629.503483796296</v>
      </c>
      <c r="T1995" s="13">
        <f t="shared" si="158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8323</v>
      </c>
      <c r="R1996" t="s">
        <v>8326</v>
      </c>
      <c r="S1996" s="13">
        <f t="shared" si="157"/>
        <v>42192.591944444444</v>
      </c>
      <c r="T1996" s="13">
        <f t="shared" si="158"/>
        <v>42223.708333333328</v>
      </c>
      <c r="U1996">
        <f t="shared" si="159"/>
        <v>2015</v>
      </c>
    </row>
    <row r="1997" spans="1:21" ht="43.5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8313</v>
      </c>
      <c r="R1997" t="s">
        <v>8314</v>
      </c>
      <c r="S1997" s="13">
        <f t="shared" si="157"/>
        <v>42065.084375000006</v>
      </c>
      <c r="T1997" s="13">
        <f t="shared" si="158"/>
        <v>42095.042708333334</v>
      </c>
      <c r="U1997">
        <f t="shared" si="159"/>
        <v>2015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8308</v>
      </c>
      <c r="R1998" t="s">
        <v>8340</v>
      </c>
      <c r="S1998" s="13">
        <f t="shared" si="157"/>
        <v>42275.588715277772</v>
      </c>
      <c r="T1998" s="13">
        <f t="shared" si="158"/>
        <v>42317.60555555555</v>
      </c>
      <c r="U1998">
        <f t="shared" si="159"/>
        <v>2015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8308</v>
      </c>
      <c r="R1999" t="s">
        <v>8310</v>
      </c>
      <c r="S1999" s="13">
        <f t="shared" si="157"/>
        <v>42123.678645833337</v>
      </c>
      <c r="T1999" s="13">
        <f t="shared" si="158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8323</v>
      </c>
      <c r="R2000" t="s">
        <v>8326</v>
      </c>
      <c r="S2000" s="13">
        <f t="shared" si="157"/>
        <v>41894.91375</v>
      </c>
      <c r="T2000" s="13">
        <f t="shared" si="158"/>
        <v>41938.029861111114</v>
      </c>
      <c r="U2000">
        <f t="shared" si="159"/>
        <v>2014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8321</v>
      </c>
      <c r="R2001" t="s">
        <v>8343</v>
      </c>
      <c r="S2001" s="13">
        <f t="shared" si="157"/>
        <v>41557.949687500004</v>
      </c>
      <c r="T2001" s="13">
        <f t="shared" si="158"/>
        <v>41592.249305555553</v>
      </c>
      <c r="U2001">
        <f t="shared" si="159"/>
        <v>2013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8319</v>
      </c>
      <c r="R2002" t="s">
        <v>8345</v>
      </c>
      <c r="S2002" s="13">
        <f t="shared" si="157"/>
        <v>41932.871990740743</v>
      </c>
      <c r="T2002" s="13">
        <f t="shared" si="158"/>
        <v>41965.249305555553</v>
      </c>
      <c r="U2002">
        <f t="shared" si="159"/>
        <v>2014</v>
      </c>
    </row>
    <row r="2003" spans="1:21" ht="43.5" x14ac:dyDescent="0.3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>
        <f t="shared" si="156"/>
        <v>188.56</v>
      </c>
      <c r="Q2003" s="10" t="s">
        <v>8323</v>
      </c>
      <c r="R2003" t="s">
        <v>8326</v>
      </c>
      <c r="S2003" s="13">
        <f t="shared" si="157"/>
        <v>42159.224432870367</v>
      </c>
      <c r="T2003" s="13">
        <f t="shared" si="158"/>
        <v>42204.224432870367</v>
      </c>
      <c r="U2003">
        <f t="shared" si="159"/>
        <v>2015</v>
      </c>
    </row>
    <row r="2004" spans="1:21" ht="43.5" x14ac:dyDescent="0.3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>
        <f t="shared" si="156"/>
        <v>94.28</v>
      </c>
      <c r="Q2004" s="10" t="s">
        <v>8313</v>
      </c>
      <c r="R2004" t="s">
        <v>8314</v>
      </c>
      <c r="S2004" s="13">
        <f t="shared" si="157"/>
        <v>42159.47256944445</v>
      </c>
      <c r="T2004" s="13">
        <f t="shared" si="158"/>
        <v>42182.915972222225</v>
      </c>
      <c r="U2004">
        <f t="shared" si="15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8327</v>
      </c>
      <c r="R2005" t="s">
        <v>8354</v>
      </c>
      <c r="S2005" s="13">
        <f t="shared" si="157"/>
        <v>40671.879293981481</v>
      </c>
      <c r="T2005" s="13">
        <f t="shared" si="158"/>
        <v>40732.875</v>
      </c>
      <c r="U2005">
        <f t="shared" si="159"/>
        <v>2011</v>
      </c>
    </row>
    <row r="2006" spans="1:21" ht="43.5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8323</v>
      </c>
      <c r="R2006" t="s">
        <v>8326</v>
      </c>
      <c r="S2006" s="13">
        <f t="shared" si="157"/>
        <v>42459.15861111111</v>
      </c>
      <c r="T2006" s="13">
        <f t="shared" si="158"/>
        <v>42518.905555555553</v>
      </c>
      <c r="U2006">
        <f t="shared" si="159"/>
        <v>2016</v>
      </c>
    </row>
    <row r="2007" spans="1:21" ht="43.5" x14ac:dyDescent="0.3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>
        <f t="shared" si="156"/>
        <v>34.409999999999997</v>
      </c>
      <c r="Q2007" s="10" t="s">
        <v>8323</v>
      </c>
      <c r="R2007" t="s">
        <v>8326</v>
      </c>
      <c r="S2007" s="13">
        <f t="shared" si="157"/>
        <v>42511.741944444439</v>
      </c>
      <c r="T2007" s="13">
        <f t="shared" si="158"/>
        <v>42523.916666666672</v>
      </c>
      <c r="U2007">
        <f t="shared" si="159"/>
        <v>2016</v>
      </c>
    </row>
    <row r="2008" spans="1:21" ht="43.5" x14ac:dyDescent="0.3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>
        <f t="shared" si="156"/>
        <v>35.130000000000003</v>
      </c>
      <c r="Q2008" s="10" t="s">
        <v>8308</v>
      </c>
      <c r="R2008" t="s">
        <v>8310</v>
      </c>
      <c r="S2008" s="13">
        <f t="shared" si="157"/>
        <v>41932.036851851852</v>
      </c>
      <c r="T2008" s="13">
        <f t="shared" si="158"/>
        <v>41992.078518518523</v>
      </c>
      <c r="U2008">
        <f t="shared" si="159"/>
        <v>2014</v>
      </c>
    </row>
    <row r="2009" spans="1:21" ht="43.5" x14ac:dyDescent="0.3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>
        <f t="shared" si="156"/>
        <v>29.07</v>
      </c>
      <c r="Q2009" s="10" t="s">
        <v>8323</v>
      </c>
      <c r="R2009" t="s">
        <v>8326</v>
      </c>
      <c r="S2009" s="13">
        <f t="shared" si="157"/>
        <v>42105.267488425925</v>
      </c>
      <c r="T2009" s="13">
        <f t="shared" si="158"/>
        <v>42132.836805555555</v>
      </c>
      <c r="U2009">
        <f t="shared" si="159"/>
        <v>2015</v>
      </c>
    </row>
    <row r="2010" spans="1:21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8308</v>
      </c>
      <c r="R2010" t="s">
        <v>8310</v>
      </c>
      <c r="S2010" s="13">
        <f t="shared" si="157"/>
        <v>42611.933969907404</v>
      </c>
      <c r="T2010" s="13">
        <f t="shared" si="158"/>
        <v>42641.933969907404</v>
      </c>
      <c r="U2010">
        <f t="shared" si="159"/>
        <v>2016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8313</v>
      </c>
      <c r="R2011" t="s">
        <v>8314</v>
      </c>
      <c r="S2011" s="13">
        <f t="shared" si="157"/>
        <v>41814.785925925928</v>
      </c>
      <c r="T2011" s="13">
        <f t="shared" si="158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8323</v>
      </c>
      <c r="R2012" t="s">
        <v>8326</v>
      </c>
      <c r="S2012" s="13">
        <f t="shared" si="157"/>
        <v>42733.50136574074</v>
      </c>
      <c r="T2012" s="13">
        <f t="shared" si="158"/>
        <v>42753.50136574074</v>
      </c>
      <c r="U2012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8323</v>
      </c>
      <c r="R2013" t="s">
        <v>8326</v>
      </c>
      <c r="S2013" s="13">
        <f t="shared" si="157"/>
        <v>42381.671840277777</v>
      </c>
      <c r="T2013" s="13">
        <f t="shared" si="158"/>
        <v>42411.957638888889</v>
      </c>
      <c r="U2013">
        <f t="shared" si="159"/>
        <v>2016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8321</v>
      </c>
      <c r="R2014" t="s">
        <v>8332</v>
      </c>
      <c r="S2014" s="13">
        <f t="shared" si="157"/>
        <v>42098.291828703703</v>
      </c>
      <c r="T2014" s="13">
        <f t="shared" si="158"/>
        <v>42122</v>
      </c>
      <c r="U2014">
        <f t="shared" si="159"/>
        <v>2015</v>
      </c>
    </row>
    <row r="2015" spans="1:21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8327</v>
      </c>
      <c r="R2015" t="s">
        <v>8328</v>
      </c>
      <c r="S2015" s="13">
        <f t="shared" si="157"/>
        <v>40811.120324074072</v>
      </c>
      <c r="T2015" s="13">
        <f t="shared" si="158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8323</v>
      </c>
      <c r="R2016" t="s">
        <v>8326</v>
      </c>
      <c r="S2016" s="13">
        <f t="shared" si="157"/>
        <v>42146.731087962966</v>
      </c>
      <c r="T2016" s="13">
        <f t="shared" si="158"/>
        <v>42176.731087962966</v>
      </c>
      <c r="U2016">
        <f t="shared" si="159"/>
        <v>2015</v>
      </c>
    </row>
    <row r="2017" spans="1:21" ht="43.5" x14ac:dyDescent="0.3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>
        <f t="shared" si="156"/>
        <v>55.33</v>
      </c>
      <c r="Q2017" s="10" t="s">
        <v>8323</v>
      </c>
      <c r="R2017" t="s">
        <v>8326</v>
      </c>
      <c r="S2017" s="13">
        <f t="shared" si="157"/>
        <v>42372.693055555559</v>
      </c>
      <c r="T2017" s="13">
        <f t="shared" si="158"/>
        <v>42402.693055555559</v>
      </c>
      <c r="U2017">
        <f t="shared" si="159"/>
        <v>2016</v>
      </c>
    </row>
    <row r="2018" spans="1:21" ht="58" x14ac:dyDescent="0.3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>
        <f t="shared" si="156"/>
        <v>92.22</v>
      </c>
      <c r="Q2018" s="10" t="s">
        <v>8308</v>
      </c>
      <c r="R2018" t="s">
        <v>8340</v>
      </c>
      <c r="S2018" s="13">
        <f t="shared" si="157"/>
        <v>42380.926111111112</v>
      </c>
      <c r="T2018" s="13">
        <f t="shared" si="158"/>
        <v>42410.926111111112</v>
      </c>
      <c r="U2018">
        <f t="shared" si="159"/>
        <v>2016</v>
      </c>
    </row>
    <row r="2019" spans="1:21" ht="43.5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8311</v>
      </c>
      <c r="R2019" t="s">
        <v>8352</v>
      </c>
      <c r="S2019" s="13">
        <f t="shared" si="157"/>
        <v>41604.996458333335</v>
      </c>
      <c r="T2019" s="13">
        <f t="shared" si="158"/>
        <v>41634.996458333335</v>
      </c>
      <c r="U2019">
        <f t="shared" si="159"/>
        <v>2013</v>
      </c>
    </row>
    <row r="2020" spans="1:21" ht="58" x14ac:dyDescent="0.3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>
        <f t="shared" si="156"/>
        <v>45.97</v>
      </c>
      <c r="Q2020" s="10" t="s">
        <v>8311</v>
      </c>
      <c r="R2020" t="s">
        <v>8356</v>
      </c>
      <c r="S2020" s="13">
        <f t="shared" si="157"/>
        <v>42136.297175925924</v>
      </c>
      <c r="T2020" s="13">
        <f t="shared" si="158"/>
        <v>42167.297175925924</v>
      </c>
      <c r="U2020">
        <f t="shared" si="159"/>
        <v>2015</v>
      </c>
    </row>
    <row r="2021" spans="1:21" ht="43.5" x14ac:dyDescent="0.3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>
        <f t="shared" si="156"/>
        <v>31.83</v>
      </c>
      <c r="Q2021" s="10" t="s">
        <v>8327</v>
      </c>
      <c r="R2021" t="s">
        <v>8328</v>
      </c>
      <c r="S2021" s="13">
        <f t="shared" si="157"/>
        <v>41535.90148148148</v>
      </c>
      <c r="T2021" s="13">
        <f t="shared" si="158"/>
        <v>41558</v>
      </c>
      <c r="U2021">
        <f t="shared" si="159"/>
        <v>2013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8321</v>
      </c>
      <c r="R2022" t="s">
        <v>8343</v>
      </c>
      <c r="S2022" s="13">
        <f t="shared" si="157"/>
        <v>41724.776539351849</v>
      </c>
      <c r="T2022" s="13">
        <f t="shared" si="158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8323</v>
      </c>
      <c r="R2023" t="s">
        <v>8326</v>
      </c>
      <c r="S2023" s="13">
        <f t="shared" si="157"/>
        <v>41893.783553240741</v>
      </c>
      <c r="T2023" s="13">
        <f t="shared" si="158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8323</v>
      </c>
      <c r="R2024" t="s">
        <v>8326</v>
      </c>
      <c r="S2024" s="13">
        <f t="shared" si="157"/>
        <v>42054.024421296301</v>
      </c>
      <c r="T2024" s="13">
        <f t="shared" si="158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8323</v>
      </c>
      <c r="R2025" t="s">
        <v>8326</v>
      </c>
      <c r="S2025" s="13">
        <f t="shared" si="157"/>
        <v>42675.694236111114</v>
      </c>
      <c r="T2025" s="13">
        <f t="shared" si="158"/>
        <v>42705.735902777778</v>
      </c>
      <c r="U2025">
        <f t="shared" si="159"/>
        <v>2016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8313</v>
      </c>
      <c r="R2026" t="s">
        <v>8314</v>
      </c>
      <c r="S2026" s="13">
        <f t="shared" si="157"/>
        <v>42010.674513888895</v>
      </c>
      <c r="T2026" s="13">
        <f t="shared" si="158"/>
        <v>42040.674513888895</v>
      </c>
      <c r="U2026">
        <f t="shared" si="159"/>
        <v>2015</v>
      </c>
    </row>
    <row r="2027" spans="1:21" ht="43.5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8323</v>
      </c>
      <c r="R2027" t="s">
        <v>8326</v>
      </c>
      <c r="S2027" s="13">
        <f t="shared" si="157"/>
        <v>42162.729548611111</v>
      </c>
      <c r="T2027" s="13">
        <f t="shared" si="158"/>
        <v>42192.729548611111</v>
      </c>
      <c r="U2027">
        <f t="shared" si="159"/>
        <v>2015</v>
      </c>
    </row>
    <row r="2028" spans="1:21" ht="43.5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8316</v>
      </c>
      <c r="R2028" t="s">
        <v>8334</v>
      </c>
      <c r="S2028" s="13">
        <f t="shared" si="157"/>
        <v>42647.750092592592</v>
      </c>
      <c r="T2028" s="13">
        <f t="shared" si="158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8323</v>
      </c>
      <c r="R2029" t="s">
        <v>8326</v>
      </c>
      <c r="S2029" s="13">
        <f t="shared" si="157"/>
        <v>42039.384571759263</v>
      </c>
      <c r="T2029" s="13">
        <f t="shared" si="158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8323</v>
      </c>
      <c r="R2030" t="s">
        <v>8326</v>
      </c>
      <c r="S2030" s="13">
        <f t="shared" si="157"/>
        <v>42097.786493055552</v>
      </c>
      <c r="T2030" s="13">
        <f t="shared" si="158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8323</v>
      </c>
      <c r="R2031" t="s">
        <v>8326</v>
      </c>
      <c r="S2031" s="13">
        <f t="shared" si="157"/>
        <v>42203.432129629626</v>
      </c>
      <c r="T2031" s="13">
        <f t="shared" si="158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8323</v>
      </c>
      <c r="R2032" t="s">
        <v>8326</v>
      </c>
      <c r="S2032" s="13">
        <f t="shared" si="157"/>
        <v>42374.911226851851</v>
      </c>
      <c r="T2032" s="13">
        <f t="shared" si="158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8323</v>
      </c>
      <c r="R2033" t="s">
        <v>8326</v>
      </c>
      <c r="S2033" s="13">
        <f t="shared" si="157"/>
        <v>42103.399479166663</v>
      </c>
      <c r="T2033" s="13">
        <f t="shared" si="158"/>
        <v>42133.399479166663</v>
      </c>
      <c r="U2033">
        <f t="shared" si="159"/>
        <v>2015</v>
      </c>
    </row>
    <row r="2034" spans="1:21" ht="43.5" x14ac:dyDescent="0.3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>
        <f t="shared" si="156"/>
        <v>43.62</v>
      </c>
      <c r="Q2034" s="10" t="s">
        <v>8327</v>
      </c>
      <c r="R2034" t="s">
        <v>8341</v>
      </c>
      <c r="S2034" s="13">
        <f t="shared" si="157"/>
        <v>41390.757754629631</v>
      </c>
      <c r="T2034" s="13">
        <f t="shared" si="158"/>
        <v>41425.708333333336</v>
      </c>
      <c r="U2034">
        <f t="shared" si="159"/>
        <v>2013</v>
      </c>
    </row>
    <row r="2035" spans="1:21" ht="43.5" x14ac:dyDescent="0.3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>
        <f t="shared" si="156"/>
        <v>76.86</v>
      </c>
      <c r="Q2035" s="10" t="s">
        <v>8327</v>
      </c>
      <c r="R2035" t="s">
        <v>8331</v>
      </c>
      <c r="S2035" s="13">
        <f t="shared" si="157"/>
        <v>42075.171203703707</v>
      </c>
      <c r="T2035" s="13">
        <f t="shared" si="158"/>
        <v>42105.171203703707</v>
      </c>
      <c r="U2035">
        <f t="shared" si="159"/>
        <v>2015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8327</v>
      </c>
      <c r="R2036" t="s">
        <v>8331</v>
      </c>
      <c r="S2036" s="13">
        <f t="shared" si="157"/>
        <v>41571.998379629629</v>
      </c>
      <c r="T2036" s="13">
        <f t="shared" si="158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8323</v>
      </c>
      <c r="R2037" t="s">
        <v>8326</v>
      </c>
      <c r="S2037" s="13">
        <f t="shared" si="157"/>
        <v>42446.943831018521</v>
      </c>
      <c r="T2037" s="13">
        <f t="shared" si="158"/>
        <v>42476.943831018521</v>
      </c>
      <c r="U2037">
        <f t="shared" si="159"/>
        <v>2016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8323</v>
      </c>
      <c r="R2038" t="s">
        <v>8324</v>
      </c>
      <c r="S2038" s="13">
        <f t="shared" si="157"/>
        <v>42628.690266203703</v>
      </c>
      <c r="T2038" s="13">
        <f t="shared" si="158"/>
        <v>42660.166666666672</v>
      </c>
      <c r="U2038">
        <f t="shared" si="159"/>
        <v>2016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8323</v>
      </c>
      <c r="R2039" t="s">
        <v>8324</v>
      </c>
      <c r="S2039" s="13">
        <f t="shared" si="157"/>
        <v>42780.740277777775</v>
      </c>
      <c r="T2039" s="13">
        <f t="shared" si="158"/>
        <v>42795.083333333328</v>
      </c>
      <c r="U2039">
        <f t="shared" si="159"/>
        <v>2017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8311</v>
      </c>
      <c r="R2040" t="s">
        <v>8333</v>
      </c>
      <c r="S2040" s="13">
        <f t="shared" si="157"/>
        <v>41943.604097222218</v>
      </c>
      <c r="T2040" s="13">
        <f t="shared" si="158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8323</v>
      </c>
      <c r="R2041" t="s">
        <v>8326</v>
      </c>
      <c r="S2041" s="13">
        <f t="shared" si="157"/>
        <v>42065.887361111112</v>
      </c>
      <c r="T2041" s="13">
        <f t="shared" si="158"/>
        <v>42095.845694444448</v>
      </c>
      <c r="U2041">
        <f t="shared" si="159"/>
        <v>2015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8321</v>
      </c>
      <c r="R2042" t="s">
        <v>8343</v>
      </c>
      <c r="S2042" s="13">
        <f t="shared" si="157"/>
        <v>41631.902766203704</v>
      </c>
      <c r="T2042" s="13">
        <f t="shared" si="158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8323</v>
      </c>
      <c r="R2043" t="s">
        <v>8326</v>
      </c>
      <c r="S2043" s="13">
        <f t="shared" si="157"/>
        <v>41923.921643518523</v>
      </c>
      <c r="T2043" s="13">
        <f t="shared" si="158"/>
        <v>41949.031944444447</v>
      </c>
      <c r="U2043">
        <f t="shared" si="159"/>
        <v>2014</v>
      </c>
    </row>
    <row r="2044" spans="1:21" ht="43.5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8313</v>
      </c>
      <c r="R2044" t="s">
        <v>8351</v>
      </c>
      <c r="S2044" s="13">
        <f t="shared" si="157"/>
        <v>42707.895462962959</v>
      </c>
      <c r="T2044" s="13">
        <f t="shared" si="158"/>
        <v>42729.458333333328</v>
      </c>
      <c r="U2044">
        <f t="shared" si="159"/>
        <v>2016</v>
      </c>
    </row>
    <row r="2045" spans="1:21" ht="43.5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8323</v>
      </c>
      <c r="R2045" t="s">
        <v>8326</v>
      </c>
      <c r="S2045" s="13">
        <f t="shared" si="157"/>
        <v>42016.120613425926</v>
      </c>
      <c r="T2045" s="13">
        <f t="shared" si="158"/>
        <v>42046.120613425926</v>
      </c>
      <c r="U2045">
        <f t="shared" si="159"/>
        <v>2015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8327</v>
      </c>
      <c r="R2046" t="s">
        <v>8331</v>
      </c>
      <c r="S2046" s="13">
        <f t="shared" si="157"/>
        <v>41301.654340277775</v>
      </c>
      <c r="T2046" s="13">
        <f t="shared" si="158"/>
        <v>41341.654340277775</v>
      </c>
      <c r="U2046">
        <f t="shared" si="159"/>
        <v>2013</v>
      </c>
    </row>
    <row r="2047" spans="1:21" ht="43.5" x14ac:dyDescent="0.3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>
        <f t="shared" si="156"/>
        <v>225</v>
      </c>
      <c r="Q2047" s="10" t="s">
        <v>8311</v>
      </c>
      <c r="R2047" t="s">
        <v>8348</v>
      </c>
      <c r="S2047" s="13">
        <f t="shared" si="157"/>
        <v>41832.672685185185</v>
      </c>
      <c r="T2047" s="13">
        <f t="shared" si="158"/>
        <v>41887.568749999999</v>
      </c>
      <c r="U2047">
        <f t="shared" si="159"/>
        <v>2014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8327</v>
      </c>
      <c r="R2048" t="s">
        <v>8350</v>
      </c>
      <c r="S2048" s="13">
        <f t="shared" si="157"/>
        <v>41180.86241898148</v>
      </c>
      <c r="T2048" s="13">
        <f t="shared" si="158"/>
        <v>41231</v>
      </c>
      <c r="U2048">
        <f t="shared" si="159"/>
        <v>2012</v>
      </c>
    </row>
    <row r="2049" spans="1:21" ht="43.5" x14ac:dyDescent="0.3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>
        <f t="shared" si="156"/>
        <v>58.33</v>
      </c>
      <c r="Q2049" s="10" t="s">
        <v>8327</v>
      </c>
      <c r="R2049" t="s">
        <v>8331</v>
      </c>
      <c r="S2049" s="13">
        <f t="shared" si="157"/>
        <v>41123.056273148148</v>
      </c>
      <c r="T2049" s="13">
        <f t="shared" si="158"/>
        <v>41153.056273148148</v>
      </c>
      <c r="U2049">
        <f t="shared" si="159"/>
        <v>2012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6"/>
        <v>35.799999999999997</v>
      </c>
      <c r="Q2050" s="10" t="s">
        <v>8323</v>
      </c>
      <c r="R2050" t="s">
        <v>8326</v>
      </c>
      <c r="S2050" s="13">
        <f t="shared" si="157"/>
        <v>42479.432291666672</v>
      </c>
      <c r="T2050" s="13">
        <f t="shared" si="158"/>
        <v>42492.958333333328</v>
      </c>
      <c r="U2050">
        <f t="shared" si="159"/>
        <v>2016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IFERROR(ROUND(E2051/L2051,2),0)</f>
        <v>87.31</v>
      </c>
      <c r="Q2051" s="10" t="s">
        <v>8321</v>
      </c>
      <c r="R2051" t="s">
        <v>8325</v>
      </c>
      <c r="S2051" s="13">
        <f t="shared" ref="S2051:S2114" si="162">(((J2051/60)/60)/24)+DATE(1970,1,1)</f>
        <v>41867.083368055559</v>
      </c>
      <c r="T2051" s="13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8308</v>
      </c>
      <c r="R2052" t="s">
        <v>8342</v>
      </c>
      <c r="S2052" s="13">
        <f t="shared" si="162"/>
        <v>42074.935740740737</v>
      </c>
      <c r="T2052" s="13">
        <f t="shared" si="163"/>
        <v>42104.935740740737</v>
      </c>
      <c r="U2052">
        <f t="shared" si="164"/>
        <v>2015</v>
      </c>
    </row>
    <row r="2053" spans="1:21" ht="43.5" x14ac:dyDescent="0.3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>
        <f t="shared" si="161"/>
        <v>34.130000000000003</v>
      </c>
      <c r="Q2053" s="10" t="s">
        <v>8323</v>
      </c>
      <c r="R2053" t="s">
        <v>8324</v>
      </c>
      <c r="S2053" s="13">
        <f t="shared" si="162"/>
        <v>42801.774699074071</v>
      </c>
      <c r="T2053" s="13">
        <f t="shared" si="163"/>
        <v>42832.733032407406</v>
      </c>
      <c r="U2053">
        <f t="shared" si="164"/>
        <v>2017</v>
      </c>
    </row>
    <row r="2054" spans="1:21" ht="43.5" x14ac:dyDescent="0.3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>
        <f t="shared" si="161"/>
        <v>54.14</v>
      </c>
      <c r="Q2054" s="10" t="s">
        <v>8323</v>
      </c>
      <c r="R2054" t="s">
        <v>8326</v>
      </c>
      <c r="S2054" s="13">
        <f t="shared" si="162"/>
        <v>42150.755312499998</v>
      </c>
      <c r="T2054" s="13">
        <f t="shared" si="163"/>
        <v>42180.755312499998</v>
      </c>
      <c r="U2054">
        <f t="shared" si="164"/>
        <v>2015</v>
      </c>
    </row>
    <row r="2055" spans="1:21" ht="43.5" x14ac:dyDescent="0.3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>
        <f t="shared" si="161"/>
        <v>60.38</v>
      </c>
      <c r="Q2055" s="10" t="s">
        <v>8321</v>
      </c>
      <c r="R2055" t="s">
        <v>8343</v>
      </c>
      <c r="S2055" s="13">
        <f t="shared" si="162"/>
        <v>40997.144872685189</v>
      </c>
      <c r="T2055" s="13">
        <f t="shared" si="163"/>
        <v>41050.124305555553</v>
      </c>
      <c r="U2055">
        <f t="shared" si="164"/>
        <v>2012</v>
      </c>
    </row>
    <row r="2056" spans="1:21" ht="43.5" x14ac:dyDescent="0.3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>
        <f t="shared" si="161"/>
        <v>55.89</v>
      </c>
      <c r="Q2056" s="10" t="s">
        <v>8323</v>
      </c>
      <c r="R2056" t="s">
        <v>8326</v>
      </c>
      <c r="S2056" s="13">
        <f t="shared" si="162"/>
        <v>41764.44663194444</v>
      </c>
      <c r="T2056" s="13">
        <f t="shared" si="163"/>
        <v>41791.165972222225</v>
      </c>
      <c r="U2056">
        <f t="shared" si="164"/>
        <v>2014</v>
      </c>
    </row>
    <row r="2057" spans="1:21" ht="43.5" x14ac:dyDescent="0.3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>
        <f t="shared" si="161"/>
        <v>86.94</v>
      </c>
      <c r="Q2057" s="10" t="s">
        <v>8323</v>
      </c>
      <c r="R2057" t="s">
        <v>8326</v>
      </c>
      <c r="S2057" s="13">
        <f t="shared" si="162"/>
        <v>42725.031180555554</v>
      </c>
      <c r="T2057" s="13">
        <f t="shared" si="163"/>
        <v>42746.208333333328</v>
      </c>
      <c r="U2057">
        <f t="shared" si="164"/>
        <v>2016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8311</v>
      </c>
      <c r="R2058" t="s">
        <v>8333</v>
      </c>
      <c r="S2058" s="13">
        <f t="shared" si="162"/>
        <v>42502.807627314818</v>
      </c>
      <c r="T2058" s="13">
        <f t="shared" si="163"/>
        <v>42532.807627314818</v>
      </c>
      <c r="U2058">
        <f t="shared" si="164"/>
        <v>2016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8327</v>
      </c>
      <c r="R2059" t="s">
        <v>8331</v>
      </c>
      <c r="S2059" s="13">
        <f t="shared" si="162"/>
        <v>40070.253819444442</v>
      </c>
      <c r="T2059" s="13">
        <f t="shared" si="163"/>
        <v>40148.708333333336</v>
      </c>
      <c r="U2059">
        <f t="shared" si="164"/>
        <v>2009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8308</v>
      </c>
      <c r="R2060" t="s">
        <v>8309</v>
      </c>
      <c r="S2060" s="13">
        <f t="shared" si="162"/>
        <v>40347.125601851854</v>
      </c>
      <c r="T2060" s="13">
        <f t="shared" si="163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8323</v>
      </c>
      <c r="R2061" t="s">
        <v>8326</v>
      </c>
      <c r="S2061" s="13">
        <f t="shared" si="162"/>
        <v>42143.461122685185</v>
      </c>
      <c r="T2061" s="13">
        <f t="shared" si="163"/>
        <v>42173.461122685185</v>
      </c>
      <c r="U2061">
        <f t="shared" si="164"/>
        <v>2015</v>
      </c>
    </row>
    <row r="2062" spans="1:21" ht="29" x14ac:dyDescent="0.3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>
        <f t="shared" si="161"/>
        <v>25.49</v>
      </c>
      <c r="Q2062" s="10" t="s">
        <v>8319</v>
      </c>
      <c r="R2062" t="s">
        <v>8320</v>
      </c>
      <c r="S2062" s="13">
        <f t="shared" si="162"/>
        <v>42790.885243055556</v>
      </c>
      <c r="T2062" s="13">
        <f t="shared" si="163"/>
        <v>42820.843576388885</v>
      </c>
      <c r="U2062">
        <f t="shared" si="164"/>
        <v>2017</v>
      </c>
    </row>
    <row r="2063" spans="1:21" ht="29" x14ac:dyDescent="0.3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>
        <f t="shared" si="161"/>
        <v>77.75</v>
      </c>
      <c r="Q2063" s="10" t="s">
        <v>8327</v>
      </c>
      <c r="R2063" t="s">
        <v>8331</v>
      </c>
      <c r="S2063" s="13">
        <f t="shared" si="162"/>
        <v>41548.00335648148</v>
      </c>
      <c r="T2063" s="13">
        <f t="shared" si="163"/>
        <v>41563.00335648148</v>
      </c>
      <c r="U2063">
        <f t="shared" si="164"/>
        <v>2013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8327</v>
      </c>
      <c r="R2064" t="s">
        <v>8328</v>
      </c>
      <c r="S2064" s="13">
        <f t="shared" si="162"/>
        <v>40764.204375000001</v>
      </c>
      <c r="T2064" s="13">
        <f t="shared" si="163"/>
        <v>40794.204375000001</v>
      </c>
      <c r="U2064">
        <f t="shared" si="164"/>
        <v>2011</v>
      </c>
    </row>
    <row r="2065" spans="1:21" ht="29" x14ac:dyDescent="0.3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>
        <f t="shared" si="161"/>
        <v>775</v>
      </c>
      <c r="Q2065" s="10" t="s">
        <v>8323</v>
      </c>
      <c r="R2065" t="s">
        <v>8324</v>
      </c>
      <c r="S2065" s="13">
        <f t="shared" si="162"/>
        <v>42534.649571759262</v>
      </c>
      <c r="T2065" s="13">
        <f t="shared" si="163"/>
        <v>42553.649571759262</v>
      </c>
      <c r="U2065">
        <f t="shared" si="164"/>
        <v>2016</v>
      </c>
    </row>
    <row r="2066" spans="1:21" ht="58" x14ac:dyDescent="0.3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>
        <f t="shared" si="161"/>
        <v>67.39</v>
      </c>
      <c r="Q2066" s="10" t="s">
        <v>8311</v>
      </c>
      <c r="R2066" t="s">
        <v>8333</v>
      </c>
      <c r="S2066" s="13">
        <f t="shared" si="162"/>
        <v>41689.917962962965</v>
      </c>
      <c r="T2066" s="13">
        <f t="shared" si="163"/>
        <v>41719.876296296294</v>
      </c>
      <c r="U2066">
        <f t="shared" si="164"/>
        <v>2014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8323</v>
      </c>
      <c r="R2067" t="s">
        <v>8335</v>
      </c>
      <c r="S2067" s="13">
        <f t="shared" si="162"/>
        <v>42420.140277777777</v>
      </c>
      <c r="T2067" s="13">
        <f t="shared" si="163"/>
        <v>42444.666666666672</v>
      </c>
      <c r="U2067">
        <f t="shared" si="164"/>
        <v>2016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8308</v>
      </c>
      <c r="R2068" t="s">
        <v>8310</v>
      </c>
      <c r="S2068" s="13">
        <f t="shared" si="162"/>
        <v>42182.008402777778</v>
      </c>
      <c r="T2068" s="13">
        <f t="shared" si="163"/>
        <v>42227.008402777778</v>
      </c>
      <c r="U2068">
        <f t="shared" si="164"/>
        <v>2015</v>
      </c>
    </row>
    <row r="2069" spans="1:21" ht="43.5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8316</v>
      </c>
      <c r="R2069" t="s">
        <v>8317</v>
      </c>
      <c r="S2069" s="13">
        <f t="shared" si="162"/>
        <v>42020.806701388887</v>
      </c>
      <c r="T2069" s="13">
        <f t="shared" si="163"/>
        <v>42039.166666666672</v>
      </c>
      <c r="U2069">
        <f t="shared" si="164"/>
        <v>2015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8327</v>
      </c>
      <c r="R2070" t="s">
        <v>8328</v>
      </c>
      <c r="S2070" s="13">
        <f t="shared" si="162"/>
        <v>41205.854537037041</v>
      </c>
      <c r="T2070" s="13">
        <f t="shared" si="163"/>
        <v>41265.896203703705</v>
      </c>
      <c r="U2070">
        <f t="shared" si="164"/>
        <v>2012</v>
      </c>
    </row>
    <row r="2071" spans="1:21" ht="43.5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8323</v>
      </c>
      <c r="R2071" t="s">
        <v>8326</v>
      </c>
      <c r="S2071" s="13">
        <f t="shared" si="162"/>
        <v>41815.774826388886</v>
      </c>
      <c r="T2071" s="13">
        <f t="shared" si="163"/>
        <v>41830.774826388886</v>
      </c>
      <c r="U2071">
        <f t="shared" si="164"/>
        <v>2014</v>
      </c>
    </row>
    <row r="2072" spans="1:21" ht="29" x14ac:dyDescent="0.3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>
        <f t="shared" si="161"/>
        <v>59.04</v>
      </c>
      <c r="Q2072" s="10" t="s">
        <v>8323</v>
      </c>
      <c r="R2072" t="s">
        <v>8335</v>
      </c>
      <c r="S2072" s="13">
        <f t="shared" si="162"/>
        <v>41747.471504629626</v>
      </c>
      <c r="T2072" s="13">
        <f t="shared" si="163"/>
        <v>41778.208333333336</v>
      </c>
      <c r="U2072">
        <f t="shared" si="164"/>
        <v>2014</v>
      </c>
    </row>
    <row r="2073" spans="1:21" ht="58" x14ac:dyDescent="0.3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>
        <f t="shared" si="161"/>
        <v>69.77</v>
      </c>
      <c r="Q2073" s="10" t="s">
        <v>8321</v>
      </c>
      <c r="R2073" t="s">
        <v>8322</v>
      </c>
      <c r="S2073" s="13">
        <f t="shared" si="162"/>
        <v>41144.709490740745</v>
      </c>
      <c r="T2073" s="13">
        <f t="shared" si="163"/>
        <v>41158.709490740745</v>
      </c>
      <c r="U2073">
        <f t="shared" si="164"/>
        <v>2012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8323</v>
      </c>
      <c r="R2074" t="s">
        <v>8326</v>
      </c>
      <c r="S2074" s="13">
        <f t="shared" si="162"/>
        <v>42513.110787037032</v>
      </c>
      <c r="T2074" s="13">
        <f t="shared" si="163"/>
        <v>42534.708333333328</v>
      </c>
      <c r="U2074">
        <f t="shared" si="164"/>
        <v>2016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8313</v>
      </c>
      <c r="R2075" t="s">
        <v>8314</v>
      </c>
      <c r="S2075" s="13">
        <f t="shared" si="162"/>
        <v>42068.65552083333</v>
      </c>
      <c r="T2075" s="13">
        <f t="shared" si="163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8323</v>
      </c>
      <c r="R2076" t="s">
        <v>8326</v>
      </c>
      <c r="S2076" s="13">
        <f t="shared" si="162"/>
        <v>41820.639189814814</v>
      </c>
      <c r="T2076" s="13">
        <f t="shared" si="163"/>
        <v>41843.165972222225</v>
      </c>
      <c r="U2076">
        <f t="shared" si="164"/>
        <v>2014</v>
      </c>
    </row>
    <row r="2077" spans="1:21" ht="43.5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8308</v>
      </c>
      <c r="R2077" t="s">
        <v>8310</v>
      </c>
      <c r="S2077" s="13">
        <f t="shared" si="162"/>
        <v>41922.741655092592</v>
      </c>
      <c r="T2077" s="13">
        <f t="shared" si="163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8323</v>
      </c>
      <c r="R2078" t="s">
        <v>8326</v>
      </c>
      <c r="S2078" s="13">
        <f t="shared" si="162"/>
        <v>41753.515856481477</v>
      </c>
      <c r="T2078" s="13">
        <f t="shared" si="163"/>
        <v>41781.921527777777</v>
      </c>
      <c r="U2078">
        <f t="shared" si="164"/>
        <v>2014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8311</v>
      </c>
      <c r="R2079" t="s">
        <v>8348</v>
      </c>
      <c r="S2079" s="13">
        <f t="shared" si="162"/>
        <v>42676.717615740738</v>
      </c>
      <c r="T2079" s="13">
        <f t="shared" si="163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8323</v>
      </c>
      <c r="R2080" t="s">
        <v>8326</v>
      </c>
      <c r="S2080" s="13">
        <f t="shared" si="162"/>
        <v>42512.58321759259</v>
      </c>
      <c r="T2080" s="13">
        <f t="shared" si="163"/>
        <v>42526.58321759259</v>
      </c>
      <c r="U2080">
        <f t="shared" si="164"/>
        <v>2016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8327</v>
      </c>
      <c r="R2081" t="s">
        <v>8331</v>
      </c>
      <c r="S2081" s="13">
        <f t="shared" si="162"/>
        <v>40666.973541666666</v>
      </c>
      <c r="T2081" s="13">
        <f t="shared" si="163"/>
        <v>40705.125</v>
      </c>
      <c r="U2081">
        <f t="shared" si="164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8323</v>
      </c>
      <c r="R2082" t="s">
        <v>8326</v>
      </c>
      <c r="S2082" s="13">
        <f t="shared" si="162"/>
        <v>42536.815648148149</v>
      </c>
      <c r="T2082" s="13">
        <f t="shared" si="163"/>
        <v>42566.815648148149</v>
      </c>
      <c r="U2082">
        <f t="shared" si="164"/>
        <v>2016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8327</v>
      </c>
      <c r="R2083" t="s">
        <v>8350</v>
      </c>
      <c r="S2083" s="13">
        <f t="shared" si="162"/>
        <v>41733.737083333333</v>
      </c>
      <c r="T2083" s="13">
        <f t="shared" si="163"/>
        <v>41763.25</v>
      </c>
      <c r="U2083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8323</v>
      </c>
      <c r="R2084" t="s">
        <v>8326</v>
      </c>
      <c r="S2084" s="13">
        <f t="shared" si="162"/>
        <v>41927.873784722222</v>
      </c>
      <c r="T2084" s="13">
        <f t="shared" si="163"/>
        <v>41950.770833333336</v>
      </c>
      <c r="U2084">
        <f t="shared" si="164"/>
        <v>2014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8327</v>
      </c>
      <c r="R2085" t="s">
        <v>8328</v>
      </c>
      <c r="S2085" s="13">
        <f t="shared" si="162"/>
        <v>41022.645185185182</v>
      </c>
      <c r="T2085" s="13">
        <f t="shared" si="163"/>
        <v>41052.645185185182</v>
      </c>
      <c r="U2085">
        <f t="shared" si="164"/>
        <v>2012</v>
      </c>
    </row>
    <row r="2086" spans="1:21" ht="43.5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8321</v>
      </c>
      <c r="R2086" t="s">
        <v>8322</v>
      </c>
      <c r="S2086" s="13">
        <f t="shared" si="162"/>
        <v>40924.650868055556</v>
      </c>
      <c r="T2086" s="13">
        <f t="shared" si="163"/>
        <v>40954.650868055556</v>
      </c>
      <c r="U2086">
        <f t="shared" si="164"/>
        <v>2012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8321</v>
      </c>
      <c r="R2087" t="s">
        <v>8332</v>
      </c>
      <c r="S2087" s="13">
        <f t="shared" si="162"/>
        <v>41917.731736111113</v>
      </c>
      <c r="T2087" s="13">
        <f t="shared" si="163"/>
        <v>41947.773402777777</v>
      </c>
      <c r="U2087">
        <f t="shared" si="164"/>
        <v>2014</v>
      </c>
    </row>
    <row r="2088" spans="1:21" ht="43.5" x14ac:dyDescent="0.3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>
        <f t="shared" si="161"/>
        <v>35.950000000000003</v>
      </c>
      <c r="Q2088" s="10" t="s">
        <v>8323</v>
      </c>
      <c r="R2088" t="s">
        <v>8326</v>
      </c>
      <c r="S2088" s="13">
        <f t="shared" si="162"/>
        <v>42233.763831018514</v>
      </c>
      <c r="T2088" s="13">
        <f t="shared" si="163"/>
        <v>42258.763831018514</v>
      </c>
      <c r="U2088">
        <f t="shared" si="164"/>
        <v>2015</v>
      </c>
    </row>
    <row r="2089" spans="1:21" ht="29" x14ac:dyDescent="0.3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>
        <f t="shared" si="161"/>
        <v>75.5</v>
      </c>
      <c r="Q2089" s="10" t="s">
        <v>8323</v>
      </c>
      <c r="R2089" t="s">
        <v>8326</v>
      </c>
      <c r="S2089" s="13">
        <f t="shared" si="162"/>
        <v>41775.858564814815</v>
      </c>
      <c r="T2089" s="13">
        <f t="shared" si="163"/>
        <v>41822.165972222225</v>
      </c>
      <c r="U2089">
        <f t="shared" si="164"/>
        <v>2014</v>
      </c>
    </row>
    <row r="2090" spans="1:21" ht="43.5" x14ac:dyDescent="0.3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>
        <f t="shared" si="161"/>
        <v>48.71</v>
      </c>
      <c r="Q2090" s="10" t="s">
        <v>8327</v>
      </c>
      <c r="R2090" t="s">
        <v>8331</v>
      </c>
      <c r="S2090" s="13">
        <f t="shared" si="162"/>
        <v>42747.219560185185</v>
      </c>
      <c r="T2090" s="13">
        <f t="shared" si="163"/>
        <v>42769.174305555556</v>
      </c>
      <c r="U2090">
        <f t="shared" si="164"/>
        <v>2017</v>
      </c>
    </row>
    <row r="2091" spans="1:21" ht="29" x14ac:dyDescent="0.3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>
        <f t="shared" si="161"/>
        <v>30.12</v>
      </c>
      <c r="Q2091" s="10" t="s">
        <v>8323</v>
      </c>
      <c r="R2091" t="s">
        <v>8324</v>
      </c>
      <c r="S2091" s="13">
        <f t="shared" si="162"/>
        <v>42226.651886574073</v>
      </c>
      <c r="T2091" s="13">
        <f t="shared" si="163"/>
        <v>42286.651886574073</v>
      </c>
      <c r="U2091">
        <f t="shared" si="164"/>
        <v>2015</v>
      </c>
    </row>
    <row r="2092" spans="1:21" ht="43.5" x14ac:dyDescent="0.3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>
        <f t="shared" si="161"/>
        <v>71.709999999999994</v>
      </c>
      <c r="Q2092" s="10" t="s">
        <v>8321</v>
      </c>
      <c r="R2092" t="s">
        <v>8343</v>
      </c>
      <c r="S2092" s="13">
        <f t="shared" si="162"/>
        <v>40779.125428240739</v>
      </c>
      <c r="T2092" s="13">
        <f t="shared" si="163"/>
        <v>40809.125428240739</v>
      </c>
      <c r="U2092">
        <f t="shared" si="164"/>
        <v>2011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8323</v>
      </c>
      <c r="R2093" t="s">
        <v>8326</v>
      </c>
      <c r="S2093" s="13">
        <f t="shared" si="162"/>
        <v>42129.541585648149</v>
      </c>
      <c r="T2093" s="13">
        <f t="shared" si="163"/>
        <v>42159.541585648149</v>
      </c>
      <c r="U2093">
        <f t="shared" si="164"/>
        <v>2015</v>
      </c>
    </row>
    <row r="2094" spans="1:21" ht="43.5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8327</v>
      </c>
      <c r="R2094" t="s">
        <v>8331</v>
      </c>
      <c r="S2094" s="13">
        <f t="shared" si="162"/>
        <v>41270.954351851848</v>
      </c>
      <c r="T2094" s="13">
        <f t="shared" si="163"/>
        <v>41300.954351851848</v>
      </c>
      <c r="U2094">
        <f t="shared" si="164"/>
        <v>2012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8327</v>
      </c>
      <c r="R2095" t="s">
        <v>8331</v>
      </c>
      <c r="S2095" s="13">
        <f t="shared" si="162"/>
        <v>40788.297650462962</v>
      </c>
      <c r="T2095" s="13">
        <f t="shared" si="163"/>
        <v>40830.958333333336</v>
      </c>
      <c r="U2095">
        <f t="shared" si="164"/>
        <v>2011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8327</v>
      </c>
      <c r="R2096" t="s">
        <v>8331</v>
      </c>
      <c r="S2096" s="13">
        <f t="shared" si="162"/>
        <v>41494.963587962964</v>
      </c>
      <c r="T2096" s="13">
        <f t="shared" si="163"/>
        <v>41523.165972222225</v>
      </c>
      <c r="U2096">
        <f t="shared" si="164"/>
        <v>2013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8327</v>
      </c>
      <c r="R2097" t="s">
        <v>8328</v>
      </c>
      <c r="S2097" s="13">
        <f t="shared" si="162"/>
        <v>41026.083298611113</v>
      </c>
      <c r="T2097" s="13">
        <f t="shared" si="163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8323</v>
      </c>
      <c r="R2098" t="s">
        <v>8326</v>
      </c>
      <c r="S2098" s="13">
        <f t="shared" si="162"/>
        <v>42460.733530092592</v>
      </c>
      <c r="T2098" s="13">
        <f t="shared" si="163"/>
        <v>42490.733530092592</v>
      </c>
      <c r="U2098">
        <f t="shared" si="164"/>
        <v>2016</v>
      </c>
    </row>
    <row r="2099" spans="1:21" ht="43.5" x14ac:dyDescent="0.3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>
        <f t="shared" si="161"/>
        <v>150</v>
      </c>
      <c r="Q2099" s="10" t="s">
        <v>8323</v>
      </c>
      <c r="R2099" t="s">
        <v>8335</v>
      </c>
      <c r="S2099" s="13">
        <f t="shared" si="162"/>
        <v>41793.17219907407</v>
      </c>
      <c r="T2099" s="13">
        <f t="shared" si="163"/>
        <v>41823.17219907407</v>
      </c>
      <c r="U2099">
        <f t="shared" si="164"/>
        <v>2014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8323</v>
      </c>
      <c r="R2100" t="s">
        <v>8324</v>
      </c>
      <c r="S2100" s="13">
        <f t="shared" si="162"/>
        <v>42597.882488425923</v>
      </c>
      <c r="T2100" s="13">
        <f t="shared" si="163"/>
        <v>42657.882488425923</v>
      </c>
      <c r="U2100">
        <f t="shared" si="164"/>
        <v>2016</v>
      </c>
    </row>
    <row r="2101" spans="1:21" ht="43.5" x14ac:dyDescent="0.3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>
        <f t="shared" si="161"/>
        <v>51.72</v>
      </c>
      <c r="Q2101" s="10" t="s">
        <v>8323</v>
      </c>
      <c r="R2101" t="s">
        <v>8326</v>
      </c>
      <c r="S2101" s="13">
        <f t="shared" si="162"/>
        <v>41792.645277777774</v>
      </c>
      <c r="T2101" s="13">
        <f t="shared" si="163"/>
        <v>41822.645277777774</v>
      </c>
      <c r="U2101">
        <f t="shared" si="164"/>
        <v>2014</v>
      </c>
    </row>
    <row r="2102" spans="1:21" ht="43.5" x14ac:dyDescent="0.3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8323</v>
      </c>
      <c r="R2102" t="s">
        <v>8326</v>
      </c>
      <c r="S2102" s="13">
        <f t="shared" si="162"/>
        <v>41848.866157407407</v>
      </c>
      <c r="T2102" s="13">
        <f t="shared" si="163"/>
        <v>41868.21597222222</v>
      </c>
      <c r="U2102">
        <f t="shared" si="164"/>
        <v>2014</v>
      </c>
    </row>
    <row r="2103" spans="1:21" ht="43.5" x14ac:dyDescent="0.3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>
        <f t="shared" si="161"/>
        <v>33.33</v>
      </c>
      <c r="Q2103" s="10" t="s">
        <v>8323</v>
      </c>
      <c r="R2103" t="s">
        <v>8326</v>
      </c>
      <c r="S2103" s="13">
        <f t="shared" si="162"/>
        <v>41836.471180555556</v>
      </c>
      <c r="T2103" s="13">
        <f t="shared" si="163"/>
        <v>41850.471180555556</v>
      </c>
      <c r="U2103">
        <f t="shared" si="164"/>
        <v>2014</v>
      </c>
    </row>
    <row r="2104" spans="1:21" ht="43.5" x14ac:dyDescent="0.3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>
        <f t="shared" si="161"/>
        <v>55.56</v>
      </c>
      <c r="Q2104" s="10" t="s">
        <v>8323</v>
      </c>
      <c r="R2104" t="s">
        <v>8335</v>
      </c>
      <c r="S2104" s="13">
        <f t="shared" si="162"/>
        <v>42499.842962962968</v>
      </c>
      <c r="T2104" s="13">
        <f t="shared" si="163"/>
        <v>42519.024999999994</v>
      </c>
      <c r="U2104">
        <f t="shared" si="164"/>
        <v>2016</v>
      </c>
    </row>
    <row r="2105" spans="1:21" ht="29" x14ac:dyDescent="0.3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>
        <f t="shared" si="161"/>
        <v>31.91</v>
      </c>
      <c r="Q2105" s="10" t="s">
        <v>8327</v>
      </c>
      <c r="R2105" t="s">
        <v>8336</v>
      </c>
      <c r="S2105" s="13">
        <f t="shared" si="162"/>
        <v>42545.125196759262</v>
      </c>
      <c r="T2105" s="13">
        <f t="shared" si="163"/>
        <v>42575.125196759262</v>
      </c>
      <c r="U2105">
        <f t="shared" si="164"/>
        <v>2016</v>
      </c>
    </row>
    <row r="2106" spans="1:21" ht="43.5" x14ac:dyDescent="0.3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>
        <f t="shared" si="161"/>
        <v>50</v>
      </c>
      <c r="Q2106" s="10" t="s">
        <v>8323</v>
      </c>
      <c r="R2106" t="s">
        <v>8326</v>
      </c>
      <c r="S2106" s="13">
        <f t="shared" si="162"/>
        <v>42722.882361111115</v>
      </c>
      <c r="T2106" s="13">
        <f t="shared" si="163"/>
        <v>42752.882361111115</v>
      </c>
      <c r="U2106">
        <f t="shared" si="164"/>
        <v>2016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8316</v>
      </c>
      <c r="R2107" t="s">
        <v>8334</v>
      </c>
      <c r="S2107" s="13">
        <f t="shared" si="162"/>
        <v>41488.85423611111</v>
      </c>
      <c r="T2107" s="13">
        <f t="shared" si="163"/>
        <v>41533.85423611111</v>
      </c>
      <c r="U2107">
        <f t="shared" si="164"/>
        <v>2013</v>
      </c>
    </row>
    <row r="2108" spans="1:21" ht="43.5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8308</v>
      </c>
      <c r="R2108" t="s">
        <v>8310</v>
      </c>
      <c r="S2108" s="13">
        <f t="shared" si="162"/>
        <v>41928.904189814813</v>
      </c>
      <c r="T2108" s="13">
        <f t="shared" si="163"/>
        <v>41973.945856481485</v>
      </c>
      <c r="U2108">
        <f t="shared" si="164"/>
        <v>2014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8321</v>
      </c>
      <c r="R2109" t="s">
        <v>8343</v>
      </c>
      <c r="S2109" s="13">
        <f t="shared" si="162"/>
        <v>41100.158877314818</v>
      </c>
      <c r="T2109" s="13">
        <f t="shared" si="163"/>
        <v>41104.126388888886</v>
      </c>
      <c r="U2109">
        <f t="shared" si="164"/>
        <v>2012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8308</v>
      </c>
      <c r="R2110" t="s">
        <v>8310</v>
      </c>
      <c r="S2110" s="13">
        <f t="shared" si="162"/>
        <v>42012.768298611118</v>
      </c>
      <c r="T2110" s="13">
        <f t="shared" si="163"/>
        <v>42042.768298611118</v>
      </c>
      <c r="U2110">
        <f t="shared" si="164"/>
        <v>2015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8308</v>
      </c>
      <c r="R2111" t="s">
        <v>8315</v>
      </c>
      <c r="S2111" s="13">
        <f t="shared" si="162"/>
        <v>42494.061793981484</v>
      </c>
      <c r="T2111" s="13">
        <f t="shared" si="163"/>
        <v>42519.061793981484</v>
      </c>
      <c r="U2111">
        <f t="shared" si="164"/>
        <v>2016</v>
      </c>
    </row>
    <row r="2112" spans="1:21" ht="43.5" x14ac:dyDescent="0.3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>
        <f t="shared" si="161"/>
        <v>61.04</v>
      </c>
      <c r="Q2112" s="10" t="s">
        <v>8327</v>
      </c>
      <c r="R2112" t="s">
        <v>8354</v>
      </c>
      <c r="S2112" s="13">
        <f t="shared" si="162"/>
        <v>40754.729259259257</v>
      </c>
      <c r="T2112" s="13">
        <f t="shared" si="163"/>
        <v>40814.729259259257</v>
      </c>
      <c r="U2112">
        <f t="shared" si="164"/>
        <v>2011</v>
      </c>
    </row>
    <row r="2113" spans="1:21" ht="43.5" x14ac:dyDescent="0.3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>
        <f t="shared" si="161"/>
        <v>77.11</v>
      </c>
      <c r="Q2113" s="10" t="s">
        <v>8321</v>
      </c>
      <c r="R2113" t="s">
        <v>8325</v>
      </c>
      <c r="S2113" s="13">
        <f t="shared" si="162"/>
        <v>42259.542800925927</v>
      </c>
      <c r="T2113" s="13">
        <f t="shared" si="163"/>
        <v>42287.875</v>
      </c>
      <c r="U2113">
        <f t="shared" si="164"/>
        <v>2015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1"/>
        <v>47.26</v>
      </c>
      <c r="Q2114" s="10" t="s">
        <v>8323</v>
      </c>
      <c r="R2114" t="s">
        <v>8326</v>
      </c>
      <c r="S2114" s="13">
        <f t="shared" si="162"/>
        <v>42663.468078703707</v>
      </c>
      <c r="T2114" s="13">
        <f t="shared" si="163"/>
        <v>42688.509745370371</v>
      </c>
      <c r="U2114">
        <f t="shared" si="164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IFERROR(ROUND(E2115/L2115,2),0)</f>
        <v>292.2</v>
      </c>
      <c r="Q2115" s="10" t="s">
        <v>8308</v>
      </c>
      <c r="R2115" t="s">
        <v>8342</v>
      </c>
      <c r="S2115" s="13">
        <f t="shared" ref="S2115:S2178" si="167">(((J2115/60)/60)/24)+DATE(1970,1,1)</f>
        <v>42140.921064814815</v>
      </c>
      <c r="T2115" s="13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8323</v>
      </c>
      <c r="R2116" t="s">
        <v>8335</v>
      </c>
      <c r="S2116" s="13">
        <f t="shared" si="167"/>
        <v>42493.857083333336</v>
      </c>
      <c r="T2116" s="13">
        <f t="shared" si="168"/>
        <v>42508</v>
      </c>
      <c r="U2116">
        <f t="shared" si="169"/>
        <v>2016</v>
      </c>
    </row>
    <row r="2117" spans="1:21" ht="43.5" x14ac:dyDescent="0.3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>
        <f t="shared" si="166"/>
        <v>90.94</v>
      </c>
      <c r="Q2117" s="10" t="s">
        <v>8316</v>
      </c>
      <c r="R2117" t="s">
        <v>8344</v>
      </c>
      <c r="S2117" s="13">
        <f t="shared" si="167"/>
        <v>42755.492754629624</v>
      </c>
      <c r="T2117" s="13">
        <f t="shared" si="168"/>
        <v>42802.3125</v>
      </c>
      <c r="U2117">
        <f t="shared" si="169"/>
        <v>2017</v>
      </c>
    </row>
    <row r="2118" spans="1:21" ht="58" x14ac:dyDescent="0.3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>
        <f t="shared" si="166"/>
        <v>40.42</v>
      </c>
      <c r="Q2118" s="10" t="s">
        <v>8321</v>
      </c>
      <c r="R2118" t="s">
        <v>8322</v>
      </c>
      <c r="S2118" s="13">
        <f t="shared" si="167"/>
        <v>40205.174849537041</v>
      </c>
      <c r="T2118" s="13">
        <f t="shared" si="168"/>
        <v>40291.160416666666</v>
      </c>
      <c r="U2118">
        <f t="shared" si="169"/>
        <v>2010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8327</v>
      </c>
      <c r="R2119" t="s">
        <v>8328</v>
      </c>
      <c r="S2119" s="13">
        <f t="shared" si="167"/>
        <v>42366.192974537036</v>
      </c>
      <c r="T2119" s="13">
        <f t="shared" si="168"/>
        <v>42401.75</v>
      </c>
      <c r="U2119">
        <f t="shared" si="169"/>
        <v>2015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8316</v>
      </c>
      <c r="R2120" t="s">
        <v>8344</v>
      </c>
      <c r="S2120" s="13">
        <f t="shared" si="167"/>
        <v>42706.115405092598</v>
      </c>
      <c r="T2120" s="13">
        <f t="shared" si="168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8323</v>
      </c>
      <c r="R2121" t="s">
        <v>8326</v>
      </c>
      <c r="S2121" s="13">
        <f t="shared" si="167"/>
        <v>41780.412604166668</v>
      </c>
      <c r="T2121" s="13">
        <f t="shared" si="168"/>
        <v>41810.412604166668</v>
      </c>
      <c r="U2121">
        <f t="shared" si="169"/>
        <v>2014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8327</v>
      </c>
      <c r="R2122" t="s">
        <v>8331</v>
      </c>
      <c r="S2122" s="13">
        <f t="shared" si="167"/>
        <v>42055.972824074073</v>
      </c>
      <c r="T2122" s="13">
        <f t="shared" si="168"/>
        <v>42085.931157407409</v>
      </c>
      <c r="U2122">
        <f t="shared" si="169"/>
        <v>2015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8308</v>
      </c>
      <c r="R2123" t="s">
        <v>8315</v>
      </c>
      <c r="S2123" s="13">
        <f t="shared" si="167"/>
        <v>42658.810277777782</v>
      </c>
      <c r="T2123" s="13">
        <f t="shared" si="168"/>
        <v>42683.851944444439</v>
      </c>
      <c r="U2123">
        <f t="shared" si="169"/>
        <v>2016</v>
      </c>
    </row>
    <row r="2124" spans="1:21" ht="43.5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8316</v>
      </c>
      <c r="R2124" t="s">
        <v>8334</v>
      </c>
      <c r="S2124" s="13">
        <f t="shared" si="167"/>
        <v>41692.135729166665</v>
      </c>
      <c r="T2124" s="13">
        <f t="shared" si="168"/>
        <v>41722.0940625</v>
      </c>
      <c r="U2124">
        <f t="shared" si="169"/>
        <v>2014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8321</v>
      </c>
      <c r="R2125" t="s">
        <v>8322</v>
      </c>
      <c r="S2125" s="13">
        <f t="shared" si="167"/>
        <v>41904.851875</v>
      </c>
      <c r="T2125" s="13">
        <f t="shared" si="168"/>
        <v>41929.5</v>
      </c>
      <c r="U2125">
        <f t="shared" si="169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8313</v>
      </c>
      <c r="R2126" t="s">
        <v>8353</v>
      </c>
      <c r="S2126" s="13">
        <f t="shared" si="167"/>
        <v>42593.011782407411</v>
      </c>
      <c r="T2126" s="13">
        <f t="shared" si="168"/>
        <v>42615.291666666672</v>
      </c>
      <c r="U2126">
        <f t="shared" si="169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8313</v>
      </c>
      <c r="R2127" t="s">
        <v>8314</v>
      </c>
      <c r="S2127" s="13">
        <f t="shared" si="167"/>
        <v>42597.617418981477</v>
      </c>
      <c r="T2127" s="13">
        <f t="shared" si="168"/>
        <v>42628.617418981477</v>
      </c>
      <c r="U2127">
        <f t="shared" si="169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8308</v>
      </c>
      <c r="R2128" t="s">
        <v>8342</v>
      </c>
      <c r="S2128" s="13">
        <f t="shared" si="167"/>
        <v>41901.684861111113</v>
      </c>
      <c r="T2128" s="13">
        <f t="shared" si="168"/>
        <v>41931.684861111113</v>
      </c>
      <c r="U2128">
        <f t="shared" si="169"/>
        <v>2014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8327</v>
      </c>
      <c r="R2129" t="s">
        <v>8341</v>
      </c>
      <c r="S2129" s="13">
        <f t="shared" si="167"/>
        <v>41930.975601851853</v>
      </c>
      <c r="T2129" s="13">
        <f t="shared" si="168"/>
        <v>41961.017268518524</v>
      </c>
      <c r="U2129">
        <f t="shared" si="169"/>
        <v>2014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8327</v>
      </c>
      <c r="R2130" t="s">
        <v>8330</v>
      </c>
      <c r="S2130" s="13">
        <f t="shared" si="167"/>
        <v>42801.031412037039</v>
      </c>
      <c r="T2130" s="13">
        <f t="shared" si="168"/>
        <v>42835.041666666672</v>
      </c>
      <c r="U2130">
        <f t="shared" si="169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8311</v>
      </c>
      <c r="R2131" t="s">
        <v>8356</v>
      </c>
      <c r="S2131" s="13">
        <f t="shared" si="167"/>
        <v>41846.978078703702</v>
      </c>
      <c r="T2131" s="13">
        <f t="shared" si="168"/>
        <v>41876.978078703702</v>
      </c>
      <c r="U2131">
        <f t="shared" si="169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8308</v>
      </c>
      <c r="R2132" t="s">
        <v>8310</v>
      </c>
      <c r="S2132" s="13">
        <f t="shared" si="167"/>
        <v>42356.750706018516</v>
      </c>
      <c r="T2132" s="13">
        <f t="shared" si="168"/>
        <v>42386.750706018516</v>
      </c>
      <c r="U2132">
        <f t="shared" si="169"/>
        <v>2015</v>
      </c>
    </row>
    <row r="2133" spans="1:21" ht="43.5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8323</v>
      </c>
      <c r="R2133" t="s">
        <v>8326</v>
      </c>
      <c r="S2133" s="13">
        <f t="shared" si="167"/>
        <v>41963.872361111105</v>
      </c>
      <c r="T2133" s="13">
        <f t="shared" si="168"/>
        <v>41974.797916666663</v>
      </c>
      <c r="U2133">
        <f t="shared" si="169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8308</v>
      </c>
      <c r="R2134" t="s">
        <v>8318</v>
      </c>
      <c r="S2134" s="13">
        <f t="shared" si="167"/>
        <v>42702.770729166667</v>
      </c>
      <c r="T2134" s="13">
        <f t="shared" si="168"/>
        <v>42762.770729166667</v>
      </c>
      <c r="U2134">
        <f t="shared" si="169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8327</v>
      </c>
      <c r="R2135" t="s">
        <v>8330</v>
      </c>
      <c r="S2135" s="13">
        <f t="shared" si="167"/>
        <v>42460.98192129629</v>
      </c>
      <c r="T2135" s="13">
        <f t="shared" si="168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8323</v>
      </c>
      <c r="R2136" t="s">
        <v>8326</v>
      </c>
      <c r="S2136" s="13">
        <f t="shared" si="167"/>
        <v>42234.789884259255</v>
      </c>
      <c r="T2136" s="13">
        <f t="shared" si="168"/>
        <v>42262.420833333337</v>
      </c>
      <c r="U2136">
        <f t="shared" si="169"/>
        <v>2015</v>
      </c>
    </row>
    <row r="2137" spans="1:21" ht="43.5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8327</v>
      </c>
      <c r="R2137" t="s">
        <v>8331</v>
      </c>
      <c r="S2137" s="13">
        <f t="shared" si="167"/>
        <v>41073.050717592596</v>
      </c>
      <c r="T2137" s="13">
        <f t="shared" si="168"/>
        <v>41085.683333333334</v>
      </c>
      <c r="U2137">
        <f t="shared" si="169"/>
        <v>2012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8327</v>
      </c>
      <c r="R2138" t="s">
        <v>8331</v>
      </c>
      <c r="S2138" s="13">
        <f t="shared" si="167"/>
        <v>42323.17460648148</v>
      </c>
      <c r="T2138" s="13">
        <f t="shared" si="168"/>
        <v>42383.17460648148</v>
      </c>
      <c r="U2138">
        <f t="shared" si="169"/>
        <v>2015</v>
      </c>
    </row>
    <row r="2139" spans="1:21" ht="43.5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8308</v>
      </c>
      <c r="R2139" t="s">
        <v>8310</v>
      </c>
      <c r="S2139" s="13">
        <f t="shared" si="167"/>
        <v>42273.090740740736</v>
      </c>
      <c r="T2139" s="13">
        <f t="shared" si="168"/>
        <v>42313.132407407407</v>
      </c>
      <c r="U2139">
        <f t="shared" si="169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8321</v>
      </c>
      <c r="R2140" t="s">
        <v>8337</v>
      </c>
      <c r="S2140" s="13">
        <f t="shared" si="167"/>
        <v>42135.589548611111</v>
      </c>
      <c r="T2140" s="13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8323</v>
      </c>
      <c r="R2141" t="s">
        <v>8326</v>
      </c>
      <c r="S2141" s="13">
        <f t="shared" si="167"/>
        <v>42075.979988425926</v>
      </c>
      <c r="T2141" s="13">
        <f t="shared" si="168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8323</v>
      </c>
      <c r="R2142" t="s">
        <v>8326</v>
      </c>
      <c r="S2142" s="13">
        <f t="shared" si="167"/>
        <v>42136.675196759257</v>
      </c>
      <c r="T2142" s="13">
        <f t="shared" si="168"/>
        <v>42166.675196759257</v>
      </c>
      <c r="U2142">
        <f t="shared" si="169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8327</v>
      </c>
      <c r="R2143" t="s">
        <v>8350</v>
      </c>
      <c r="S2143" s="13">
        <f t="shared" si="167"/>
        <v>41310.969270833331</v>
      </c>
      <c r="T2143" s="13">
        <f t="shared" si="168"/>
        <v>41355.927604166667</v>
      </c>
      <c r="U2143">
        <f t="shared" si="169"/>
        <v>2013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8327</v>
      </c>
      <c r="R2144" t="s">
        <v>8338</v>
      </c>
      <c r="S2144" s="13">
        <f t="shared" si="167"/>
        <v>40802.733101851853</v>
      </c>
      <c r="T2144" s="13">
        <f t="shared" si="168"/>
        <v>40832.918749999997</v>
      </c>
      <c r="U2144">
        <f t="shared" si="169"/>
        <v>2011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8323</v>
      </c>
      <c r="R2145" t="s">
        <v>8324</v>
      </c>
      <c r="S2145" s="13">
        <f t="shared" si="167"/>
        <v>41885.478842592594</v>
      </c>
      <c r="T2145" s="13">
        <f t="shared" si="168"/>
        <v>41915.478842592594</v>
      </c>
      <c r="U2145">
        <f t="shared" si="169"/>
        <v>2014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8327</v>
      </c>
      <c r="R2146" t="s">
        <v>8331</v>
      </c>
      <c r="S2146" s="13">
        <f t="shared" si="167"/>
        <v>41549.627615740741</v>
      </c>
      <c r="T2146" s="13">
        <f t="shared" si="168"/>
        <v>41579.627615740741</v>
      </c>
      <c r="U2146">
        <f t="shared" si="169"/>
        <v>2013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8321</v>
      </c>
      <c r="R2147" t="s">
        <v>8343</v>
      </c>
      <c r="S2147" s="13">
        <f t="shared" si="167"/>
        <v>41682.805902777778</v>
      </c>
      <c r="T2147" s="13">
        <f t="shared" si="168"/>
        <v>41705.805902777778</v>
      </c>
      <c r="U2147">
        <f t="shared" si="169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8308</v>
      </c>
      <c r="R2148" t="s">
        <v>8342</v>
      </c>
      <c r="S2148" s="13">
        <f t="shared" si="167"/>
        <v>42676.942164351851</v>
      </c>
      <c r="T2148" s="13">
        <f t="shared" si="168"/>
        <v>42706.983831018515</v>
      </c>
      <c r="U2148">
        <f t="shared" si="169"/>
        <v>2016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8327</v>
      </c>
      <c r="R2149" t="s">
        <v>8329</v>
      </c>
      <c r="S2149" s="13">
        <f t="shared" si="167"/>
        <v>42688.732407407413</v>
      </c>
      <c r="T2149" s="13">
        <f t="shared" si="168"/>
        <v>42716.732407407413</v>
      </c>
      <c r="U2149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8323</v>
      </c>
      <c r="R2150" t="s">
        <v>8326</v>
      </c>
      <c r="S2150" s="13">
        <f t="shared" si="167"/>
        <v>42532.052523148144</v>
      </c>
      <c r="T2150" s="13">
        <f t="shared" si="168"/>
        <v>42560.166666666672</v>
      </c>
      <c r="U2150">
        <f t="shared" si="169"/>
        <v>2016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8327</v>
      </c>
      <c r="R2151" t="s">
        <v>8328</v>
      </c>
      <c r="S2151" s="13">
        <f t="shared" si="167"/>
        <v>40557.429733796293</v>
      </c>
      <c r="T2151" s="13">
        <f t="shared" si="168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8323</v>
      </c>
      <c r="R2152" t="s">
        <v>8326</v>
      </c>
      <c r="S2152" s="13">
        <f t="shared" si="167"/>
        <v>42278.629710648151</v>
      </c>
      <c r="T2152" s="13">
        <f t="shared" si="168"/>
        <v>42306.629710648151</v>
      </c>
      <c r="U2152">
        <f t="shared" si="169"/>
        <v>2015</v>
      </c>
    </row>
    <row r="2153" spans="1:21" ht="29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8327</v>
      </c>
      <c r="R2153" t="s">
        <v>8341</v>
      </c>
      <c r="S2153" s="13">
        <f t="shared" si="167"/>
        <v>42093.860023148154</v>
      </c>
      <c r="T2153" s="13">
        <f t="shared" si="168"/>
        <v>42125.582638888889</v>
      </c>
      <c r="U2153">
        <f t="shared" si="169"/>
        <v>2015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8327</v>
      </c>
      <c r="R2154" t="s">
        <v>8328</v>
      </c>
      <c r="S2154" s="13">
        <f t="shared" si="167"/>
        <v>40638.868611111109</v>
      </c>
      <c r="T2154" s="13">
        <f t="shared" si="168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8323</v>
      </c>
      <c r="R2155" t="s">
        <v>8326</v>
      </c>
      <c r="S2155" s="13">
        <f t="shared" si="167"/>
        <v>42019.959837962961</v>
      </c>
      <c r="T2155" s="13">
        <f t="shared" si="168"/>
        <v>42034.959837962961</v>
      </c>
      <c r="U2155">
        <f t="shared" si="169"/>
        <v>2015</v>
      </c>
    </row>
    <row r="2156" spans="1:21" ht="43.5" x14ac:dyDescent="0.3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>
        <f t="shared" si="166"/>
        <v>46.59</v>
      </c>
      <c r="Q2156" s="10" t="s">
        <v>8327</v>
      </c>
      <c r="R2156" t="s">
        <v>8350</v>
      </c>
      <c r="S2156" s="13">
        <f t="shared" si="167"/>
        <v>41597.788888888892</v>
      </c>
      <c r="T2156" s="13">
        <f t="shared" si="168"/>
        <v>41627.788888888892</v>
      </c>
      <c r="U2156">
        <f t="shared" si="169"/>
        <v>2013</v>
      </c>
    </row>
    <row r="2157" spans="1:21" ht="43.5" x14ac:dyDescent="0.3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>
        <f t="shared" si="166"/>
        <v>51.96</v>
      </c>
      <c r="Q2157" s="10" t="s">
        <v>8327</v>
      </c>
      <c r="R2157" t="s">
        <v>8328</v>
      </c>
      <c r="S2157" s="13">
        <f t="shared" si="167"/>
        <v>41205.198321759257</v>
      </c>
      <c r="T2157" s="13">
        <f t="shared" si="168"/>
        <v>41240.5</v>
      </c>
      <c r="U2157">
        <f t="shared" si="169"/>
        <v>2012</v>
      </c>
    </row>
    <row r="2158" spans="1:21" ht="87" x14ac:dyDescent="0.3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>
        <f t="shared" si="166"/>
        <v>38.6</v>
      </c>
      <c r="Q2158" s="10" t="s">
        <v>8321</v>
      </c>
      <c r="R2158" t="s">
        <v>8343</v>
      </c>
      <c r="S2158" s="13">
        <f t="shared" si="167"/>
        <v>42604.730567129634</v>
      </c>
      <c r="T2158" s="13">
        <f t="shared" si="168"/>
        <v>42614.730567129634</v>
      </c>
      <c r="U2158">
        <f t="shared" si="169"/>
        <v>2016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8327</v>
      </c>
      <c r="R2159" t="s">
        <v>8328</v>
      </c>
      <c r="S2159" s="13">
        <f t="shared" si="167"/>
        <v>40718.839537037034</v>
      </c>
      <c r="T2159" s="13">
        <f t="shared" si="168"/>
        <v>40748.839537037034</v>
      </c>
      <c r="U2159">
        <f t="shared" si="169"/>
        <v>2011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8319</v>
      </c>
      <c r="R2160" t="s">
        <v>8345</v>
      </c>
      <c r="S2160" s="13">
        <f t="shared" si="167"/>
        <v>41983.110995370371</v>
      </c>
      <c r="T2160" s="13">
        <f t="shared" si="168"/>
        <v>42023.110995370371</v>
      </c>
      <c r="U2160">
        <f t="shared" si="169"/>
        <v>2014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8327</v>
      </c>
      <c r="R2161" t="s">
        <v>8336</v>
      </c>
      <c r="S2161" s="13">
        <f t="shared" si="167"/>
        <v>41694.391840277778</v>
      </c>
      <c r="T2161" s="13">
        <f t="shared" si="168"/>
        <v>41708.583333333336</v>
      </c>
      <c r="U2161">
        <f t="shared" si="169"/>
        <v>2014</v>
      </c>
    </row>
    <row r="2162" spans="1:21" ht="29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8311</v>
      </c>
      <c r="R2162" t="s">
        <v>8333</v>
      </c>
      <c r="S2162" s="13">
        <f t="shared" si="167"/>
        <v>41309.11791666667</v>
      </c>
      <c r="T2162" s="13">
        <f t="shared" si="168"/>
        <v>41344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8323</v>
      </c>
      <c r="R2163" t="s">
        <v>8326</v>
      </c>
      <c r="S2163" s="13">
        <f t="shared" si="167"/>
        <v>42695.7105787037</v>
      </c>
      <c r="T2163" s="13">
        <f t="shared" si="168"/>
        <v>42725.7105787037</v>
      </c>
      <c r="U2163">
        <f t="shared" si="169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8308</v>
      </c>
      <c r="R2164" t="s">
        <v>8315</v>
      </c>
      <c r="S2164" s="13">
        <f t="shared" si="167"/>
        <v>42082.069560185191</v>
      </c>
      <c r="T2164" s="13">
        <f t="shared" si="168"/>
        <v>42112.069560185191</v>
      </c>
      <c r="U2164">
        <f t="shared" si="169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8308</v>
      </c>
      <c r="R2165" t="s">
        <v>8310</v>
      </c>
      <c r="S2165" s="13">
        <f t="shared" si="167"/>
        <v>42451.698449074072</v>
      </c>
      <c r="T2165" s="13">
        <f t="shared" si="168"/>
        <v>42486.288194444445</v>
      </c>
      <c r="U2165">
        <f t="shared" si="169"/>
        <v>2016</v>
      </c>
    </row>
    <row r="2166" spans="1:21" ht="29" x14ac:dyDescent="0.3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>
        <f t="shared" si="166"/>
        <v>25.58</v>
      </c>
      <c r="Q2166" s="10" t="s">
        <v>8313</v>
      </c>
      <c r="R2166" t="s">
        <v>8314</v>
      </c>
      <c r="S2166" s="13">
        <f t="shared" si="167"/>
        <v>42120.628136574072</v>
      </c>
      <c r="T2166" s="13">
        <f t="shared" si="168"/>
        <v>42165.628136574072</v>
      </c>
      <c r="U2166">
        <f t="shared" si="169"/>
        <v>2015</v>
      </c>
    </row>
    <row r="2167" spans="1:21" ht="29" x14ac:dyDescent="0.3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>
        <f t="shared" si="166"/>
        <v>44.33</v>
      </c>
      <c r="Q2167" s="10" t="s">
        <v>8323</v>
      </c>
      <c r="R2167" t="s">
        <v>8326</v>
      </c>
      <c r="S2167" s="13">
        <f t="shared" si="167"/>
        <v>42155.920219907406</v>
      </c>
      <c r="T2167" s="13">
        <f t="shared" si="168"/>
        <v>42176.888888888891</v>
      </c>
      <c r="U2167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8323</v>
      </c>
      <c r="R2168" t="s">
        <v>8326</v>
      </c>
      <c r="S2168" s="13">
        <f t="shared" si="167"/>
        <v>41948.552847222221</v>
      </c>
      <c r="T2168" s="13">
        <f t="shared" si="168"/>
        <v>42008.552847222221</v>
      </c>
      <c r="U2168">
        <f t="shared" si="169"/>
        <v>2014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8323</v>
      </c>
      <c r="R2169" t="s">
        <v>8335</v>
      </c>
      <c r="S2169" s="13">
        <f t="shared" si="167"/>
        <v>42193.813530092593</v>
      </c>
      <c r="T2169" s="13">
        <f t="shared" si="168"/>
        <v>42218.813530092593</v>
      </c>
      <c r="U2169">
        <f t="shared" si="169"/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8323</v>
      </c>
      <c r="R2170" t="s">
        <v>8335</v>
      </c>
      <c r="S2170" s="13">
        <f t="shared" si="167"/>
        <v>42403.035567129627</v>
      </c>
      <c r="T2170" s="13">
        <f t="shared" si="168"/>
        <v>42462.993900462956</v>
      </c>
      <c r="U2170">
        <f t="shared" si="169"/>
        <v>2016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8323</v>
      </c>
      <c r="R2171" t="s">
        <v>8324</v>
      </c>
      <c r="S2171" s="13">
        <f t="shared" si="167"/>
        <v>42464.958912037036</v>
      </c>
      <c r="T2171" s="13">
        <f t="shared" si="168"/>
        <v>42494.958912037036</v>
      </c>
      <c r="U2171">
        <f t="shared" si="169"/>
        <v>2016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8327</v>
      </c>
      <c r="R2172" t="s">
        <v>8338</v>
      </c>
      <c r="S2172" s="13">
        <f t="shared" si="167"/>
        <v>40987.890740740739</v>
      </c>
      <c r="T2172" s="13">
        <f t="shared" si="168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8323</v>
      </c>
      <c r="R2173" t="s">
        <v>8326</v>
      </c>
      <c r="S2173" s="13">
        <f t="shared" si="167"/>
        <v>42018.94159722222</v>
      </c>
      <c r="T2173" s="13">
        <f t="shared" si="168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8323</v>
      </c>
      <c r="R2174" t="s">
        <v>8326</v>
      </c>
      <c r="S2174" s="13">
        <f t="shared" si="167"/>
        <v>42221.656782407401</v>
      </c>
      <c r="T2174" s="13">
        <f t="shared" si="168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8323</v>
      </c>
      <c r="R2175" t="s">
        <v>8326</v>
      </c>
      <c r="S2175" s="13">
        <f t="shared" si="167"/>
        <v>42463.81385416667</v>
      </c>
      <c r="T2175" s="13">
        <f t="shared" si="168"/>
        <v>42494.165972222225</v>
      </c>
      <c r="U2175">
        <f t="shared" si="169"/>
        <v>2016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8308</v>
      </c>
      <c r="R2176" t="s">
        <v>8310</v>
      </c>
      <c r="S2176" s="13">
        <f t="shared" si="167"/>
        <v>42696.37572916667</v>
      </c>
      <c r="T2176" s="13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8323</v>
      </c>
      <c r="R2177" t="s">
        <v>8326</v>
      </c>
      <c r="S2177" s="13">
        <f t="shared" si="167"/>
        <v>42543.788564814815</v>
      </c>
      <c r="T2177" s="13">
        <f t="shared" si="168"/>
        <v>42573.788564814815</v>
      </c>
      <c r="U2177">
        <f t="shared" si="169"/>
        <v>2016</v>
      </c>
    </row>
    <row r="2178" spans="1:21" ht="29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0" t="s">
        <v>8327</v>
      </c>
      <c r="R2178" t="s">
        <v>8330</v>
      </c>
      <c r="S2178" s="13">
        <f t="shared" si="167"/>
        <v>42021.139733796299</v>
      </c>
      <c r="T2178" s="13">
        <f t="shared" si="168"/>
        <v>42051.139733796299</v>
      </c>
      <c r="U2178">
        <f t="shared" si="169"/>
        <v>2015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50.04</v>
      </c>
      <c r="Q2179" s="10" t="s">
        <v>8327</v>
      </c>
      <c r="R2179" t="s">
        <v>8331</v>
      </c>
      <c r="S2179" s="13">
        <f t="shared" ref="S2179:S2242" si="172">(((J2179/60)/60)/24)+DATE(1970,1,1)</f>
        <v>41827.906689814816</v>
      </c>
      <c r="T2179" s="13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8321</v>
      </c>
      <c r="R2180" t="s">
        <v>8325</v>
      </c>
      <c r="S2180" s="13">
        <f t="shared" si="172"/>
        <v>42248.632199074069</v>
      </c>
      <c r="T2180" s="13">
        <f t="shared" si="173"/>
        <v>42283.632199074069</v>
      </c>
      <c r="U2180">
        <f t="shared" si="174"/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8323</v>
      </c>
      <c r="R2181" t="s">
        <v>8326</v>
      </c>
      <c r="S2181" s="13">
        <f t="shared" si="172"/>
        <v>41226.017361111109</v>
      </c>
      <c r="T2181" s="13">
        <f t="shared" si="173"/>
        <v>41250.083333333336</v>
      </c>
      <c r="U2181">
        <f t="shared" si="174"/>
        <v>2012</v>
      </c>
    </row>
    <row r="2182" spans="1:21" ht="43.5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8321</v>
      </c>
      <c r="R2182" t="s">
        <v>8325</v>
      </c>
      <c r="S2182" s="13">
        <f t="shared" si="172"/>
        <v>41855.777905092589</v>
      </c>
      <c r="T2182" s="13">
        <f t="shared" si="173"/>
        <v>41880.777905092589</v>
      </c>
      <c r="U2182">
        <f t="shared" si="174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8323</v>
      </c>
      <c r="R2183" t="s">
        <v>8324</v>
      </c>
      <c r="S2183" s="13">
        <f t="shared" si="172"/>
        <v>42551.102314814809</v>
      </c>
      <c r="T2183" s="13">
        <f t="shared" si="173"/>
        <v>42601.102314814809</v>
      </c>
      <c r="U2183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8323</v>
      </c>
      <c r="R2184" t="s">
        <v>8326</v>
      </c>
      <c r="S2184" s="13">
        <f t="shared" si="172"/>
        <v>42556.504490740743</v>
      </c>
      <c r="T2184" s="13">
        <f t="shared" si="173"/>
        <v>42595.290972222225</v>
      </c>
      <c r="U2184">
        <f t="shared" si="174"/>
        <v>2016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8321</v>
      </c>
      <c r="R2185" t="s">
        <v>8337</v>
      </c>
      <c r="S2185" s="13">
        <f t="shared" si="172"/>
        <v>42110.153043981481</v>
      </c>
      <c r="T2185" s="13">
        <f t="shared" si="173"/>
        <v>42155.153043981481</v>
      </c>
      <c r="U2185">
        <f t="shared" si="174"/>
        <v>2015</v>
      </c>
    </row>
    <row r="2186" spans="1:21" ht="43.5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8323</v>
      </c>
      <c r="R2186" t="s">
        <v>8324</v>
      </c>
      <c r="S2186" s="13">
        <f t="shared" si="172"/>
        <v>42783.459398148145</v>
      </c>
      <c r="T2186" s="13">
        <f t="shared" si="173"/>
        <v>42797.459398148145</v>
      </c>
      <c r="U2186">
        <f t="shared" si="174"/>
        <v>2017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8327</v>
      </c>
      <c r="R2187" t="s">
        <v>8350</v>
      </c>
      <c r="S2187" s="13">
        <f t="shared" si="172"/>
        <v>41276.496840277774</v>
      </c>
      <c r="T2187" s="13">
        <f t="shared" si="173"/>
        <v>41309.496840277774</v>
      </c>
      <c r="U2187">
        <f t="shared" si="174"/>
        <v>2013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8327</v>
      </c>
      <c r="R2188" t="s">
        <v>8328</v>
      </c>
      <c r="S2188" s="13">
        <f t="shared" si="172"/>
        <v>41088.691493055558</v>
      </c>
      <c r="T2188" s="13">
        <f t="shared" si="173"/>
        <v>41133.691493055558</v>
      </c>
      <c r="U2188">
        <f t="shared" si="174"/>
        <v>2012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8321</v>
      </c>
      <c r="R2189" t="s">
        <v>8322</v>
      </c>
      <c r="S2189" s="13">
        <f t="shared" si="172"/>
        <v>42113.981446759266</v>
      </c>
      <c r="T2189" s="13">
        <f t="shared" si="173"/>
        <v>42173.981446759266</v>
      </c>
      <c r="U2189">
        <f t="shared" si="174"/>
        <v>2015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8323</v>
      </c>
      <c r="R2190" t="s">
        <v>8335</v>
      </c>
      <c r="S2190" s="13">
        <f t="shared" si="172"/>
        <v>41912.650729166664</v>
      </c>
      <c r="T2190" s="13">
        <f t="shared" si="173"/>
        <v>41925.207638888889</v>
      </c>
      <c r="U219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8323</v>
      </c>
      <c r="R2191" t="s">
        <v>8326</v>
      </c>
      <c r="S2191" s="13">
        <f t="shared" si="172"/>
        <v>42521.654328703706</v>
      </c>
      <c r="T2191" s="13">
        <f t="shared" si="173"/>
        <v>42551.654328703706</v>
      </c>
      <c r="U2191">
        <f t="shared" si="174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8323</v>
      </c>
      <c r="R2192" t="s">
        <v>8335</v>
      </c>
      <c r="S2192" s="13">
        <f t="shared" si="172"/>
        <v>42450.88282407407</v>
      </c>
      <c r="T2192" s="13">
        <f t="shared" si="173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8323</v>
      </c>
      <c r="R2193" t="s">
        <v>8326</v>
      </c>
      <c r="S2193" s="13">
        <f t="shared" si="172"/>
        <v>42443.802361111113</v>
      </c>
      <c r="T2193" s="13">
        <f t="shared" si="173"/>
        <v>42473.802361111113</v>
      </c>
      <c r="U2193">
        <f t="shared" si="174"/>
        <v>2016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8327</v>
      </c>
      <c r="R2194" t="s">
        <v>8331</v>
      </c>
      <c r="S2194" s="13">
        <f t="shared" si="172"/>
        <v>40679.743067129632</v>
      </c>
      <c r="T2194" s="13">
        <f t="shared" si="173"/>
        <v>40694.75277777778</v>
      </c>
      <c r="U2194">
        <f t="shared" si="174"/>
        <v>2011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8319</v>
      </c>
      <c r="R2195" t="s">
        <v>8320</v>
      </c>
      <c r="S2195" s="13">
        <f t="shared" si="172"/>
        <v>41767.650347222225</v>
      </c>
      <c r="T2195" s="13">
        <f t="shared" si="173"/>
        <v>41788.743055555555</v>
      </c>
      <c r="U2195">
        <f t="shared" si="174"/>
        <v>2014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8323</v>
      </c>
      <c r="R2196" t="s">
        <v>8324</v>
      </c>
      <c r="S2196" s="13">
        <f t="shared" si="172"/>
        <v>42228.044664351852</v>
      </c>
      <c r="T2196" s="13">
        <f t="shared" si="173"/>
        <v>42258.044664351852</v>
      </c>
      <c r="U2196">
        <f t="shared" si="174"/>
        <v>2015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8327</v>
      </c>
      <c r="R2197" t="s">
        <v>8328</v>
      </c>
      <c r="S2197" s="13">
        <f t="shared" si="172"/>
        <v>41402.558819444443</v>
      </c>
      <c r="T2197" s="13">
        <f t="shared" si="173"/>
        <v>41462.558819444443</v>
      </c>
      <c r="U2197">
        <f t="shared" si="174"/>
        <v>2013</v>
      </c>
    </row>
    <row r="2198" spans="1:21" ht="29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8327</v>
      </c>
      <c r="R2198" t="s">
        <v>8328</v>
      </c>
      <c r="S2198" s="13">
        <f t="shared" si="172"/>
        <v>41145.719305555554</v>
      </c>
      <c r="T2198" s="13">
        <f t="shared" si="173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8323</v>
      </c>
      <c r="R2199" t="s">
        <v>8326</v>
      </c>
      <c r="S2199" s="13">
        <f t="shared" si="172"/>
        <v>42222.730034722219</v>
      </c>
      <c r="T2199" s="13">
        <f t="shared" si="173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8323</v>
      </c>
      <c r="R2200" t="s">
        <v>8326</v>
      </c>
      <c r="S2200" s="13">
        <f t="shared" si="172"/>
        <v>41891.96503472222</v>
      </c>
      <c r="T2200" s="13">
        <f t="shared" si="173"/>
        <v>41901</v>
      </c>
      <c r="U220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8323</v>
      </c>
      <c r="R2201" t="s">
        <v>8326</v>
      </c>
      <c r="S2201" s="13">
        <f t="shared" si="172"/>
        <v>42608.36583333333</v>
      </c>
      <c r="T2201" s="13">
        <f t="shared" si="173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8323</v>
      </c>
      <c r="R2202" t="s">
        <v>8326</v>
      </c>
      <c r="S2202" s="13">
        <f t="shared" si="172"/>
        <v>42375.114988425921</v>
      </c>
      <c r="T2202" s="13">
        <f t="shared" si="173"/>
        <v>42420.114988425921</v>
      </c>
      <c r="U2202">
        <f t="shared" si="174"/>
        <v>2016</v>
      </c>
    </row>
    <row r="2203" spans="1:21" ht="29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8327</v>
      </c>
      <c r="R2203" t="s">
        <v>8328</v>
      </c>
      <c r="S2203" s="13">
        <f t="shared" si="172"/>
        <v>40970.750034722223</v>
      </c>
      <c r="T2203" s="13">
        <f t="shared" si="173"/>
        <v>41030.708368055559</v>
      </c>
      <c r="U2203">
        <f t="shared" si="174"/>
        <v>2012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8321</v>
      </c>
      <c r="R2204" t="s">
        <v>8339</v>
      </c>
      <c r="S2204" s="13">
        <f t="shared" si="172"/>
        <v>40750.710104166668</v>
      </c>
      <c r="T2204" s="13">
        <f t="shared" si="173"/>
        <v>40810.710104166668</v>
      </c>
      <c r="U2204">
        <f t="shared" si="174"/>
        <v>2011</v>
      </c>
    </row>
    <row r="2205" spans="1:21" ht="29" x14ac:dyDescent="0.3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>
        <f t="shared" si="171"/>
        <v>62.5</v>
      </c>
      <c r="Q2205" s="10" t="s">
        <v>8323</v>
      </c>
      <c r="R2205" t="s">
        <v>8326</v>
      </c>
      <c r="S2205" s="13">
        <f t="shared" si="172"/>
        <v>41788.58997685185</v>
      </c>
      <c r="T2205" s="13">
        <f t="shared" si="173"/>
        <v>41818.58997685185</v>
      </c>
      <c r="U2205">
        <f t="shared" si="174"/>
        <v>2014</v>
      </c>
    </row>
    <row r="2206" spans="1:21" ht="43.5" x14ac:dyDescent="0.3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>
        <f t="shared" si="171"/>
        <v>59.52</v>
      </c>
      <c r="Q2206" s="10" t="s">
        <v>8323</v>
      </c>
      <c r="R2206" t="s">
        <v>8326</v>
      </c>
      <c r="S2206" s="13">
        <f t="shared" si="172"/>
        <v>42277.583472222221</v>
      </c>
      <c r="T2206" s="13">
        <f t="shared" si="173"/>
        <v>42307.583472222221</v>
      </c>
      <c r="U2206">
        <f t="shared" si="174"/>
        <v>2015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8323</v>
      </c>
      <c r="R2207" t="s">
        <v>8326</v>
      </c>
      <c r="S2207" s="13">
        <f t="shared" si="172"/>
        <v>42360.887835648144</v>
      </c>
      <c r="T2207" s="13">
        <f t="shared" si="173"/>
        <v>42390.887835648144</v>
      </c>
      <c r="U2207">
        <f t="shared" si="174"/>
        <v>2015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8308</v>
      </c>
      <c r="R2208" t="s">
        <v>8342</v>
      </c>
      <c r="S2208" s="13">
        <f t="shared" si="172"/>
        <v>42507.29932870371</v>
      </c>
      <c r="T2208" s="13">
        <f t="shared" si="173"/>
        <v>42538.958333333328</v>
      </c>
      <c r="U2208">
        <f t="shared" si="174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8323</v>
      </c>
      <c r="R2209" t="s">
        <v>8326</v>
      </c>
      <c r="S2209" s="13">
        <f t="shared" si="172"/>
        <v>42026.920428240745</v>
      </c>
      <c r="T2209" s="13">
        <f t="shared" si="173"/>
        <v>42056.920428240745</v>
      </c>
      <c r="U2209">
        <f t="shared" si="174"/>
        <v>2015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8323</v>
      </c>
      <c r="R2210" t="s">
        <v>8335</v>
      </c>
      <c r="S2210" s="13">
        <f t="shared" si="172"/>
        <v>42682.67768518519</v>
      </c>
      <c r="T2210" s="13">
        <f t="shared" si="173"/>
        <v>42712.67768518519</v>
      </c>
      <c r="U2210">
        <f t="shared" si="174"/>
        <v>2016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8321</v>
      </c>
      <c r="R2211" t="s">
        <v>8332</v>
      </c>
      <c r="S2211" s="13">
        <f t="shared" si="172"/>
        <v>42175.816365740742</v>
      </c>
      <c r="T2211" s="13">
        <f t="shared" si="173"/>
        <v>42205.816365740742</v>
      </c>
      <c r="U2211">
        <f t="shared" si="174"/>
        <v>2015</v>
      </c>
    </row>
    <row r="2212" spans="1:21" ht="29" x14ac:dyDescent="0.3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>
        <f t="shared" si="171"/>
        <v>175</v>
      </c>
      <c r="Q2212" s="10" t="s">
        <v>8323</v>
      </c>
      <c r="R2212" t="s">
        <v>8326</v>
      </c>
      <c r="S2212" s="13">
        <f t="shared" si="172"/>
        <v>42508.179965277777</v>
      </c>
      <c r="T2212" s="13">
        <f t="shared" si="173"/>
        <v>42568.179965277777</v>
      </c>
      <c r="U2212">
        <f t="shared" si="174"/>
        <v>2016</v>
      </c>
    </row>
    <row r="2213" spans="1:21" ht="43.5" x14ac:dyDescent="0.3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>
        <f t="shared" si="171"/>
        <v>42.24</v>
      </c>
      <c r="Q2213" s="10" t="s">
        <v>8327</v>
      </c>
      <c r="R2213" t="s">
        <v>8328</v>
      </c>
      <c r="S2213" s="13">
        <f t="shared" si="172"/>
        <v>41925.906689814816</v>
      </c>
      <c r="T2213" s="13">
        <f t="shared" si="173"/>
        <v>41955.94835648148</v>
      </c>
      <c r="U2213">
        <f t="shared" si="174"/>
        <v>2014</v>
      </c>
    </row>
    <row r="2214" spans="1:21" ht="43.5" x14ac:dyDescent="0.3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>
        <f t="shared" si="171"/>
        <v>68.06</v>
      </c>
      <c r="Q2214" s="10" t="s">
        <v>8323</v>
      </c>
      <c r="R2214" t="s">
        <v>8326</v>
      </c>
      <c r="S2214" s="13">
        <f t="shared" si="172"/>
        <v>42003.948425925926</v>
      </c>
      <c r="T2214" s="13">
        <f t="shared" si="173"/>
        <v>42028.207638888889</v>
      </c>
      <c r="U2214">
        <f t="shared" si="174"/>
        <v>2014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8319</v>
      </c>
      <c r="R2215" t="s">
        <v>8345</v>
      </c>
      <c r="S2215" s="13">
        <f t="shared" si="172"/>
        <v>42252.277615740735</v>
      </c>
      <c r="T2215" s="13">
        <f t="shared" si="173"/>
        <v>42282.277615740735</v>
      </c>
      <c r="U2215">
        <f t="shared" si="174"/>
        <v>2015</v>
      </c>
    </row>
    <row r="2216" spans="1:21" ht="43.5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8323</v>
      </c>
      <c r="R2216" t="s">
        <v>8326</v>
      </c>
      <c r="S2216" s="13">
        <f t="shared" si="172"/>
        <v>40644.159259259257</v>
      </c>
      <c r="T2216" s="13">
        <f t="shared" si="173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8323</v>
      </c>
      <c r="R2217" t="s">
        <v>8326</v>
      </c>
      <c r="S2217" s="13">
        <f t="shared" si="172"/>
        <v>42036.24428240741</v>
      </c>
      <c r="T2217" s="13">
        <f t="shared" si="173"/>
        <v>42064.290972222225</v>
      </c>
      <c r="U2217">
        <f t="shared" si="174"/>
        <v>2015</v>
      </c>
    </row>
    <row r="2218" spans="1:21" ht="43.5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8323</v>
      </c>
      <c r="R2218" t="s">
        <v>8326</v>
      </c>
      <c r="S2218" s="13">
        <f t="shared" si="172"/>
        <v>41923.354351851849</v>
      </c>
      <c r="T2218" s="13">
        <f t="shared" si="173"/>
        <v>41960.332638888889</v>
      </c>
      <c r="U2218">
        <f t="shared" si="174"/>
        <v>2014</v>
      </c>
    </row>
    <row r="2219" spans="1:21" ht="43.5" x14ac:dyDescent="0.3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>
        <f t="shared" si="171"/>
        <v>202.83</v>
      </c>
      <c r="Q2219" s="10" t="s">
        <v>8319</v>
      </c>
      <c r="R2219" t="s">
        <v>8345</v>
      </c>
      <c r="S2219" s="13">
        <f t="shared" si="172"/>
        <v>42338.675381944442</v>
      </c>
      <c r="T2219" s="13">
        <f t="shared" si="173"/>
        <v>42368.675381944442</v>
      </c>
      <c r="U2219">
        <f t="shared" si="174"/>
        <v>2015</v>
      </c>
    </row>
    <row r="2220" spans="1:21" ht="43.5" x14ac:dyDescent="0.3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>
        <f t="shared" si="171"/>
        <v>71.59</v>
      </c>
      <c r="Q2220" s="10" t="s">
        <v>8316</v>
      </c>
      <c r="R2220" t="s">
        <v>8344</v>
      </c>
      <c r="S2220" s="13">
        <f t="shared" si="172"/>
        <v>42328.779224537036</v>
      </c>
      <c r="T2220" s="13">
        <f t="shared" si="173"/>
        <v>42353.332638888889</v>
      </c>
      <c r="U22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8323</v>
      </c>
      <c r="R2221" t="s">
        <v>8326</v>
      </c>
      <c r="S2221" s="13">
        <f t="shared" si="172"/>
        <v>42011.202581018515</v>
      </c>
      <c r="T2221" s="13">
        <f t="shared" si="173"/>
        <v>42038.185416666667</v>
      </c>
      <c r="U2221">
        <f t="shared" si="174"/>
        <v>2015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8327</v>
      </c>
      <c r="R2222" t="s">
        <v>8331</v>
      </c>
      <c r="S2222" s="13">
        <f t="shared" si="172"/>
        <v>41607.83085648148</v>
      </c>
      <c r="T2222" s="13">
        <f t="shared" si="173"/>
        <v>41640.226388888892</v>
      </c>
      <c r="U2222">
        <f t="shared" si="174"/>
        <v>2013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8321</v>
      </c>
      <c r="R2223" t="s">
        <v>8322</v>
      </c>
      <c r="S2223" s="13">
        <f t="shared" si="172"/>
        <v>41648.396192129629</v>
      </c>
      <c r="T2223" s="13">
        <f t="shared" si="173"/>
        <v>41678.396192129629</v>
      </c>
      <c r="U2223">
        <f t="shared" si="174"/>
        <v>2014</v>
      </c>
    </row>
    <row r="2224" spans="1:21" ht="43.5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8327</v>
      </c>
      <c r="R2224" t="s">
        <v>8350</v>
      </c>
      <c r="S2224" s="13">
        <f t="shared" si="172"/>
        <v>40088.105393518519</v>
      </c>
      <c r="T2224" s="13">
        <f t="shared" si="173"/>
        <v>40148.207638888889</v>
      </c>
      <c r="U2224">
        <f t="shared" si="174"/>
        <v>2009</v>
      </c>
    </row>
    <row r="2225" spans="1:21" ht="29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8327</v>
      </c>
      <c r="R2225" t="s">
        <v>8336</v>
      </c>
      <c r="S2225" s="13">
        <f t="shared" si="172"/>
        <v>42291.581377314811</v>
      </c>
      <c r="T2225" s="13">
        <f t="shared" si="173"/>
        <v>42333.623043981483</v>
      </c>
      <c r="U2225">
        <f t="shared" si="174"/>
        <v>2015</v>
      </c>
    </row>
    <row r="2226" spans="1:21" ht="43.5" x14ac:dyDescent="0.3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>
        <f t="shared" si="171"/>
        <v>42.86</v>
      </c>
      <c r="Q2226" s="10" t="s">
        <v>8327</v>
      </c>
      <c r="R2226" t="s">
        <v>8338</v>
      </c>
      <c r="S2226" s="13">
        <f t="shared" si="172"/>
        <v>40688.024618055555</v>
      </c>
      <c r="T2226" s="13">
        <f t="shared" si="173"/>
        <v>40708.024618055555</v>
      </c>
      <c r="U2226">
        <f t="shared" si="174"/>
        <v>2011</v>
      </c>
    </row>
    <row r="2227" spans="1:21" x14ac:dyDescent="0.3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>
        <f t="shared" si="171"/>
        <v>31.58</v>
      </c>
      <c r="Q2227" s="10" t="s">
        <v>8323</v>
      </c>
      <c r="R2227" t="s">
        <v>8326</v>
      </c>
      <c r="S2227" s="13">
        <f t="shared" si="172"/>
        <v>41822.90488425926</v>
      </c>
      <c r="T2227" s="13">
        <f t="shared" si="173"/>
        <v>41844.291666666664</v>
      </c>
      <c r="U2227">
        <f t="shared" si="174"/>
        <v>2014</v>
      </c>
    </row>
    <row r="2228" spans="1:21" ht="29" x14ac:dyDescent="0.3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>
        <f t="shared" si="171"/>
        <v>66.67</v>
      </c>
      <c r="Q2228" s="10" t="s">
        <v>8323</v>
      </c>
      <c r="R2228" t="s">
        <v>8326</v>
      </c>
      <c r="S2228" s="13">
        <f t="shared" si="172"/>
        <v>42026.924976851849</v>
      </c>
      <c r="T2228" s="13">
        <f t="shared" si="173"/>
        <v>42052.207638888889</v>
      </c>
      <c r="U2228">
        <f t="shared" si="174"/>
        <v>2015</v>
      </c>
    </row>
    <row r="2229" spans="1:21" ht="43.5" x14ac:dyDescent="0.3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>
        <f t="shared" si="171"/>
        <v>28.57</v>
      </c>
      <c r="Q2229" s="10" t="s">
        <v>8327</v>
      </c>
      <c r="R2229" t="s">
        <v>8328</v>
      </c>
      <c r="S2229" s="13">
        <f t="shared" si="172"/>
        <v>42058.941736111112</v>
      </c>
      <c r="T2229" s="13">
        <f t="shared" si="173"/>
        <v>42088.90006944444</v>
      </c>
      <c r="U2229">
        <f t="shared" si="174"/>
        <v>2015</v>
      </c>
    </row>
    <row r="2230" spans="1:21" ht="58" x14ac:dyDescent="0.3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>
        <f t="shared" si="171"/>
        <v>52.17</v>
      </c>
      <c r="Q2230" s="10" t="s">
        <v>8323</v>
      </c>
      <c r="R2230" t="s">
        <v>8326</v>
      </c>
      <c r="S2230" s="13">
        <f t="shared" si="172"/>
        <v>42423.050613425927</v>
      </c>
      <c r="T2230" s="13">
        <f t="shared" si="173"/>
        <v>42443.008946759262</v>
      </c>
      <c r="U2230">
        <f t="shared" si="174"/>
        <v>2016</v>
      </c>
    </row>
    <row r="2231" spans="1:21" ht="43.5" x14ac:dyDescent="0.3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>
        <f t="shared" si="171"/>
        <v>52.17</v>
      </c>
      <c r="Q2231" s="10" t="s">
        <v>8323</v>
      </c>
      <c r="R2231" t="s">
        <v>8326</v>
      </c>
      <c r="S2231" s="13">
        <f t="shared" si="172"/>
        <v>42452.916481481487</v>
      </c>
      <c r="T2231" s="13">
        <f t="shared" si="173"/>
        <v>42473.554166666669</v>
      </c>
      <c r="U2231">
        <f t="shared" si="174"/>
        <v>2016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8323</v>
      </c>
      <c r="R2232" t="s">
        <v>8326</v>
      </c>
      <c r="S2232" s="13">
        <f t="shared" si="172"/>
        <v>41808.198518518519</v>
      </c>
      <c r="T2232" s="13">
        <f t="shared" si="173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8323</v>
      </c>
      <c r="R2233" t="s">
        <v>8326</v>
      </c>
      <c r="S2233" s="13">
        <f t="shared" si="172"/>
        <v>42032.716145833328</v>
      </c>
      <c r="T2233" s="13">
        <f t="shared" si="173"/>
        <v>42062.716145833328</v>
      </c>
      <c r="U2233">
        <f t="shared" si="174"/>
        <v>2015</v>
      </c>
    </row>
    <row r="2234" spans="1:21" ht="43.5" x14ac:dyDescent="0.3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>
        <f t="shared" si="171"/>
        <v>237</v>
      </c>
      <c r="Q2234" s="10" t="s">
        <v>8323</v>
      </c>
      <c r="R2234" t="s">
        <v>8324</v>
      </c>
      <c r="S2234" s="13">
        <f t="shared" si="172"/>
        <v>42006.908692129626</v>
      </c>
      <c r="T2234" s="13">
        <f t="shared" si="173"/>
        <v>42038.083333333328</v>
      </c>
      <c r="U2234">
        <f t="shared" si="174"/>
        <v>2015</v>
      </c>
    </row>
    <row r="2235" spans="1:21" ht="43.5" x14ac:dyDescent="0.3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>
        <f t="shared" si="171"/>
        <v>79</v>
      </c>
      <c r="Q2235" s="10" t="s">
        <v>8323</v>
      </c>
      <c r="R2235" t="s">
        <v>8326</v>
      </c>
      <c r="S2235" s="13">
        <f t="shared" si="172"/>
        <v>41856.715069444443</v>
      </c>
      <c r="T2235" s="13">
        <f t="shared" si="173"/>
        <v>41877.715069444443</v>
      </c>
      <c r="U2235">
        <f t="shared" si="174"/>
        <v>2014</v>
      </c>
    </row>
    <row r="2236" spans="1:21" ht="43.5" x14ac:dyDescent="0.3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>
        <f t="shared" si="171"/>
        <v>27.56</v>
      </c>
      <c r="Q2236" s="10" t="s">
        <v>8327</v>
      </c>
      <c r="R2236" t="s">
        <v>8328</v>
      </c>
      <c r="S2236" s="13">
        <f t="shared" si="172"/>
        <v>41025.874201388891</v>
      </c>
      <c r="T2236" s="13">
        <f t="shared" si="173"/>
        <v>41039.708333333336</v>
      </c>
      <c r="U2236">
        <f t="shared" si="174"/>
        <v>2012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8323</v>
      </c>
      <c r="R2237" t="s">
        <v>8324</v>
      </c>
      <c r="S2237" s="13">
        <f t="shared" si="172"/>
        <v>42255.619351851856</v>
      </c>
      <c r="T2237" s="13">
        <f t="shared" si="173"/>
        <v>42292.916666666672</v>
      </c>
      <c r="U2237">
        <f t="shared" si="174"/>
        <v>2015</v>
      </c>
    </row>
    <row r="2238" spans="1:21" ht="29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8327</v>
      </c>
      <c r="R2238" t="s">
        <v>8331</v>
      </c>
      <c r="S2238" s="13">
        <f t="shared" si="172"/>
        <v>41243.367303240739</v>
      </c>
      <c r="T2238" s="13">
        <f t="shared" si="173"/>
        <v>41283.367303240739</v>
      </c>
      <c r="U2238">
        <f t="shared" si="174"/>
        <v>2012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8327</v>
      </c>
      <c r="R2239" t="s">
        <v>8338</v>
      </c>
      <c r="S2239" s="13">
        <f t="shared" si="172"/>
        <v>41802.757719907408</v>
      </c>
      <c r="T2239" s="13">
        <f t="shared" si="173"/>
        <v>41832.757719907408</v>
      </c>
      <c r="U2239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8323</v>
      </c>
      <c r="R2240" t="s">
        <v>8326</v>
      </c>
      <c r="S2240" s="13">
        <f t="shared" si="172"/>
        <v>41974.743148148147</v>
      </c>
      <c r="T2240" s="13">
        <f t="shared" si="173"/>
        <v>42004.743148148147</v>
      </c>
      <c r="U2240">
        <f t="shared" si="174"/>
        <v>2014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8316</v>
      </c>
      <c r="R2241" t="s">
        <v>8334</v>
      </c>
      <c r="S2241" s="13">
        <f t="shared" si="172"/>
        <v>42151.189525462964</v>
      </c>
      <c r="T2241" s="13">
        <f t="shared" si="173"/>
        <v>42181.189525462964</v>
      </c>
      <c r="U2241">
        <f t="shared" si="174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0" t="s">
        <v>8319</v>
      </c>
      <c r="R2242" t="s">
        <v>8345</v>
      </c>
      <c r="S2242" s="13">
        <f t="shared" si="172"/>
        <v>42240.840289351851</v>
      </c>
      <c r="T2242" s="13">
        <f t="shared" si="173"/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IFERROR(ROUND(E2243/L2243,2),0)</f>
        <v>44.92</v>
      </c>
      <c r="Q2243" s="10" t="s">
        <v>8323</v>
      </c>
      <c r="R2243" t="s">
        <v>8326</v>
      </c>
      <c r="S2243" s="13">
        <f t="shared" ref="S2243:S2306" si="177">(((J2243/60)/60)/24)+DATE(1970,1,1)</f>
        <v>41837.323009259257</v>
      </c>
      <c r="T2243" s="13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8316</v>
      </c>
      <c r="R2244" t="s">
        <v>8317</v>
      </c>
      <c r="S2244" s="13">
        <f t="shared" si="177"/>
        <v>42710.824618055558</v>
      </c>
      <c r="T2244" s="13">
        <f t="shared" si="178"/>
        <v>42740.824618055558</v>
      </c>
      <c r="U2244">
        <f t="shared" si="179"/>
        <v>2016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8308</v>
      </c>
      <c r="R2245" t="s">
        <v>8310</v>
      </c>
      <c r="S2245" s="13">
        <f t="shared" si="177"/>
        <v>42746.096585648149</v>
      </c>
      <c r="T2245" s="13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8323</v>
      </c>
      <c r="R2246" t="s">
        <v>8326</v>
      </c>
      <c r="S2246" s="13">
        <f t="shared" si="177"/>
        <v>41842.828680555554</v>
      </c>
      <c r="T2246" s="13">
        <f t="shared" si="178"/>
        <v>41882.827650462961</v>
      </c>
      <c r="U2246">
        <f t="shared" si="179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8319</v>
      </c>
      <c r="R2247" t="s">
        <v>8345</v>
      </c>
      <c r="S2247" s="13">
        <f t="shared" si="177"/>
        <v>42061.154930555553</v>
      </c>
      <c r="T2247" s="13">
        <f t="shared" si="178"/>
        <v>42091.113263888896</v>
      </c>
      <c r="U2247">
        <f t="shared" si="179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8323</v>
      </c>
      <c r="R2248" t="s">
        <v>8326</v>
      </c>
      <c r="S2248" s="13">
        <f t="shared" si="177"/>
        <v>41881.453587962962</v>
      </c>
      <c r="T2248" s="13">
        <f t="shared" si="178"/>
        <v>41911.453587962962</v>
      </c>
      <c r="U2248">
        <f t="shared" si="179"/>
        <v>2014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8323</v>
      </c>
      <c r="R2249" t="s">
        <v>8335</v>
      </c>
      <c r="S2249" s="13">
        <f t="shared" si="177"/>
        <v>42531.980694444443</v>
      </c>
      <c r="T2249" s="13">
        <f t="shared" si="178"/>
        <v>42561.980694444443</v>
      </c>
      <c r="U2249">
        <f t="shared" si="179"/>
        <v>2016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8313</v>
      </c>
      <c r="R2250" t="s">
        <v>8314</v>
      </c>
      <c r="S2250" s="13">
        <f t="shared" si="177"/>
        <v>41930.218657407408</v>
      </c>
      <c r="T2250" s="13">
        <f t="shared" si="178"/>
        <v>41972.624305555553</v>
      </c>
      <c r="U2250">
        <f t="shared" si="179"/>
        <v>2014</v>
      </c>
    </row>
    <row r="2251" spans="1:21" ht="43.5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8313</v>
      </c>
      <c r="R2251" t="s">
        <v>8314</v>
      </c>
      <c r="S2251" s="13">
        <f t="shared" si="177"/>
        <v>42505.955925925926</v>
      </c>
      <c r="T2251" s="13">
        <f t="shared" si="178"/>
        <v>42565.955925925926</v>
      </c>
      <c r="U2251">
        <f t="shared" si="179"/>
        <v>2016</v>
      </c>
    </row>
    <row r="2252" spans="1:21" ht="43.5" x14ac:dyDescent="0.3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>
        <f t="shared" si="176"/>
        <v>163.57</v>
      </c>
      <c r="Q2252" s="10" t="s">
        <v>8323</v>
      </c>
      <c r="R2252" t="s">
        <v>8324</v>
      </c>
      <c r="S2252" s="13">
        <f t="shared" si="177"/>
        <v>42787.862430555557</v>
      </c>
      <c r="T2252" s="13">
        <f t="shared" si="178"/>
        <v>42830.820763888885</v>
      </c>
      <c r="U2252">
        <f t="shared" si="179"/>
        <v>2017</v>
      </c>
    </row>
    <row r="2253" spans="1:21" ht="29" x14ac:dyDescent="0.3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>
        <f t="shared" si="176"/>
        <v>286.25</v>
      </c>
      <c r="Q2253" s="10" t="s">
        <v>8323</v>
      </c>
      <c r="R2253" t="s">
        <v>8335</v>
      </c>
      <c r="S2253" s="13">
        <f t="shared" si="177"/>
        <v>42009.493263888886</v>
      </c>
      <c r="T2253" s="13">
        <f t="shared" si="178"/>
        <v>42039.493263888886</v>
      </c>
      <c r="U2253">
        <f t="shared" si="179"/>
        <v>2015</v>
      </c>
    </row>
    <row r="2254" spans="1:21" ht="29" x14ac:dyDescent="0.3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>
        <f t="shared" si="176"/>
        <v>57.25</v>
      </c>
      <c r="Q2254" s="10" t="s">
        <v>8327</v>
      </c>
      <c r="R2254" t="s">
        <v>8328</v>
      </c>
      <c r="S2254" s="13">
        <f t="shared" si="177"/>
        <v>40920.904895833337</v>
      </c>
      <c r="T2254" s="13">
        <f t="shared" si="178"/>
        <v>40951.904895833337</v>
      </c>
      <c r="U2254">
        <f t="shared" si="179"/>
        <v>2012</v>
      </c>
    </row>
    <row r="2255" spans="1:21" ht="43.5" x14ac:dyDescent="0.3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>
        <f t="shared" si="176"/>
        <v>18.77</v>
      </c>
      <c r="Q2255" s="10" t="s">
        <v>8323</v>
      </c>
      <c r="R2255" t="s">
        <v>8326</v>
      </c>
      <c r="S2255" s="13">
        <f t="shared" si="177"/>
        <v>42103.535254629634</v>
      </c>
      <c r="T2255" s="13">
        <f t="shared" si="178"/>
        <v>42117.535254629634</v>
      </c>
      <c r="U2255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8323</v>
      </c>
      <c r="R2256" t="s">
        <v>8326</v>
      </c>
      <c r="S2256" s="13">
        <f t="shared" si="177"/>
        <v>41850.863252314812</v>
      </c>
      <c r="T2256" s="13">
        <f t="shared" si="178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8323</v>
      </c>
      <c r="R2257" t="s">
        <v>8326</v>
      </c>
      <c r="S2257" s="13">
        <f t="shared" si="177"/>
        <v>41884.599849537037</v>
      </c>
      <c r="T2257" s="13">
        <f t="shared" si="178"/>
        <v>41900.165972222225</v>
      </c>
      <c r="U2257">
        <f t="shared" si="179"/>
        <v>2014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8327</v>
      </c>
      <c r="R2258" t="s">
        <v>8329</v>
      </c>
      <c r="S2258" s="13">
        <f t="shared" si="177"/>
        <v>41031.82163194444</v>
      </c>
      <c r="T2258" s="13">
        <f t="shared" si="178"/>
        <v>41061.82163194444</v>
      </c>
      <c r="U2258">
        <f t="shared" si="179"/>
        <v>2012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8308</v>
      </c>
      <c r="R2259" t="s">
        <v>8310</v>
      </c>
      <c r="S2259" s="13">
        <f t="shared" si="177"/>
        <v>42611.613564814819</v>
      </c>
      <c r="T2259" s="13">
        <f t="shared" si="178"/>
        <v>42651.613564814819</v>
      </c>
      <c r="U2259">
        <f t="shared" si="179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8308</v>
      </c>
      <c r="R2260" t="s">
        <v>8310</v>
      </c>
      <c r="S2260" s="13">
        <f t="shared" si="177"/>
        <v>41974.791990740734</v>
      </c>
      <c r="T2260" s="13">
        <f t="shared" si="178"/>
        <v>42019.791990740734</v>
      </c>
      <c r="U2260">
        <f t="shared" si="179"/>
        <v>2014</v>
      </c>
    </row>
    <row r="2261" spans="1:21" ht="43.5" x14ac:dyDescent="0.3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>
        <f t="shared" si="176"/>
        <v>33.24</v>
      </c>
      <c r="Q2261" s="10" t="s">
        <v>8327</v>
      </c>
      <c r="R2261" t="s">
        <v>8329</v>
      </c>
      <c r="S2261" s="13">
        <f t="shared" si="177"/>
        <v>40997.257222222222</v>
      </c>
      <c r="T2261" s="13">
        <f t="shared" si="178"/>
        <v>41015.257222222222</v>
      </c>
      <c r="U2261">
        <f t="shared" si="179"/>
        <v>2012</v>
      </c>
    </row>
    <row r="2262" spans="1:21" ht="29" x14ac:dyDescent="0.3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>
        <f t="shared" si="176"/>
        <v>66.47</v>
      </c>
      <c r="Q2262" s="10" t="s">
        <v>8327</v>
      </c>
      <c r="R2262" t="s">
        <v>8331</v>
      </c>
      <c r="S2262" s="13">
        <f t="shared" si="177"/>
        <v>41321.339583333334</v>
      </c>
      <c r="T2262" s="13">
        <f t="shared" si="178"/>
        <v>41328.339583333334</v>
      </c>
      <c r="U2262">
        <f t="shared" si="179"/>
        <v>2013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8323</v>
      </c>
      <c r="R2263" t="s">
        <v>8326</v>
      </c>
      <c r="S2263" s="13">
        <f t="shared" si="177"/>
        <v>42661.132245370376</v>
      </c>
      <c r="T2263" s="13">
        <f t="shared" si="178"/>
        <v>42693.916666666672</v>
      </c>
      <c r="U2263">
        <f t="shared" si="179"/>
        <v>2016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8319</v>
      </c>
      <c r="R2264" t="s">
        <v>8345</v>
      </c>
      <c r="S2264" s="13">
        <f t="shared" si="177"/>
        <v>42595.585358796292</v>
      </c>
      <c r="T2264" s="13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8323</v>
      </c>
      <c r="R2265" t="s">
        <v>8326</v>
      </c>
      <c r="S2265" s="13">
        <f t="shared" si="177"/>
        <v>41865.878657407404</v>
      </c>
      <c r="T2265" s="13">
        <f t="shared" si="178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8323</v>
      </c>
      <c r="R2266" t="s">
        <v>8326</v>
      </c>
      <c r="S2266" s="13">
        <f t="shared" si="177"/>
        <v>42073.660694444443</v>
      </c>
      <c r="T2266" s="13">
        <f t="shared" si="178"/>
        <v>42095.165972222225</v>
      </c>
      <c r="U2266">
        <f t="shared" si="179"/>
        <v>2015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8327</v>
      </c>
      <c r="R2267" t="s">
        <v>8328</v>
      </c>
      <c r="S2267" s="13">
        <f t="shared" si="177"/>
        <v>41059.118993055556</v>
      </c>
      <c r="T2267" s="13">
        <f t="shared" si="178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8323</v>
      </c>
      <c r="R2268" t="s">
        <v>8326</v>
      </c>
      <c r="S2268" s="13">
        <f t="shared" si="177"/>
        <v>42572.61681712963</v>
      </c>
      <c r="T2268" s="13">
        <f t="shared" si="178"/>
        <v>42589.125</v>
      </c>
      <c r="U2268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8323</v>
      </c>
      <c r="R2269" t="s">
        <v>8326</v>
      </c>
      <c r="S2269" s="13">
        <f t="shared" si="177"/>
        <v>42374.651504629626</v>
      </c>
      <c r="T2269" s="13">
        <f t="shared" si="178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8323</v>
      </c>
      <c r="R2270" t="s">
        <v>8326</v>
      </c>
      <c r="S2270" s="13">
        <f t="shared" si="177"/>
        <v>42499.039629629624</v>
      </c>
      <c r="T2270" s="13">
        <f t="shared" si="178"/>
        <v>42529.039629629624</v>
      </c>
      <c r="U2270">
        <f t="shared" si="179"/>
        <v>2016</v>
      </c>
    </row>
    <row r="2271" spans="1:21" ht="43.5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8323</v>
      </c>
      <c r="R2271" t="s">
        <v>8326</v>
      </c>
      <c r="S2271" s="13">
        <f t="shared" si="177"/>
        <v>41830.545694444445</v>
      </c>
      <c r="T2271" s="13">
        <f t="shared" si="178"/>
        <v>41859.936111111114</v>
      </c>
      <c r="U2271">
        <f t="shared" si="179"/>
        <v>2014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8327</v>
      </c>
      <c r="R2272" t="s">
        <v>8328</v>
      </c>
      <c r="S2272" s="13">
        <f t="shared" si="177"/>
        <v>40670.507326388892</v>
      </c>
      <c r="T2272" s="13">
        <f t="shared" si="178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8323</v>
      </c>
      <c r="R2273" t="s">
        <v>8326</v>
      </c>
      <c r="S2273" s="13">
        <f t="shared" si="177"/>
        <v>41869.740671296298</v>
      </c>
      <c r="T2273" s="13">
        <f t="shared" si="178"/>
        <v>41899.740671296298</v>
      </c>
      <c r="U2273">
        <f t="shared" si="179"/>
        <v>2014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8308</v>
      </c>
      <c r="R2274" t="s">
        <v>8310</v>
      </c>
      <c r="S2274" s="13">
        <f t="shared" si="177"/>
        <v>42481.376597222217</v>
      </c>
      <c r="T2274" s="13">
        <f t="shared" si="178"/>
        <v>42511.376597222217</v>
      </c>
      <c r="U2274">
        <f t="shared" si="179"/>
        <v>2016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8321</v>
      </c>
      <c r="R2275" t="s">
        <v>8343</v>
      </c>
      <c r="S2275" s="13">
        <f t="shared" si="177"/>
        <v>41065.858067129629</v>
      </c>
      <c r="T2275" s="13">
        <f t="shared" si="178"/>
        <v>41093.875</v>
      </c>
      <c r="U2275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8323</v>
      </c>
      <c r="R2276" t="s">
        <v>8326</v>
      </c>
      <c r="S2276" s="13">
        <f t="shared" si="177"/>
        <v>42107.067557870367</v>
      </c>
      <c r="T2276" s="13">
        <f t="shared" si="178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8323</v>
      </c>
      <c r="R2277" t="s">
        <v>8326</v>
      </c>
      <c r="S2277" s="13">
        <f t="shared" si="177"/>
        <v>42538.968310185184</v>
      </c>
      <c r="T2277" s="13">
        <f t="shared" si="178"/>
        <v>42568.029861111107</v>
      </c>
      <c r="U2277">
        <f t="shared" si="179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8308</v>
      </c>
      <c r="R2278" t="s">
        <v>8342</v>
      </c>
      <c r="S2278" s="13">
        <f t="shared" si="177"/>
        <v>42159.649583333332</v>
      </c>
      <c r="T2278" s="13">
        <f t="shared" si="178"/>
        <v>42219.649583333332</v>
      </c>
      <c r="U2278">
        <f t="shared" si="179"/>
        <v>2015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8323</v>
      </c>
      <c r="R2279" t="s">
        <v>8326</v>
      </c>
      <c r="S2279" s="13">
        <f t="shared" si="177"/>
        <v>41866.79886574074</v>
      </c>
      <c r="T2279" s="13">
        <f t="shared" si="178"/>
        <v>41885.207638888889</v>
      </c>
      <c r="U2279">
        <f t="shared" si="179"/>
        <v>2014</v>
      </c>
    </row>
    <row r="2280" spans="1:21" ht="43.5" x14ac:dyDescent="0.3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>
        <f t="shared" si="176"/>
        <v>550</v>
      </c>
      <c r="Q2280" s="10" t="s">
        <v>8308</v>
      </c>
      <c r="R2280" t="s">
        <v>8340</v>
      </c>
      <c r="S2280" s="13">
        <f t="shared" si="177"/>
        <v>42241.798206018517</v>
      </c>
      <c r="T2280" s="13">
        <f t="shared" si="178"/>
        <v>42271.798206018517</v>
      </c>
      <c r="U2280">
        <f t="shared" si="179"/>
        <v>2015</v>
      </c>
    </row>
    <row r="2281" spans="1:21" ht="43.5" x14ac:dyDescent="0.3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>
        <f t="shared" si="176"/>
        <v>73.33</v>
      </c>
      <c r="Q2281" s="10" t="s">
        <v>8323</v>
      </c>
      <c r="R2281" t="s">
        <v>8335</v>
      </c>
      <c r="S2281" s="13">
        <f t="shared" si="177"/>
        <v>42445.598136574074</v>
      </c>
      <c r="T2281" s="13">
        <f t="shared" si="178"/>
        <v>42475.598136574074</v>
      </c>
      <c r="U2281">
        <f t="shared" si="179"/>
        <v>2016</v>
      </c>
    </row>
    <row r="2282" spans="1:21" ht="43.5" x14ac:dyDescent="0.3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>
        <f t="shared" si="176"/>
        <v>100</v>
      </c>
      <c r="Q2282" s="10" t="s">
        <v>8327</v>
      </c>
      <c r="R2282" t="s">
        <v>8341</v>
      </c>
      <c r="S2282" s="13">
        <f t="shared" si="177"/>
        <v>40696.648784722223</v>
      </c>
      <c r="T2282" s="13">
        <f t="shared" si="178"/>
        <v>40756.648784722223</v>
      </c>
      <c r="U2282">
        <f t="shared" si="179"/>
        <v>2011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8323</v>
      </c>
      <c r="R2283" t="s">
        <v>8326</v>
      </c>
      <c r="S2283" s="13">
        <f t="shared" si="177"/>
        <v>41740.493657407409</v>
      </c>
      <c r="T2283" s="13">
        <f t="shared" si="178"/>
        <v>41770.493657407409</v>
      </c>
      <c r="U2283">
        <f t="shared" si="179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8323</v>
      </c>
      <c r="R2284" t="s">
        <v>8324</v>
      </c>
      <c r="S2284" s="13">
        <f t="shared" si="177"/>
        <v>41872.802928240737</v>
      </c>
      <c r="T2284" s="13">
        <f t="shared" si="178"/>
        <v>41917.802928240737</v>
      </c>
      <c r="U2284">
        <f t="shared" si="179"/>
        <v>2014</v>
      </c>
    </row>
    <row r="2285" spans="1:21" ht="29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8311</v>
      </c>
      <c r="R2285" t="s">
        <v>8333</v>
      </c>
      <c r="S2285" s="13">
        <f t="shared" si="177"/>
        <v>41464.934386574074</v>
      </c>
      <c r="T2285" s="13">
        <f t="shared" si="178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8323</v>
      </c>
      <c r="R2286" t="s">
        <v>8326</v>
      </c>
      <c r="S2286" s="13">
        <f t="shared" si="177"/>
        <v>42056.091631944444</v>
      </c>
      <c r="T2286" s="13">
        <f t="shared" si="178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8323</v>
      </c>
      <c r="R2287" t="s">
        <v>8326</v>
      </c>
      <c r="S2287" s="13">
        <f t="shared" si="177"/>
        <v>42135.810694444444</v>
      </c>
      <c r="T2287" s="13">
        <f t="shared" si="178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8323</v>
      </c>
      <c r="R2288" t="s">
        <v>8326</v>
      </c>
      <c r="S2288" s="13">
        <f t="shared" si="177"/>
        <v>41785.707708333335</v>
      </c>
      <c r="T2288" s="13">
        <f t="shared" si="178"/>
        <v>41815.707708333335</v>
      </c>
      <c r="U2288">
        <f t="shared" si="179"/>
        <v>2014</v>
      </c>
    </row>
    <row r="2289" spans="1:21" ht="43.5" x14ac:dyDescent="0.3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>
        <f t="shared" si="176"/>
        <v>43.28</v>
      </c>
      <c r="Q2289" s="10" t="s">
        <v>8323</v>
      </c>
      <c r="R2289" t="s">
        <v>8326</v>
      </c>
      <c r="S2289" s="13">
        <f t="shared" si="177"/>
        <v>42016.832465277781</v>
      </c>
      <c r="T2289" s="13">
        <f t="shared" si="178"/>
        <v>42040.513888888891</v>
      </c>
      <c r="U2289">
        <f t="shared" si="179"/>
        <v>2015</v>
      </c>
    </row>
    <row r="2290" spans="1:21" ht="43.5" x14ac:dyDescent="0.3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>
        <f t="shared" si="176"/>
        <v>31.82</v>
      </c>
      <c r="Q2290" s="10" t="s">
        <v>8327</v>
      </c>
      <c r="R2290" t="s">
        <v>8331</v>
      </c>
      <c r="S2290" s="13">
        <f t="shared" si="177"/>
        <v>41547.662997685184</v>
      </c>
      <c r="T2290" s="13">
        <f t="shared" si="178"/>
        <v>41576.662997685184</v>
      </c>
      <c r="U2290">
        <f t="shared" si="179"/>
        <v>2013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8313</v>
      </c>
      <c r="R2291" t="s">
        <v>8314</v>
      </c>
      <c r="S2291" s="13">
        <f t="shared" si="177"/>
        <v>41987.818969907406</v>
      </c>
      <c r="T2291" s="13">
        <f t="shared" si="178"/>
        <v>42017.818969907406</v>
      </c>
      <c r="U2291">
        <f t="shared" si="179"/>
        <v>2014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8327</v>
      </c>
      <c r="R2292" t="s">
        <v>8338</v>
      </c>
      <c r="S2292" s="13">
        <f t="shared" si="177"/>
        <v>42006.02207175926</v>
      </c>
      <c r="T2292" s="13">
        <f t="shared" si="178"/>
        <v>42036.02207175926</v>
      </c>
      <c r="U2292">
        <f t="shared" si="179"/>
        <v>2015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8323</v>
      </c>
      <c r="R2293" t="s">
        <v>8324</v>
      </c>
      <c r="S2293" s="13">
        <f t="shared" si="177"/>
        <v>42098.216238425928</v>
      </c>
      <c r="T2293" s="13">
        <f t="shared" si="178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8323</v>
      </c>
      <c r="R2294" t="s">
        <v>8326</v>
      </c>
      <c r="S2294" s="13">
        <f t="shared" si="177"/>
        <v>42402.889027777783</v>
      </c>
      <c r="T2294" s="13">
        <f t="shared" si="178"/>
        <v>42447.847361111111</v>
      </c>
      <c r="U2294">
        <f t="shared" si="179"/>
        <v>2016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8323</v>
      </c>
      <c r="R2295" t="s">
        <v>8326</v>
      </c>
      <c r="S2295" s="13">
        <f t="shared" si="177"/>
        <v>41841.820486111108</v>
      </c>
      <c r="T2295" s="13">
        <f t="shared" si="178"/>
        <v>41882.833333333336</v>
      </c>
      <c r="U2295">
        <f t="shared" si="179"/>
        <v>2014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8323</v>
      </c>
      <c r="R2296" t="s">
        <v>8324</v>
      </c>
      <c r="S2296" s="13">
        <f t="shared" si="177"/>
        <v>42649.562118055561</v>
      </c>
      <c r="T2296" s="13">
        <f t="shared" si="178"/>
        <v>42698.715972222228</v>
      </c>
      <c r="U2296">
        <f t="shared" si="179"/>
        <v>2016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8316</v>
      </c>
      <c r="R2297" t="s">
        <v>8317</v>
      </c>
      <c r="S2297" s="13">
        <f t="shared" si="177"/>
        <v>42682.451921296291</v>
      </c>
      <c r="T2297" s="13">
        <f t="shared" si="178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8323</v>
      </c>
      <c r="R2298" t="s">
        <v>8326</v>
      </c>
      <c r="S2298" s="13">
        <f t="shared" si="177"/>
        <v>42475.057164351849</v>
      </c>
      <c r="T2298" s="13">
        <f t="shared" si="178"/>
        <v>42505.057164351849</v>
      </c>
      <c r="U2298">
        <f t="shared" si="179"/>
        <v>2016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8327</v>
      </c>
      <c r="R2299" t="s">
        <v>8341</v>
      </c>
      <c r="S2299" s="13">
        <f t="shared" si="177"/>
        <v>41744.745208333334</v>
      </c>
      <c r="T2299" s="13">
        <f t="shared" si="178"/>
        <v>41774.745208333334</v>
      </c>
      <c r="U2299">
        <f t="shared" si="179"/>
        <v>2014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8323</v>
      </c>
      <c r="R2300" t="s">
        <v>8324</v>
      </c>
      <c r="S2300" s="13">
        <f t="shared" si="177"/>
        <v>40378.893206018518</v>
      </c>
      <c r="T2300" s="13">
        <f t="shared" si="178"/>
        <v>40453.207638888889</v>
      </c>
      <c r="U2300">
        <f t="shared" si="179"/>
        <v>2010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8327</v>
      </c>
      <c r="R2301" t="s">
        <v>8331</v>
      </c>
      <c r="S2301" s="13">
        <f t="shared" si="177"/>
        <v>41403.000856481485</v>
      </c>
      <c r="T2301" s="13">
        <f t="shared" si="178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8323</v>
      </c>
      <c r="R2302" t="s">
        <v>8326</v>
      </c>
      <c r="S2302" s="13">
        <f t="shared" si="177"/>
        <v>41766.072500000002</v>
      </c>
      <c r="T2302" s="13">
        <f t="shared" si="178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8323</v>
      </c>
      <c r="R2303" t="s">
        <v>8326</v>
      </c>
      <c r="S2303" s="13">
        <f t="shared" si="177"/>
        <v>42184.209537037037</v>
      </c>
      <c r="T2303" s="13">
        <f t="shared" si="178"/>
        <v>42202.876388888893</v>
      </c>
      <c r="U2303">
        <f t="shared" si="179"/>
        <v>2015</v>
      </c>
    </row>
    <row r="2304" spans="1:21" ht="43.5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8323</v>
      </c>
      <c r="R2304" t="s">
        <v>8326</v>
      </c>
      <c r="S2304" s="13">
        <f t="shared" si="177"/>
        <v>42419.91942129629</v>
      </c>
      <c r="T2304" s="13">
        <f t="shared" si="178"/>
        <v>42436.207638888889</v>
      </c>
      <c r="U2304">
        <f t="shared" si="179"/>
        <v>2016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8327</v>
      </c>
      <c r="R2305" t="s">
        <v>8354</v>
      </c>
      <c r="S2305" s="13">
        <f t="shared" si="177"/>
        <v>41736.549791666665</v>
      </c>
      <c r="T2305" s="13">
        <f t="shared" si="178"/>
        <v>41796.549791666665</v>
      </c>
      <c r="U2305">
        <f t="shared" si="179"/>
        <v>2014</v>
      </c>
    </row>
    <row r="2306" spans="1:21" ht="43.5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s="10" t="s">
        <v>8323</v>
      </c>
      <c r="R2306" t="s">
        <v>8326</v>
      </c>
      <c r="S2306" s="13">
        <f t="shared" si="177"/>
        <v>41833.660995370366</v>
      </c>
      <c r="T2306" s="13">
        <f t="shared" si="178"/>
        <v>41863.660995370366</v>
      </c>
      <c r="U2306">
        <f t="shared" si="179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IFERROR(ROUND(E2307/L2307,2),0)</f>
        <v>117.56</v>
      </c>
      <c r="Q2307" s="10" t="s">
        <v>8308</v>
      </c>
      <c r="R2307" t="s">
        <v>8340</v>
      </c>
      <c r="S2307" s="13">
        <f t="shared" ref="S2307:S2370" si="182">(((J2307/60)/60)/24)+DATE(1970,1,1)</f>
        <v>42482.624699074076</v>
      </c>
      <c r="T2307" s="13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8327</v>
      </c>
      <c r="R2308" t="s">
        <v>8328</v>
      </c>
      <c r="S2308" s="13">
        <f t="shared" si="182"/>
        <v>42017.967442129629</v>
      </c>
      <c r="T2308" s="13">
        <f t="shared" si="183"/>
        <v>42031.967442129629</v>
      </c>
      <c r="U2308">
        <f t="shared" si="184"/>
        <v>2015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8308</v>
      </c>
      <c r="R2309" t="s">
        <v>8310</v>
      </c>
      <c r="S2309" s="13">
        <f t="shared" si="182"/>
        <v>41832.852627314816</v>
      </c>
      <c r="T2309" s="13">
        <f t="shared" si="183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8323</v>
      </c>
      <c r="R2310" t="s">
        <v>8326</v>
      </c>
      <c r="S2310" s="13">
        <f t="shared" si="182"/>
        <v>41808.991944444446</v>
      </c>
      <c r="T2310" s="13">
        <f t="shared" si="183"/>
        <v>41838.991944444446</v>
      </c>
      <c r="U2310">
        <f t="shared" si="184"/>
        <v>2014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8327</v>
      </c>
      <c r="R2311" t="s">
        <v>8331</v>
      </c>
      <c r="S2311" s="13">
        <f t="shared" si="182"/>
        <v>40565.032511574071</v>
      </c>
      <c r="T2311" s="13">
        <f t="shared" si="183"/>
        <v>40580.032511574071</v>
      </c>
      <c r="U2311">
        <f t="shared" si="184"/>
        <v>2011</v>
      </c>
    </row>
    <row r="2312" spans="1:21" ht="43.5" x14ac:dyDescent="0.3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>
        <f t="shared" si="181"/>
        <v>525</v>
      </c>
      <c r="Q2312" s="10" t="s">
        <v>8327</v>
      </c>
      <c r="R2312" t="s">
        <v>8330</v>
      </c>
      <c r="S2312" s="13">
        <f t="shared" si="182"/>
        <v>41852.646226851852</v>
      </c>
      <c r="T2312" s="13">
        <f t="shared" si="183"/>
        <v>41883.646226851852</v>
      </c>
      <c r="U2312">
        <f t="shared" si="184"/>
        <v>2014</v>
      </c>
    </row>
    <row r="2313" spans="1:21" ht="29" x14ac:dyDescent="0.3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>
        <f t="shared" si="181"/>
        <v>38.89</v>
      </c>
      <c r="Q2313" s="10" t="s">
        <v>8327</v>
      </c>
      <c r="R2313" t="s">
        <v>8331</v>
      </c>
      <c r="S2313" s="13">
        <f t="shared" si="182"/>
        <v>41288.68712962963</v>
      </c>
      <c r="T2313" s="13">
        <f t="shared" si="183"/>
        <v>41333.892361111109</v>
      </c>
      <c r="U2313">
        <f t="shared" si="184"/>
        <v>2013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8327</v>
      </c>
      <c r="R2314" t="s">
        <v>8331</v>
      </c>
      <c r="S2314" s="13">
        <f t="shared" si="182"/>
        <v>41303.044016203705</v>
      </c>
      <c r="T2314" s="13">
        <f t="shared" si="183"/>
        <v>41335.332638888889</v>
      </c>
      <c r="U2314">
        <f t="shared" si="18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8311</v>
      </c>
      <c r="R2315" t="s">
        <v>8356</v>
      </c>
      <c r="S2315" s="13">
        <f t="shared" si="182"/>
        <v>41620.90047453704</v>
      </c>
      <c r="T2315" s="13">
        <f t="shared" si="183"/>
        <v>41650.90047453704</v>
      </c>
      <c r="U2315">
        <f t="shared" si="184"/>
        <v>2013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8327</v>
      </c>
      <c r="R2316" t="s">
        <v>8328</v>
      </c>
      <c r="S2316" s="13">
        <f t="shared" si="182"/>
        <v>40977.948009259257</v>
      </c>
      <c r="T2316" s="13">
        <f t="shared" si="183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8323</v>
      </c>
      <c r="R2317" t="s">
        <v>8326</v>
      </c>
      <c r="S2317" s="13">
        <f t="shared" si="182"/>
        <v>41969.199756944443</v>
      </c>
      <c r="T2317" s="13">
        <f t="shared" si="183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8323</v>
      </c>
      <c r="R2318" t="s">
        <v>8326</v>
      </c>
      <c r="S2318" s="13">
        <f t="shared" si="182"/>
        <v>42219.180393518516</v>
      </c>
      <c r="T2318" s="13">
        <f t="shared" si="183"/>
        <v>42249.180393518516</v>
      </c>
      <c r="U2318">
        <f t="shared" si="184"/>
        <v>2015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8321</v>
      </c>
      <c r="R2319" t="s">
        <v>8322</v>
      </c>
      <c r="S2319" s="13">
        <f t="shared" si="182"/>
        <v>40821.183136574073</v>
      </c>
      <c r="T2319" s="13">
        <f t="shared" si="183"/>
        <v>40836.083333333336</v>
      </c>
      <c r="U2319">
        <f t="shared" si="184"/>
        <v>2011</v>
      </c>
    </row>
    <row r="2320" spans="1:21" ht="72.5" x14ac:dyDescent="0.3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>
        <f t="shared" si="181"/>
        <v>61.18</v>
      </c>
      <c r="Q2320" s="10" t="s">
        <v>8323</v>
      </c>
      <c r="R2320" t="s">
        <v>8324</v>
      </c>
      <c r="S2320" s="13">
        <f t="shared" si="182"/>
        <v>42427.01807870371</v>
      </c>
      <c r="T2320" s="13">
        <f t="shared" si="183"/>
        <v>42456.976412037038</v>
      </c>
      <c r="U2320">
        <f t="shared" si="184"/>
        <v>2016</v>
      </c>
    </row>
    <row r="2321" spans="1:21" ht="58" x14ac:dyDescent="0.3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>
        <f t="shared" si="181"/>
        <v>346.67</v>
      </c>
      <c r="Q2321" s="10" t="s">
        <v>8327</v>
      </c>
      <c r="R2321" t="s">
        <v>8350</v>
      </c>
      <c r="S2321" s="13">
        <f t="shared" si="182"/>
        <v>41342.845567129632</v>
      </c>
      <c r="T2321" s="13">
        <f t="shared" si="183"/>
        <v>41372.803900462961</v>
      </c>
      <c r="U2321">
        <f t="shared" si="184"/>
        <v>2013</v>
      </c>
    </row>
    <row r="2322" spans="1:21" ht="43.5" x14ac:dyDescent="0.3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>
        <f t="shared" si="181"/>
        <v>38.520000000000003</v>
      </c>
      <c r="Q2322" s="10" t="s">
        <v>8327</v>
      </c>
      <c r="R2322" t="s">
        <v>8331</v>
      </c>
      <c r="S2322" s="13">
        <f t="shared" si="182"/>
        <v>40636.673900462964</v>
      </c>
      <c r="T2322" s="13">
        <f t="shared" si="183"/>
        <v>40666.673900462964</v>
      </c>
      <c r="U2322">
        <f t="shared" si="184"/>
        <v>2011</v>
      </c>
    </row>
    <row r="2323" spans="1:21" ht="29" x14ac:dyDescent="0.3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>
        <f t="shared" si="181"/>
        <v>86.67</v>
      </c>
      <c r="Q2323" s="10" t="s">
        <v>8327</v>
      </c>
      <c r="R2323" t="s">
        <v>8331</v>
      </c>
      <c r="S2323" s="13">
        <f t="shared" si="182"/>
        <v>41443.643541666665</v>
      </c>
      <c r="T2323" s="13">
        <f t="shared" si="183"/>
        <v>41465.702777777777</v>
      </c>
      <c r="U2323">
        <f t="shared" si="184"/>
        <v>2013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8327</v>
      </c>
      <c r="R2324" t="s">
        <v>8328</v>
      </c>
      <c r="S2324" s="13">
        <f t="shared" si="182"/>
        <v>41394.074467592596</v>
      </c>
      <c r="T2324" s="13">
        <f t="shared" si="183"/>
        <v>41425</v>
      </c>
      <c r="U2324">
        <f t="shared" si="184"/>
        <v>2013</v>
      </c>
    </row>
    <row r="2325" spans="1:21" ht="43.5" x14ac:dyDescent="0.3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>
        <f t="shared" si="181"/>
        <v>38.33</v>
      </c>
      <c r="Q2325" s="10" t="s">
        <v>8323</v>
      </c>
      <c r="R2325" t="s">
        <v>8326</v>
      </c>
      <c r="S2325" s="13">
        <f t="shared" si="182"/>
        <v>41855.548101851848</v>
      </c>
      <c r="T2325" s="13">
        <f t="shared" si="183"/>
        <v>41876.207638888889</v>
      </c>
      <c r="U2325">
        <f t="shared" si="184"/>
        <v>2014</v>
      </c>
    </row>
    <row r="2326" spans="1:21" ht="58" x14ac:dyDescent="0.3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>
        <f t="shared" si="181"/>
        <v>43.13</v>
      </c>
      <c r="Q2326" s="10" t="s">
        <v>8323</v>
      </c>
      <c r="R2326" t="s">
        <v>8326</v>
      </c>
      <c r="S2326" s="13">
        <f t="shared" si="182"/>
        <v>42194.096157407403</v>
      </c>
      <c r="T2326" s="13">
        <f t="shared" si="183"/>
        <v>42216.373611111107</v>
      </c>
      <c r="U2326">
        <f t="shared" si="184"/>
        <v>2015</v>
      </c>
    </row>
    <row r="2327" spans="1:21" ht="43.5" x14ac:dyDescent="0.3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>
        <f t="shared" si="181"/>
        <v>36.96</v>
      </c>
      <c r="Q2327" s="10" t="s">
        <v>8323</v>
      </c>
      <c r="R2327" t="s">
        <v>8326</v>
      </c>
      <c r="S2327" s="13">
        <f t="shared" si="182"/>
        <v>42185.556157407409</v>
      </c>
      <c r="T2327" s="13">
        <f t="shared" si="183"/>
        <v>42208.772916666669</v>
      </c>
      <c r="U2327">
        <f t="shared" si="184"/>
        <v>2015</v>
      </c>
    </row>
    <row r="2328" spans="1:21" ht="43.5" x14ac:dyDescent="0.3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>
        <f t="shared" si="181"/>
        <v>32.340000000000003</v>
      </c>
      <c r="Q2328" s="10" t="s">
        <v>8313</v>
      </c>
      <c r="R2328" t="s">
        <v>8314</v>
      </c>
      <c r="S2328" s="13">
        <f t="shared" si="182"/>
        <v>42772.776076388895</v>
      </c>
      <c r="T2328" s="13">
        <f t="shared" si="183"/>
        <v>42805.561805555553</v>
      </c>
      <c r="U2328">
        <f t="shared" si="184"/>
        <v>2017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8327</v>
      </c>
      <c r="R2329" t="s">
        <v>8328</v>
      </c>
      <c r="S2329" s="13">
        <f t="shared" si="182"/>
        <v>41023.07471064815</v>
      </c>
      <c r="T2329" s="13">
        <f t="shared" si="183"/>
        <v>41053.07471064815</v>
      </c>
      <c r="U2329">
        <f t="shared" si="184"/>
        <v>2012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8327</v>
      </c>
      <c r="R2330" t="s">
        <v>8331</v>
      </c>
      <c r="S2330" s="13">
        <f t="shared" si="182"/>
        <v>41026.996099537035</v>
      </c>
      <c r="T2330" s="13">
        <f t="shared" si="183"/>
        <v>41041.996099537035</v>
      </c>
      <c r="U2330">
        <f t="shared" si="184"/>
        <v>2012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8323</v>
      </c>
      <c r="R2331" t="s">
        <v>8326</v>
      </c>
      <c r="S2331" s="13">
        <f t="shared" si="182"/>
        <v>41876.815787037034</v>
      </c>
      <c r="T2331" s="13">
        <f t="shared" si="183"/>
        <v>41894.815787037034</v>
      </c>
      <c r="U2331">
        <f t="shared" si="184"/>
        <v>2014</v>
      </c>
    </row>
    <row r="2332" spans="1:21" ht="43.5" x14ac:dyDescent="0.3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>
        <f t="shared" si="181"/>
        <v>342</v>
      </c>
      <c r="Q2332" s="10" t="s">
        <v>8308</v>
      </c>
      <c r="R2332" t="s">
        <v>8342</v>
      </c>
      <c r="S2332" s="13">
        <f t="shared" si="182"/>
        <v>42528.626620370371</v>
      </c>
      <c r="T2332" s="13">
        <f t="shared" si="183"/>
        <v>42573.626620370371</v>
      </c>
      <c r="U2332">
        <f t="shared" si="184"/>
        <v>2016</v>
      </c>
    </row>
    <row r="2333" spans="1:21" ht="43.5" x14ac:dyDescent="0.3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>
        <f t="shared" si="181"/>
        <v>114</v>
      </c>
      <c r="Q2333" s="10" t="s">
        <v>8316</v>
      </c>
      <c r="R2333" t="s">
        <v>8334</v>
      </c>
      <c r="S2333" s="13">
        <f t="shared" si="182"/>
        <v>42413.671006944445</v>
      </c>
      <c r="T2333" s="13">
        <f t="shared" si="183"/>
        <v>42443.629340277781</v>
      </c>
      <c r="U2333">
        <f t="shared" si="184"/>
        <v>2016</v>
      </c>
    </row>
    <row r="2334" spans="1:21" ht="58" x14ac:dyDescent="0.3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>
        <f t="shared" si="181"/>
        <v>44.61</v>
      </c>
      <c r="Q2334" s="10" t="s">
        <v>8327</v>
      </c>
      <c r="R2334" t="s">
        <v>8338</v>
      </c>
      <c r="S2334" s="13">
        <f t="shared" si="182"/>
        <v>40313.930543981485</v>
      </c>
      <c r="T2334" s="13">
        <f t="shared" si="183"/>
        <v>40364.166666666664</v>
      </c>
      <c r="U2334">
        <f t="shared" si="184"/>
        <v>2010</v>
      </c>
    </row>
    <row r="2335" spans="1:21" ht="43.5" x14ac:dyDescent="0.3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>
        <f t="shared" si="181"/>
        <v>205</v>
      </c>
      <c r="Q2335" s="10" t="s">
        <v>8323</v>
      </c>
      <c r="R2335" t="s">
        <v>8335</v>
      </c>
      <c r="S2335" s="13">
        <f t="shared" si="182"/>
        <v>41831.722777777781</v>
      </c>
      <c r="T2335" s="13">
        <f t="shared" si="183"/>
        <v>41861.722777777781</v>
      </c>
      <c r="U2335">
        <f t="shared" si="184"/>
        <v>2014</v>
      </c>
    </row>
    <row r="2336" spans="1:21" ht="43.5" x14ac:dyDescent="0.3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>
        <f t="shared" si="181"/>
        <v>102.5</v>
      </c>
      <c r="Q2336" s="10" t="s">
        <v>8327</v>
      </c>
      <c r="R2336" t="s">
        <v>8331</v>
      </c>
      <c r="S2336" s="13">
        <f t="shared" si="182"/>
        <v>41675.149525462963</v>
      </c>
      <c r="T2336" s="13">
        <f t="shared" si="183"/>
        <v>41715.107858796298</v>
      </c>
      <c r="U2336">
        <f t="shared" si="184"/>
        <v>2014</v>
      </c>
    </row>
    <row r="2337" spans="1:21" ht="43.5" x14ac:dyDescent="0.3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>
        <f t="shared" si="181"/>
        <v>37.96</v>
      </c>
      <c r="Q2337" s="10" t="s">
        <v>8323</v>
      </c>
      <c r="R2337" t="s">
        <v>8326</v>
      </c>
      <c r="S2337" s="13">
        <f t="shared" si="182"/>
        <v>42026.176180555558</v>
      </c>
      <c r="T2337" s="13">
        <f t="shared" si="183"/>
        <v>42064.207638888889</v>
      </c>
      <c r="U2337">
        <f t="shared" si="184"/>
        <v>2015</v>
      </c>
    </row>
    <row r="2338" spans="1:21" ht="43.5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8327</v>
      </c>
      <c r="R2338" t="s">
        <v>8329</v>
      </c>
      <c r="S2338" s="13">
        <f t="shared" si="182"/>
        <v>42119.822476851856</v>
      </c>
      <c r="T2338" s="13">
        <f t="shared" si="183"/>
        <v>42142.208333333328</v>
      </c>
      <c r="U2338">
        <f t="shared" si="184"/>
        <v>2015</v>
      </c>
    </row>
    <row r="2339" spans="1:21" x14ac:dyDescent="0.3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>
        <f t="shared" si="181"/>
        <v>510</v>
      </c>
      <c r="Q2339" s="10" t="s">
        <v>8313</v>
      </c>
      <c r="R2339" t="s">
        <v>8351</v>
      </c>
      <c r="S2339" s="13">
        <f t="shared" si="182"/>
        <v>42240.857222222221</v>
      </c>
      <c r="T2339" s="13">
        <f t="shared" si="183"/>
        <v>42270.857222222221</v>
      </c>
      <c r="U2339">
        <f t="shared" si="184"/>
        <v>2015</v>
      </c>
    </row>
    <row r="2340" spans="1:21" ht="43.5" x14ac:dyDescent="0.3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>
        <f t="shared" si="181"/>
        <v>340</v>
      </c>
      <c r="Q2340" s="10" t="s">
        <v>8319</v>
      </c>
      <c r="R2340" t="s">
        <v>8345</v>
      </c>
      <c r="S2340" s="13">
        <f t="shared" si="182"/>
        <v>42605.053993055553</v>
      </c>
      <c r="T2340" s="13">
        <f t="shared" si="183"/>
        <v>42635.053993055553</v>
      </c>
      <c r="U2340">
        <f t="shared" si="184"/>
        <v>2016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8323</v>
      </c>
      <c r="R2341" t="s">
        <v>8326</v>
      </c>
      <c r="S2341" s="13">
        <f t="shared" si="182"/>
        <v>42223.394363425927</v>
      </c>
      <c r="T2341" s="13">
        <f t="shared" si="183"/>
        <v>42251.394363425927</v>
      </c>
      <c r="U2341">
        <f t="shared" si="184"/>
        <v>2015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8327</v>
      </c>
      <c r="R2342" t="s">
        <v>8329</v>
      </c>
      <c r="S2342" s="13">
        <f t="shared" si="182"/>
        <v>40946.882245370369</v>
      </c>
      <c r="T2342" s="13">
        <f t="shared" si="183"/>
        <v>41006.166666666664</v>
      </c>
      <c r="U2342">
        <f t="shared" si="184"/>
        <v>2012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8327</v>
      </c>
      <c r="R2343" t="s">
        <v>8331</v>
      </c>
      <c r="S2343" s="13">
        <f t="shared" si="182"/>
        <v>41082.069467592592</v>
      </c>
      <c r="T2343" s="13">
        <f t="shared" si="183"/>
        <v>41112.069467592592</v>
      </c>
      <c r="U2343">
        <f t="shared" si="184"/>
        <v>2012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8327</v>
      </c>
      <c r="R2344" t="s">
        <v>8329</v>
      </c>
      <c r="S2344" s="13">
        <f t="shared" si="182"/>
        <v>42205.718888888892</v>
      </c>
      <c r="T2344" s="13">
        <f t="shared" si="183"/>
        <v>42235.718888888892</v>
      </c>
      <c r="U2344">
        <f t="shared" si="184"/>
        <v>2015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8313</v>
      </c>
      <c r="R2345" t="s">
        <v>8314</v>
      </c>
      <c r="S2345" s="13">
        <f t="shared" si="182"/>
        <v>42515.866446759261</v>
      </c>
      <c r="T2345" s="13">
        <f t="shared" si="183"/>
        <v>42530.866446759261</v>
      </c>
      <c r="U2345">
        <f t="shared" si="184"/>
        <v>2016</v>
      </c>
    </row>
    <row r="2346" spans="1:21" ht="43.5" x14ac:dyDescent="0.3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>
        <f t="shared" si="181"/>
        <v>63.13</v>
      </c>
      <c r="Q2346" s="10" t="s">
        <v>8323</v>
      </c>
      <c r="R2346" t="s">
        <v>8326</v>
      </c>
      <c r="S2346" s="13">
        <f t="shared" si="182"/>
        <v>42143.917743055557</v>
      </c>
      <c r="T2346" s="13">
        <f t="shared" si="183"/>
        <v>42181.559027777781</v>
      </c>
      <c r="U2346">
        <f t="shared" si="184"/>
        <v>2015</v>
      </c>
    </row>
    <row r="2347" spans="1:21" ht="43.5" x14ac:dyDescent="0.3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>
        <f t="shared" si="181"/>
        <v>59.41</v>
      </c>
      <c r="Q2347" s="10" t="s">
        <v>8323</v>
      </c>
      <c r="R2347" t="s">
        <v>8326</v>
      </c>
      <c r="S2347" s="13">
        <f t="shared" si="182"/>
        <v>42220.79487268519</v>
      </c>
      <c r="T2347" s="13">
        <f t="shared" si="183"/>
        <v>42246</v>
      </c>
      <c r="U2347">
        <f t="shared" si="184"/>
        <v>2015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8327</v>
      </c>
      <c r="R2348" t="s">
        <v>8331</v>
      </c>
      <c r="S2348" s="13">
        <f t="shared" si="182"/>
        <v>40948.042233796295</v>
      </c>
      <c r="T2348" s="13">
        <f t="shared" si="183"/>
        <v>40982.165972222225</v>
      </c>
      <c r="U2348">
        <f t="shared" si="184"/>
        <v>2012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8323</v>
      </c>
      <c r="R2349" t="s">
        <v>8324</v>
      </c>
      <c r="S2349" s="13">
        <f t="shared" si="182"/>
        <v>42373.252280092594</v>
      </c>
      <c r="T2349" s="13">
        <f t="shared" si="183"/>
        <v>42433.252280092594</v>
      </c>
      <c r="U2349">
        <f t="shared" si="18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8323</v>
      </c>
      <c r="R2350" t="s">
        <v>8326</v>
      </c>
      <c r="S2350" s="13">
        <f t="shared" si="182"/>
        <v>42236.623252314821</v>
      </c>
      <c r="T2350" s="13">
        <f t="shared" si="183"/>
        <v>42282.666666666672</v>
      </c>
      <c r="U2350">
        <f t="shared" si="18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8316</v>
      </c>
      <c r="R2351" t="s">
        <v>8344</v>
      </c>
      <c r="S2351" s="13">
        <f t="shared" si="182"/>
        <v>42430.566898148143</v>
      </c>
      <c r="T2351" s="13">
        <f t="shared" si="183"/>
        <v>42459.525231481486</v>
      </c>
      <c r="U2351">
        <f t="shared" si="184"/>
        <v>2016</v>
      </c>
    </row>
    <row r="2352" spans="1:21" x14ac:dyDescent="0.3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>
        <f t="shared" si="181"/>
        <v>45.59</v>
      </c>
      <c r="Q2352" s="10" t="s">
        <v>8323</v>
      </c>
      <c r="R2352" t="s">
        <v>8324</v>
      </c>
      <c r="S2352" s="13">
        <f t="shared" si="182"/>
        <v>42390.838738425926</v>
      </c>
      <c r="T2352" s="13">
        <f t="shared" si="183"/>
        <v>42420.838738425926</v>
      </c>
      <c r="U2352">
        <f t="shared" si="184"/>
        <v>2016</v>
      </c>
    </row>
    <row r="2353" spans="1:21" ht="43.5" x14ac:dyDescent="0.3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>
        <f t="shared" si="181"/>
        <v>27.86</v>
      </c>
      <c r="Q2353" s="10" t="s">
        <v>8327</v>
      </c>
      <c r="R2353" t="s">
        <v>8338</v>
      </c>
      <c r="S2353" s="13">
        <f t="shared" si="182"/>
        <v>42459.693865740745</v>
      </c>
      <c r="T2353" s="13">
        <f t="shared" si="183"/>
        <v>42490.915972222225</v>
      </c>
      <c r="U2353">
        <f t="shared" si="184"/>
        <v>2016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8311</v>
      </c>
      <c r="R2354" t="s">
        <v>8356</v>
      </c>
      <c r="S2354" s="13">
        <f t="shared" si="182"/>
        <v>40967.614849537036</v>
      </c>
      <c r="T2354" s="13">
        <f t="shared" si="183"/>
        <v>40997.573182870372</v>
      </c>
      <c r="U2354">
        <f t="shared" si="184"/>
        <v>2012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8327</v>
      </c>
      <c r="R2355" t="s">
        <v>8331</v>
      </c>
      <c r="S2355" s="13">
        <f t="shared" si="182"/>
        <v>40788.786539351851</v>
      </c>
      <c r="T2355" s="13">
        <f t="shared" si="183"/>
        <v>40817.125</v>
      </c>
      <c r="U2355">
        <f t="shared" si="184"/>
        <v>2011</v>
      </c>
    </row>
    <row r="2356" spans="1:21" ht="43.5" x14ac:dyDescent="0.3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>
        <f t="shared" si="181"/>
        <v>40.04</v>
      </c>
      <c r="Q2356" s="10" t="s">
        <v>8327</v>
      </c>
      <c r="R2356" t="s">
        <v>8331</v>
      </c>
      <c r="S2356" s="13">
        <f t="shared" si="182"/>
        <v>41067.827418981484</v>
      </c>
      <c r="T2356" s="13">
        <f t="shared" si="183"/>
        <v>41086.75</v>
      </c>
      <c r="U2356">
        <f t="shared" si="184"/>
        <v>2012</v>
      </c>
    </row>
    <row r="2357" spans="1:21" ht="43.5" x14ac:dyDescent="0.3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>
        <f t="shared" si="181"/>
        <v>40.04</v>
      </c>
      <c r="Q2357" s="10" t="s">
        <v>8327</v>
      </c>
      <c r="R2357" t="s">
        <v>8328</v>
      </c>
      <c r="S2357" s="13">
        <f t="shared" si="182"/>
        <v>40711.782210648147</v>
      </c>
      <c r="T2357" s="13">
        <f t="shared" si="183"/>
        <v>40756.782210648147</v>
      </c>
      <c r="U2357">
        <f t="shared" si="184"/>
        <v>2011</v>
      </c>
    </row>
    <row r="2358" spans="1:21" x14ac:dyDescent="0.3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>
        <f t="shared" si="181"/>
        <v>37.07</v>
      </c>
      <c r="Q2358" s="10" t="s">
        <v>8327</v>
      </c>
      <c r="R2358" t="s">
        <v>8331</v>
      </c>
      <c r="S2358" s="13">
        <f t="shared" si="182"/>
        <v>41409.00037037037</v>
      </c>
      <c r="T2358" s="13">
        <f t="shared" si="183"/>
        <v>41430.00037037037</v>
      </c>
      <c r="U2358">
        <f t="shared" si="184"/>
        <v>2013</v>
      </c>
    </row>
    <row r="2359" spans="1:21" ht="43.5" x14ac:dyDescent="0.3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>
        <f t="shared" si="181"/>
        <v>91</v>
      </c>
      <c r="Q2359" s="10" t="s">
        <v>8308</v>
      </c>
      <c r="R2359" t="s">
        <v>8340</v>
      </c>
      <c r="S2359" s="13">
        <f t="shared" si="182"/>
        <v>42319.035833333335</v>
      </c>
      <c r="T2359" s="13">
        <f t="shared" si="183"/>
        <v>42379.035833333335</v>
      </c>
      <c r="U2359">
        <f t="shared" si="184"/>
        <v>2015</v>
      </c>
    </row>
    <row r="2360" spans="1:21" ht="43.5" x14ac:dyDescent="0.3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>
        <f t="shared" si="181"/>
        <v>52.68</v>
      </c>
      <c r="Q2360" s="10" t="s">
        <v>8327</v>
      </c>
      <c r="R2360" t="s">
        <v>8331</v>
      </c>
      <c r="S2360" s="13">
        <f t="shared" si="182"/>
        <v>41655.709305555552</v>
      </c>
      <c r="T2360" s="13">
        <f t="shared" si="183"/>
        <v>41676.709305555552</v>
      </c>
      <c r="U2360">
        <f t="shared" si="184"/>
        <v>2014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8323</v>
      </c>
      <c r="R2361" t="s">
        <v>8326</v>
      </c>
      <c r="S2361" s="13">
        <f t="shared" si="182"/>
        <v>41877.221886574072</v>
      </c>
      <c r="T2361" s="13">
        <f t="shared" si="183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8323</v>
      </c>
      <c r="R2362" t="s">
        <v>8326</v>
      </c>
      <c r="S2362" s="13">
        <f t="shared" si="182"/>
        <v>42207.259918981479</v>
      </c>
      <c r="T2362" s="13">
        <f t="shared" si="183"/>
        <v>42236.958333333328</v>
      </c>
      <c r="U2362">
        <f t="shared" si="184"/>
        <v>2015</v>
      </c>
    </row>
    <row r="2363" spans="1:21" ht="43.5" x14ac:dyDescent="0.3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>
        <f t="shared" si="181"/>
        <v>35.71</v>
      </c>
      <c r="Q2363" s="10" t="s">
        <v>8319</v>
      </c>
      <c r="R2363" t="s">
        <v>8357</v>
      </c>
      <c r="S2363" s="13">
        <f t="shared" si="182"/>
        <v>42058.809594907405</v>
      </c>
      <c r="T2363" s="13">
        <f t="shared" si="183"/>
        <v>42114.767928240741</v>
      </c>
      <c r="U2363">
        <f t="shared" si="184"/>
        <v>2015</v>
      </c>
    </row>
    <row r="2364" spans="1:21" ht="43.5" x14ac:dyDescent="0.3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>
        <f t="shared" si="181"/>
        <v>142.86000000000001</v>
      </c>
      <c r="Q2364" s="10" t="s">
        <v>8323</v>
      </c>
      <c r="R2364" t="s">
        <v>8326</v>
      </c>
      <c r="S2364" s="13">
        <f t="shared" si="182"/>
        <v>42308.211215277777</v>
      </c>
      <c r="T2364" s="13">
        <f t="shared" si="183"/>
        <v>42338.252881944441</v>
      </c>
      <c r="U2364">
        <f t="shared" si="184"/>
        <v>2015</v>
      </c>
    </row>
    <row r="2365" spans="1:21" ht="43.5" x14ac:dyDescent="0.3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>
        <f t="shared" si="181"/>
        <v>71.430000000000007</v>
      </c>
      <c r="Q2365" s="10" t="s">
        <v>8321</v>
      </c>
      <c r="R2365" t="s">
        <v>8322</v>
      </c>
      <c r="S2365" s="13">
        <f t="shared" si="182"/>
        <v>42112.036712962959</v>
      </c>
      <c r="T2365" s="13">
        <f t="shared" si="183"/>
        <v>42132.036712962959</v>
      </c>
      <c r="U2365">
        <f t="shared" si="184"/>
        <v>2015</v>
      </c>
    </row>
    <row r="2366" spans="1:21" ht="87" x14ac:dyDescent="0.3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>
        <f t="shared" si="181"/>
        <v>52.63</v>
      </c>
      <c r="Q2366" s="10" t="s">
        <v>8327</v>
      </c>
      <c r="R2366" t="s">
        <v>8331</v>
      </c>
      <c r="S2366" s="13">
        <f t="shared" si="182"/>
        <v>42523.333310185189</v>
      </c>
      <c r="T2366" s="13">
        <f t="shared" si="183"/>
        <v>42538.204861111109</v>
      </c>
      <c r="U2366">
        <f t="shared" si="184"/>
        <v>2016</v>
      </c>
    </row>
    <row r="2367" spans="1:21" ht="43.5" x14ac:dyDescent="0.3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>
        <f t="shared" si="181"/>
        <v>76.92</v>
      </c>
      <c r="Q2367" s="10" t="s">
        <v>8327</v>
      </c>
      <c r="R2367" t="s">
        <v>8331</v>
      </c>
      <c r="S2367" s="13">
        <f t="shared" si="182"/>
        <v>42082.580092592587</v>
      </c>
      <c r="T2367" s="13">
        <f t="shared" si="183"/>
        <v>42112.580092592587</v>
      </c>
      <c r="U2367">
        <f t="shared" si="184"/>
        <v>2015</v>
      </c>
    </row>
    <row r="2368" spans="1:21" ht="43.5" x14ac:dyDescent="0.3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>
        <f t="shared" si="181"/>
        <v>28.57</v>
      </c>
      <c r="Q2368" s="10" t="s">
        <v>8323</v>
      </c>
      <c r="R2368" t="s">
        <v>8326</v>
      </c>
      <c r="S2368" s="13">
        <f t="shared" si="182"/>
        <v>41875.922858796301</v>
      </c>
      <c r="T2368" s="13">
        <f t="shared" si="183"/>
        <v>41905.922858796301</v>
      </c>
      <c r="U2368">
        <f t="shared" si="184"/>
        <v>2014</v>
      </c>
    </row>
    <row r="2369" spans="1:21" ht="29" x14ac:dyDescent="0.3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>
        <f t="shared" si="181"/>
        <v>41.67</v>
      </c>
      <c r="Q2369" s="10" t="s">
        <v>8323</v>
      </c>
      <c r="R2369" t="s">
        <v>8335</v>
      </c>
      <c r="S2369" s="13">
        <f t="shared" si="182"/>
        <v>42403.998217592598</v>
      </c>
      <c r="T2369" s="13">
        <f t="shared" si="183"/>
        <v>42433.998217592598</v>
      </c>
      <c r="U2369">
        <f t="shared" si="184"/>
        <v>2016</v>
      </c>
    </row>
    <row r="2370" spans="1:21" ht="43.5" x14ac:dyDescent="0.3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ref="O2370:O2433" si="185">ROUND(E2370/D2370*100,0)</f>
        <v>100</v>
      </c>
      <c r="P2370">
        <f t="shared" si="181"/>
        <v>35.71</v>
      </c>
      <c r="Q2370" s="10" t="s">
        <v>8323</v>
      </c>
      <c r="R2370" t="s">
        <v>8324</v>
      </c>
      <c r="S2370" s="13">
        <f t="shared" si="182"/>
        <v>42511.362048611118</v>
      </c>
      <c r="T2370" s="13">
        <f t="shared" si="183"/>
        <v>42541.362048611118</v>
      </c>
      <c r="U2370">
        <f t="shared" si="184"/>
        <v>2016</v>
      </c>
    </row>
    <row r="2371" spans="1:21" ht="43.5" x14ac:dyDescent="0.3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si="185"/>
        <v>100</v>
      </c>
      <c r="P2371">
        <f t="shared" ref="P2371:P2434" si="186">IFERROR(ROUND(E2371/L2371,2),0)</f>
        <v>41.67</v>
      </c>
      <c r="Q2371" s="10" t="s">
        <v>8323</v>
      </c>
      <c r="R2371" t="s">
        <v>8326</v>
      </c>
      <c r="S2371" s="13">
        <f t="shared" ref="S2371:S2434" si="187">(((J2371/60)/60)/24)+DATE(1970,1,1)</f>
        <v>41829.977326388893</v>
      </c>
      <c r="T2371" s="13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43.5" x14ac:dyDescent="0.3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>
        <f t="shared" si="186"/>
        <v>125</v>
      </c>
      <c r="Q2372" s="10" t="s">
        <v>8323</v>
      </c>
      <c r="R2372" t="s">
        <v>8326</v>
      </c>
      <c r="S2372" s="13">
        <f t="shared" si="187"/>
        <v>42297.748738425929</v>
      </c>
      <c r="T2372" s="13">
        <f t="shared" si="188"/>
        <v>42327.790405092594</v>
      </c>
      <c r="U2372">
        <f t="shared" si="189"/>
        <v>2015</v>
      </c>
    </row>
    <row r="2373" spans="1:21" ht="43.5" x14ac:dyDescent="0.3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>
        <f t="shared" si="186"/>
        <v>58.82</v>
      </c>
      <c r="Q2373" s="10" t="s">
        <v>8323</v>
      </c>
      <c r="R2373" t="s">
        <v>8326</v>
      </c>
      <c r="S2373" s="13">
        <f t="shared" si="187"/>
        <v>42057.536944444444</v>
      </c>
      <c r="T2373" s="13">
        <f t="shared" si="188"/>
        <v>42117.49527777778</v>
      </c>
      <c r="U2373">
        <f t="shared" si="189"/>
        <v>2015</v>
      </c>
    </row>
    <row r="2374" spans="1:21" ht="43.5" x14ac:dyDescent="0.3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>
        <f t="shared" si="186"/>
        <v>41.67</v>
      </c>
      <c r="Q2374" s="10" t="s">
        <v>8323</v>
      </c>
      <c r="R2374" t="s">
        <v>8326</v>
      </c>
      <c r="S2374" s="13">
        <f t="shared" si="187"/>
        <v>42059.453923611116</v>
      </c>
      <c r="T2374" s="13">
        <f t="shared" si="188"/>
        <v>42119.412256944444</v>
      </c>
      <c r="U2374">
        <f t="shared" si="189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8313</v>
      </c>
      <c r="R2375" t="s">
        <v>8314</v>
      </c>
      <c r="S2375" s="13">
        <f t="shared" si="187"/>
        <v>42011.551180555558</v>
      </c>
      <c r="T2375" s="13">
        <f t="shared" si="188"/>
        <v>42046.551180555558</v>
      </c>
      <c r="U2375">
        <f t="shared" si="189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8313</v>
      </c>
      <c r="R2376" t="s">
        <v>8314</v>
      </c>
      <c r="S2376" s="13">
        <f t="shared" si="187"/>
        <v>42045.86336805555</v>
      </c>
      <c r="T2376" s="13">
        <f t="shared" si="188"/>
        <v>42090.821701388893</v>
      </c>
      <c r="U2376">
        <f t="shared" si="189"/>
        <v>2015</v>
      </c>
    </row>
    <row r="2377" spans="1:21" ht="43.5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8308</v>
      </c>
      <c r="R2377" t="s">
        <v>8310</v>
      </c>
      <c r="S2377" s="13">
        <f t="shared" si="187"/>
        <v>42188.803622685184</v>
      </c>
      <c r="T2377" s="13">
        <f t="shared" si="188"/>
        <v>42218.803622685184</v>
      </c>
      <c r="U2377">
        <f t="shared" si="189"/>
        <v>2015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8308</v>
      </c>
      <c r="R2378" t="s">
        <v>8315</v>
      </c>
      <c r="S2378" s="13">
        <f t="shared" si="187"/>
        <v>42612.656493055561</v>
      </c>
      <c r="T2378" s="13">
        <f t="shared" si="188"/>
        <v>42642.656493055561</v>
      </c>
      <c r="U2378">
        <f t="shared" si="189"/>
        <v>2016</v>
      </c>
    </row>
    <row r="2379" spans="1:21" ht="43.5" x14ac:dyDescent="0.3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>
        <f t="shared" si="186"/>
        <v>57.65</v>
      </c>
      <c r="Q2379" s="10" t="s">
        <v>8323</v>
      </c>
      <c r="R2379" t="s">
        <v>8335</v>
      </c>
      <c r="S2379" s="13">
        <f t="shared" si="187"/>
        <v>41815.815046296295</v>
      </c>
      <c r="T2379" s="13">
        <f t="shared" si="188"/>
        <v>41850.958333333336</v>
      </c>
      <c r="U2379">
        <f t="shared" si="189"/>
        <v>2014</v>
      </c>
    </row>
    <row r="2380" spans="1:21" ht="43.5" x14ac:dyDescent="0.3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>
        <f t="shared" si="186"/>
        <v>75.38</v>
      </c>
      <c r="Q2380" s="10" t="s">
        <v>8327</v>
      </c>
      <c r="R2380" t="s">
        <v>8331</v>
      </c>
      <c r="S2380" s="13">
        <f t="shared" si="187"/>
        <v>41382.096180555556</v>
      </c>
      <c r="T2380" s="13">
        <f t="shared" si="188"/>
        <v>41401.207638888889</v>
      </c>
      <c r="U2380">
        <f t="shared" si="189"/>
        <v>2013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8319</v>
      </c>
      <c r="R2381" t="s">
        <v>8345</v>
      </c>
      <c r="S2381" s="13">
        <f t="shared" si="187"/>
        <v>41863.734895833331</v>
      </c>
      <c r="T2381" s="13">
        <f t="shared" si="188"/>
        <v>41894.734895833331</v>
      </c>
      <c r="U2381">
        <f t="shared" si="189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8308</v>
      </c>
      <c r="R2382" t="s">
        <v>8310</v>
      </c>
      <c r="S2382" s="13">
        <f t="shared" si="187"/>
        <v>42726.491643518515</v>
      </c>
      <c r="T2382" s="13">
        <f t="shared" si="188"/>
        <v>42756.491643518515</v>
      </c>
      <c r="U2382">
        <f t="shared" si="189"/>
        <v>2016</v>
      </c>
    </row>
    <row r="2383" spans="1:21" ht="43.5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8323</v>
      </c>
      <c r="R2383" t="s">
        <v>8326</v>
      </c>
      <c r="S2383" s="13">
        <f t="shared" si="187"/>
        <v>41922.640590277777</v>
      </c>
      <c r="T2383" s="13">
        <f t="shared" si="188"/>
        <v>41932.249305555553</v>
      </c>
      <c r="U2383">
        <f t="shared" si="189"/>
        <v>2014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8308</v>
      </c>
      <c r="R2384" t="s">
        <v>8315</v>
      </c>
      <c r="S2384" s="13">
        <f t="shared" si="187"/>
        <v>42304.829409722224</v>
      </c>
      <c r="T2384" s="13">
        <f t="shared" si="188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8323</v>
      </c>
      <c r="R2385" t="s">
        <v>8326</v>
      </c>
      <c r="S2385" s="13">
        <f t="shared" si="187"/>
        <v>42405.090300925927</v>
      </c>
      <c r="T2385" s="13">
        <f t="shared" si="188"/>
        <v>42414</v>
      </c>
      <c r="U2385">
        <f t="shared" si="189"/>
        <v>2016</v>
      </c>
    </row>
    <row r="2386" spans="1:21" ht="43.5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8323</v>
      </c>
      <c r="R2386" t="s">
        <v>8326</v>
      </c>
      <c r="S2386" s="13">
        <f t="shared" si="187"/>
        <v>42002.817488425921</v>
      </c>
      <c r="T2386" s="13">
        <f t="shared" si="188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8323</v>
      </c>
      <c r="R2387" t="s">
        <v>8326</v>
      </c>
      <c r="S2387" s="13">
        <f t="shared" si="187"/>
        <v>41852.527222222219</v>
      </c>
      <c r="T2387" s="13">
        <f t="shared" si="188"/>
        <v>41866.527222222219</v>
      </c>
      <c r="U2387">
        <f t="shared" si="189"/>
        <v>2014</v>
      </c>
    </row>
    <row r="2388" spans="1:21" ht="43.5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8319</v>
      </c>
      <c r="R2388" t="s">
        <v>8357</v>
      </c>
      <c r="S2388" s="13">
        <f t="shared" si="187"/>
        <v>42027.839733796296</v>
      </c>
      <c r="T2388" s="13">
        <f t="shared" si="188"/>
        <v>42057.839733796296</v>
      </c>
      <c r="U2388">
        <f t="shared" si="189"/>
        <v>2015</v>
      </c>
    </row>
    <row r="2389" spans="1:21" ht="58" x14ac:dyDescent="0.3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>
        <f t="shared" si="186"/>
        <v>66.14</v>
      </c>
      <c r="Q2389" s="10" t="s">
        <v>8323</v>
      </c>
      <c r="R2389" t="s">
        <v>8335</v>
      </c>
      <c r="S2389" s="13">
        <f t="shared" si="187"/>
        <v>41975.700636574074</v>
      </c>
      <c r="T2389" s="13">
        <f t="shared" si="188"/>
        <v>42005.700636574074</v>
      </c>
      <c r="U2389">
        <f t="shared" si="189"/>
        <v>2014</v>
      </c>
    </row>
    <row r="2390" spans="1:21" ht="29" x14ac:dyDescent="0.3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>
        <f t="shared" si="186"/>
        <v>44.1</v>
      </c>
      <c r="Q2390" s="10" t="s">
        <v>8308</v>
      </c>
      <c r="R2390" t="s">
        <v>8315</v>
      </c>
      <c r="S2390" s="13">
        <f t="shared" si="187"/>
        <v>41953.966053240743</v>
      </c>
      <c r="T2390" s="13">
        <f t="shared" si="188"/>
        <v>41973.966053240743</v>
      </c>
      <c r="U239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8323</v>
      </c>
      <c r="R2391" t="s">
        <v>8326</v>
      </c>
      <c r="S2391" s="13">
        <f t="shared" si="187"/>
        <v>41795.528101851851</v>
      </c>
      <c r="T2391" s="13">
        <f t="shared" si="188"/>
        <v>41825.528101851851</v>
      </c>
      <c r="U2391">
        <f t="shared" si="189"/>
        <v>2014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8327</v>
      </c>
      <c r="R2392" t="s">
        <v>8331</v>
      </c>
      <c r="S2392" s="13">
        <f t="shared" si="187"/>
        <v>41151.708321759259</v>
      </c>
      <c r="T2392" s="13">
        <f t="shared" si="188"/>
        <v>41177.165972222225</v>
      </c>
      <c r="U2392">
        <f t="shared" si="189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8323</v>
      </c>
      <c r="R2393" t="s">
        <v>8326</v>
      </c>
      <c r="S2393" s="13">
        <f t="shared" si="187"/>
        <v>42140.712314814817</v>
      </c>
      <c r="T2393" s="13">
        <f t="shared" si="188"/>
        <v>42154.756944444445</v>
      </c>
      <c r="U2393">
        <f t="shared" si="189"/>
        <v>2015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8327</v>
      </c>
      <c r="R2394" t="s">
        <v>8331</v>
      </c>
      <c r="S2394" s="13">
        <f t="shared" si="187"/>
        <v>42752.144976851851</v>
      </c>
      <c r="T2394" s="13">
        <f t="shared" si="188"/>
        <v>42795.125</v>
      </c>
      <c r="U2394">
        <f t="shared" si="189"/>
        <v>2017</v>
      </c>
    </row>
    <row r="2395" spans="1:21" x14ac:dyDescent="0.3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>
        <f t="shared" si="186"/>
        <v>60.73</v>
      </c>
      <c r="Q2395" s="10" t="s">
        <v>8319</v>
      </c>
      <c r="R2395" t="s">
        <v>8345</v>
      </c>
      <c r="S2395" s="13">
        <f t="shared" si="187"/>
        <v>42109.709629629629</v>
      </c>
      <c r="T2395" s="13">
        <f t="shared" si="188"/>
        <v>42139.709629629629</v>
      </c>
      <c r="U2395">
        <f t="shared" si="189"/>
        <v>2015</v>
      </c>
    </row>
    <row r="2396" spans="1:21" ht="43.5" x14ac:dyDescent="0.3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>
        <f t="shared" si="186"/>
        <v>27.61</v>
      </c>
      <c r="Q2396" s="10" t="s">
        <v>8327</v>
      </c>
      <c r="R2396" t="s">
        <v>8331</v>
      </c>
      <c r="S2396" s="13">
        <f t="shared" si="187"/>
        <v>41282.017962962964</v>
      </c>
      <c r="T2396" s="13">
        <f t="shared" si="188"/>
        <v>41334.581944444442</v>
      </c>
      <c r="U2396">
        <f t="shared" si="189"/>
        <v>2013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8323</v>
      </c>
      <c r="R2397" t="s">
        <v>8324</v>
      </c>
      <c r="S2397" s="13">
        <f t="shared" si="187"/>
        <v>41760.909039351849</v>
      </c>
      <c r="T2397" s="13">
        <f t="shared" si="188"/>
        <v>41791.165972222225</v>
      </c>
      <c r="U2397">
        <f t="shared" si="189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8308</v>
      </c>
      <c r="R2398" t="s">
        <v>8310</v>
      </c>
      <c r="S2398" s="13">
        <f t="shared" si="187"/>
        <v>42391.942094907412</v>
      </c>
      <c r="T2398" s="13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8323</v>
      </c>
      <c r="R2399" t="s">
        <v>8326</v>
      </c>
      <c r="S2399" s="13">
        <f t="shared" si="187"/>
        <v>42114.818935185183</v>
      </c>
      <c r="T2399" s="13">
        <f t="shared" si="188"/>
        <v>42134.957638888889</v>
      </c>
      <c r="U2399">
        <f t="shared" si="189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8313</v>
      </c>
      <c r="R2400" t="s">
        <v>8314</v>
      </c>
      <c r="S2400" s="13">
        <f t="shared" si="187"/>
        <v>41958.550659722227</v>
      </c>
      <c r="T2400" s="13">
        <f t="shared" si="188"/>
        <v>41988.550659722227</v>
      </c>
      <c r="U2400">
        <f t="shared" si="189"/>
        <v>2014</v>
      </c>
    </row>
    <row r="2401" spans="1:21" ht="43.5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8323</v>
      </c>
      <c r="R2401" t="s">
        <v>8326</v>
      </c>
      <c r="S2401" s="13">
        <f t="shared" si="187"/>
        <v>41802.62090277778</v>
      </c>
      <c r="T2401" s="13">
        <f t="shared" si="188"/>
        <v>41822.62090277778</v>
      </c>
      <c r="U2401">
        <f t="shared" si="189"/>
        <v>2014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8308</v>
      </c>
      <c r="R2402" t="s">
        <v>8310</v>
      </c>
      <c r="S2402" s="13">
        <f t="shared" si="187"/>
        <v>42077.666377314818</v>
      </c>
      <c r="T2402" s="13">
        <f t="shared" si="188"/>
        <v>42107.666377314818</v>
      </c>
      <c r="U2402">
        <f t="shared" si="189"/>
        <v>2015</v>
      </c>
    </row>
    <row r="2403" spans="1:21" ht="43.5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8327</v>
      </c>
      <c r="R2403" t="s">
        <v>8331</v>
      </c>
      <c r="S2403" s="13">
        <f t="shared" si="187"/>
        <v>41303.593923611108</v>
      </c>
      <c r="T2403" s="13">
        <f t="shared" si="188"/>
        <v>41333.593923611108</v>
      </c>
      <c r="U2403">
        <f t="shared" si="189"/>
        <v>2013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8321</v>
      </c>
      <c r="R2404" t="s">
        <v>8343</v>
      </c>
      <c r="S2404" s="13">
        <f t="shared" si="187"/>
        <v>40587.75675925926</v>
      </c>
      <c r="T2404" s="13">
        <f t="shared" si="188"/>
        <v>40666.165972222225</v>
      </c>
      <c r="U2404">
        <f t="shared" si="189"/>
        <v>2011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8323</v>
      </c>
      <c r="R2405" t="s">
        <v>8326</v>
      </c>
      <c r="S2405" s="13">
        <f t="shared" si="187"/>
        <v>42553.926527777774</v>
      </c>
      <c r="T2405" s="13">
        <f t="shared" si="188"/>
        <v>42585.172916666663</v>
      </c>
      <c r="U2405">
        <f t="shared" si="189"/>
        <v>2016</v>
      </c>
    </row>
    <row r="2406" spans="1:21" ht="43.5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8316</v>
      </c>
      <c r="R2406" t="s">
        <v>8317</v>
      </c>
      <c r="S2406" s="13">
        <f t="shared" si="187"/>
        <v>42768.833645833336</v>
      </c>
      <c r="T2406" s="13">
        <f t="shared" si="188"/>
        <v>42780.833645833336</v>
      </c>
      <c r="U2406">
        <f t="shared" si="189"/>
        <v>2017</v>
      </c>
    </row>
    <row r="2407" spans="1:21" ht="43.5" x14ac:dyDescent="0.3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>
        <f t="shared" si="186"/>
        <v>35.799999999999997</v>
      </c>
      <c r="Q2407" s="10" t="s">
        <v>8313</v>
      </c>
      <c r="R2407" t="s">
        <v>8314</v>
      </c>
      <c r="S2407" s="13">
        <f t="shared" si="187"/>
        <v>41905.979629629634</v>
      </c>
      <c r="T2407" s="13">
        <f t="shared" si="188"/>
        <v>41935.979629629634</v>
      </c>
      <c r="U2407">
        <f t="shared" si="189"/>
        <v>2014</v>
      </c>
    </row>
    <row r="2408" spans="1:21" ht="43.5" x14ac:dyDescent="0.3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>
        <f t="shared" si="186"/>
        <v>47.11</v>
      </c>
      <c r="Q2408" s="10" t="s">
        <v>8311</v>
      </c>
      <c r="R2408" t="s">
        <v>8352</v>
      </c>
      <c r="S2408" s="13">
        <f t="shared" si="187"/>
        <v>41520.561041666668</v>
      </c>
      <c r="T2408" s="13">
        <f t="shared" si="188"/>
        <v>41549.561041666668</v>
      </c>
      <c r="U2408">
        <f t="shared" si="189"/>
        <v>2013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8308</v>
      </c>
      <c r="R2409" t="s">
        <v>8310</v>
      </c>
      <c r="S2409" s="13">
        <f t="shared" si="187"/>
        <v>41975.930601851855</v>
      </c>
      <c r="T2409" s="13">
        <f t="shared" si="188"/>
        <v>42005.290972222225</v>
      </c>
      <c r="U2409">
        <f t="shared" si="189"/>
        <v>2014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8327</v>
      </c>
      <c r="R2410" t="s">
        <v>8341</v>
      </c>
      <c r="S2410" s="13">
        <f t="shared" si="187"/>
        <v>40829.873657407406</v>
      </c>
      <c r="T2410" s="13">
        <f t="shared" si="188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8323</v>
      </c>
      <c r="R2411" t="s">
        <v>8326</v>
      </c>
      <c r="S2411" s="13">
        <f t="shared" si="187"/>
        <v>42192.933958333335</v>
      </c>
      <c r="T2411" s="13">
        <f t="shared" si="188"/>
        <v>42217.933958333335</v>
      </c>
      <c r="U2411">
        <f t="shared" si="189"/>
        <v>2015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8319</v>
      </c>
      <c r="R2412" t="s">
        <v>8345</v>
      </c>
      <c r="S2412" s="13">
        <f t="shared" si="187"/>
        <v>42468.84174768519</v>
      </c>
      <c r="T2412" s="13">
        <f t="shared" si="188"/>
        <v>42498.84174768519</v>
      </c>
      <c r="U2412">
        <f t="shared" si="189"/>
        <v>2016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8311</v>
      </c>
      <c r="R2413" t="s">
        <v>8312</v>
      </c>
      <c r="S2413" s="13">
        <f t="shared" si="187"/>
        <v>41326.911319444444</v>
      </c>
      <c r="T2413" s="13">
        <f t="shared" si="188"/>
        <v>41371.869652777779</v>
      </c>
      <c r="U2413">
        <f t="shared" si="189"/>
        <v>2013</v>
      </c>
    </row>
    <row r="2414" spans="1:21" ht="43.5" x14ac:dyDescent="0.3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>
        <f t="shared" si="186"/>
        <v>80.45</v>
      </c>
      <c r="Q2414" s="10" t="s">
        <v>8308</v>
      </c>
      <c r="R2414" t="s">
        <v>8315</v>
      </c>
      <c r="S2414" s="13">
        <f t="shared" si="187"/>
        <v>41953.158854166672</v>
      </c>
      <c r="T2414" s="13">
        <f t="shared" si="188"/>
        <v>41983.158854166672</v>
      </c>
      <c r="U2414">
        <f t="shared" si="189"/>
        <v>2014</v>
      </c>
    </row>
    <row r="2415" spans="1:21" x14ac:dyDescent="0.3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>
        <f t="shared" si="186"/>
        <v>35.4</v>
      </c>
      <c r="Q2415" s="10" t="s">
        <v>8313</v>
      </c>
      <c r="R2415" t="s">
        <v>8314</v>
      </c>
      <c r="S2415" s="13">
        <f t="shared" si="187"/>
        <v>42410.982002314813</v>
      </c>
      <c r="T2415" s="13">
        <f t="shared" si="188"/>
        <v>42440.982002314813</v>
      </c>
      <c r="U2415">
        <f t="shared" si="189"/>
        <v>2016</v>
      </c>
    </row>
    <row r="2416" spans="1:21" ht="43.5" x14ac:dyDescent="0.3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>
        <f t="shared" si="186"/>
        <v>55.06</v>
      </c>
      <c r="Q2416" s="10" t="s">
        <v>8323</v>
      </c>
      <c r="R2416" t="s">
        <v>8335</v>
      </c>
      <c r="S2416" s="13">
        <f t="shared" si="187"/>
        <v>41982.737071759257</v>
      </c>
      <c r="T2416" s="13">
        <f t="shared" si="188"/>
        <v>42015.207638888889</v>
      </c>
      <c r="U2416">
        <f t="shared" si="189"/>
        <v>2014</v>
      </c>
    </row>
    <row r="2417" spans="1:21" ht="43.5" x14ac:dyDescent="0.3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>
        <f t="shared" si="186"/>
        <v>51.82</v>
      </c>
      <c r="Q2417" s="10" t="s">
        <v>8308</v>
      </c>
      <c r="R2417" t="s">
        <v>8310</v>
      </c>
      <c r="S2417" s="13">
        <f t="shared" si="187"/>
        <v>42082.802812499998</v>
      </c>
      <c r="T2417" s="13">
        <f t="shared" si="188"/>
        <v>42104.207638888889</v>
      </c>
      <c r="U2417">
        <f t="shared" si="189"/>
        <v>2015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8323</v>
      </c>
      <c r="R2418" t="s">
        <v>8326</v>
      </c>
      <c r="S2418" s="13">
        <f t="shared" si="187"/>
        <v>41779.648506944446</v>
      </c>
      <c r="T2418" s="13">
        <f t="shared" si="188"/>
        <v>41809.648506944446</v>
      </c>
      <c r="U2418">
        <f t="shared" si="189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8323</v>
      </c>
      <c r="R2419" t="s">
        <v>8326</v>
      </c>
      <c r="S2419" s="13">
        <f t="shared" si="187"/>
        <v>42779.610289351855</v>
      </c>
      <c r="T2419" s="13">
        <f t="shared" si="188"/>
        <v>42794</v>
      </c>
      <c r="U2419">
        <f t="shared" si="189"/>
        <v>2017</v>
      </c>
    </row>
    <row r="2420" spans="1:21" ht="43.5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8308</v>
      </c>
      <c r="R2420" t="s">
        <v>8310</v>
      </c>
      <c r="S2420" s="13">
        <f t="shared" si="187"/>
        <v>42208.628692129627</v>
      </c>
      <c r="T2420" s="13">
        <f t="shared" si="188"/>
        <v>42248.628692129627</v>
      </c>
      <c r="U2420">
        <f t="shared" si="189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8308</v>
      </c>
      <c r="R2421" t="s">
        <v>8310</v>
      </c>
      <c r="S2421" s="13">
        <f t="shared" si="187"/>
        <v>41816.812094907407</v>
      </c>
      <c r="T2421" s="13">
        <f t="shared" si="188"/>
        <v>41831.666666666664</v>
      </c>
      <c r="U2421">
        <f t="shared" si="189"/>
        <v>2014</v>
      </c>
    </row>
    <row r="2422" spans="1:21" ht="43.5" x14ac:dyDescent="0.3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>
        <f t="shared" si="186"/>
        <v>46.05</v>
      </c>
      <c r="Q2422" s="10" t="s">
        <v>8323</v>
      </c>
      <c r="R2422" t="s">
        <v>8326</v>
      </c>
      <c r="S2422" s="13">
        <f t="shared" si="187"/>
        <v>42523.248715277776</v>
      </c>
      <c r="T2422" s="13">
        <f t="shared" si="188"/>
        <v>42537.248715277776</v>
      </c>
      <c r="U2422">
        <f t="shared" si="189"/>
        <v>2016</v>
      </c>
    </row>
    <row r="2423" spans="1:21" ht="29" x14ac:dyDescent="0.3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>
        <f t="shared" si="186"/>
        <v>62.5</v>
      </c>
      <c r="Q2423" s="10" t="s">
        <v>8327</v>
      </c>
      <c r="R2423" t="s">
        <v>8331</v>
      </c>
      <c r="S2423" s="13">
        <f t="shared" si="187"/>
        <v>42184.646863425922</v>
      </c>
      <c r="T2423" s="13">
        <f t="shared" si="188"/>
        <v>42214.646863425922</v>
      </c>
      <c r="U2423">
        <f t="shared" si="189"/>
        <v>2015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8323</v>
      </c>
      <c r="R2424" t="s">
        <v>8326</v>
      </c>
      <c r="S2424" s="13">
        <f t="shared" si="187"/>
        <v>41780.785729166666</v>
      </c>
      <c r="T2424" s="13">
        <f t="shared" si="188"/>
        <v>41840.785729166666</v>
      </c>
      <c r="U2424">
        <f t="shared" si="189"/>
        <v>2014</v>
      </c>
    </row>
    <row r="2425" spans="1:21" ht="43.5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8323</v>
      </c>
      <c r="R2425" t="s">
        <v>8326</v>
      </c>
      <c r="S2425" s="13">
        <f t="shared" si="187"/>
        <v>42521.291504629626</v>
      </c>
      <c r="T2425" s="13">
        <f t="shared" si="188"/>
        <v>42529.582638888889</v>
      </c>
      <c r="U2425">
        <f t="shared" si="189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8313</v>
      </c>
      <c r="R2426" t="s">
        <v>8314</v>
      </c>
      <c r="S2426" s="13">
        <f t="shared" si="187"/>
        <v>42524.318703703699</v>
      </c>
      <c r="T2426" s="13">
        <f t="shared" si="188"/>
        <v>42554.318703703699</v>
      </c>
      <c r="U2426">
        <f t="shared" si="189"/>
        <v>2016</v>
      </c>
    </row>
    <row r="2427" spans="1:21" ht="58" x14ac:dyDescent="0.3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>
        <f t="shared" si="186"/>
        <v>50.65</v>
      </c>
      <c r="Q2427" s="10" t="s">
        <v>8308</v>
      </c>
      <c r="R2427" t="s">
        <v>8310</v>
      </c>
      <c r="S2427" s="13">
        <f t="shared" si="187"/>
        <v>42060.913877314815</v>
      </c>
      <c r="T2427" s="13">
        <f t="shared" si="188"/>
        <v>42120.872210648144</v>
      </c>
      <c r="U2427">
        <f t="shared" si="189"/>
        <v>2015</v>
      </c>
    </row>
    <row r="2428" spans="1:21" ht="43.5" x14ac:dyDescent="0.3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>
        <f t="shared" si="186"/>
        <v>61.5</v>
      </c>
      <c r="Q2428" s="10" t="s">
        <v>8321</v>
      </c>
      <c r="R2428" t="s">
        <v>8339</v>
      </c>
      <c r="S2428" s="13">
        <f t="shared" si="187"/>
        <v>41869.698136574072</v>
      </c>
      <c r="T2428" s="13">
        <f t="shared" si="188"/>
        <v>41899.698136574072</v>
      </c>
      <c r="U2428">
        <f t="shared" si="189"/>
        <v>2014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8327</v>
      </c>
      <c r="R2429" t="s">
        <v>8329</v>
      </c>
      <c r="S2429" s="13">
        <f t="shared" si="187"/>
        <v>40958.717268518521</v>
      </c>
      <c r="T2429" s="13">
        <f t="shared" si="188"/>
        <v>40981.290972222225</v>
      </c>
      <c r="U2429">
        <f t="shared" si="189"/>
        <v>2012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8313</v>
      </c>
      <c r="R2430" t="s">
        <v>8314</v>
      </c>
      <c r="S2430" s="13">
        <f t="shared" si="187"/>
        <v>41766.718009259261</v>
      </c>
      <c r="T2430" s="13">
        <f t="shared" si="188"/>
        <v>41826.718009259261</v>
      </c>
      <c r="U2430">
        <f t="shared" si="189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8327</v>
      </c>
      <c r="R2431" t="s">
        <v>8330</v>
      </c>
      <c r="S2431" s="13">
        <f t="shared" si="187"/>
        <v>42268.625856481478</v>
      </c>
      <c r="T2431" s="13">
        <f t="shared" si="188"/>
        <v>42298.625856481478</v>
      </c>
      <c r="U2431">
        <f t="shared" si="189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8316</v>
      </c>
      <c r="R2432" t="s">
        <v>8334</v>
      </c>
      <c r="S2432" s="13">
        <f t="shared" si="187"/>
        <v>42191.023530092592</v>
      </c>
      <c r="T2432" s="13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8323</v>
      </c>
      <c r="R2433" t="s">
        <v>8326</v>
      </c>
      <c r="S2433" s="13">
        <f t="shared" si="187"/>
        <v>42172.439571759256</v>
      </c>
      <c r="T2433" s="13">
        <f t="shared" si="188"/>
        <v>42202.439571759256</v>
      </c>
      <c r="U2433">
        <f t="shared" si="189"/>
        <v>2015</v>
      </c>
    </row>
    <row r="2434" spans="1:21" ht="43.5" x14ac:dyDescent="0.3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ref="O2434:O2497" si="190">ROUND(E2434/D2434*100,0)</f>
        <v>21</v>
      </c>
      <c r="P2434">
        <f t="shared" si="186"/>
        <v>56.67</v>
      </c>
      <c r="Q2434" s="10" t="s">
        <v>8327</v>
      </c>
      <c r="R2434" t="s">
        <v>8330</v>
      </c>
      <c r="S2434" s="13">
        <f t="shared" si="187"/>
        <v>42175.948981481488</v>
      </c>
      <c r="T2434" s="13">
        <f t="shared" si="188"/>
        <v>42205.948981481488</v>
      </c>
      <c r="U2434">
        <f t="shared" si="189"/>
        <v>2015</v>
      </c>
    </row>
    <row r="2435" spans="1:21" ht="29" x14ac:dyDescent="0.3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si="190"/>
        <v>34</v>
      </c>
      <c r="P2435">
        <f t="shared" ref="P2435:P2498" si="191">IFERROR(ROUND(E2435/L2435,2),0)</f>
        <v>121.43</v>
      </c>
      <c r="Q2435" s="10" t="s">
        <v>8308</v>
      </c>
      <c r="R2435" t="s">
        <v>8342</v>
      </c>
      <c r="S2435" s="13">
        <f t="shared" ref="S2435:S2498" si="192">(((J2435/60)/60)/24)+DATE(1970,1,1)</f>
        <v>41948.00209490741</v>
      </c>
      <c r="T2435" s="13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3.5" x14ac:dyDescent="0.3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>
        <f t="shared" si="191"/>
        <v>40.479999999999997</v>
      </c>
      <c r="Q2436" s="10" t="s">
        <v>8316</v>
      </c>
      <c r="R2436" t="s">
        <v>8334</v>
      </c>
      <c r="S2436" s="13">
        <f t="shared" si="192"/>
        <v>41572.229849537034</v>
      </c>
      <c r="T2436" s="13">
        <f t="shared" si="193"/>
        <v>41604.271516203706</v>
      </c>
      <c r="U2436">
        <f t="shared" si="194"/>
        <v>2013</v>
      </c>
    </row>
    <row r="2437" spans="1:21" ht="58" x14ac:dyDescent="0.3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>
        <f t="shared" si="191"/>
        <v>40.479999999999997</v>
      </c>
      <c r="Q2437" s="10" t="s">
        <v>8323</v>
      </c>
      <c r="R2437" t="s">
        <v>8326</v>
      </c>
      <c r="S2437" s="13">
        <f t="shared" si="192"/>
        <v>42307.908379629633</v>
      </c>
      <c r="T2437" s="13">
        <f t="shared" si="193"/>
        <v>42347.950046296297</v>
      </c>
      <c r="U2437">
        <f t="shared" si="194"/>
        <v>2015</v>
      </c>
    </row>
    <row r="2438" spans="1:21" ht="43.5" x14ac:dyDescent="0.3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>
        <f t="shared" si="191"/>
        <v>34</v>
      </c>
      <c r="Q2438" s="10" t="s">
        <v>8327</v>
      </c>
      <c r="R2438" t="s">
        <v>8328</v>
      </c>
      <c r="S2438" s="13">
        <f t="shared" si="192"/>
        <v>41034.72216435185</v>
      </c>
      <c r="T2438" s="13">
        <f t="shared" si="193"/>
        <v>41064.72216435185</v>
      </c>
      <c r="U2438">
        <f t="shared" si="194"/>
        <v>2012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8323</v>
      </c>
      <c r="R2439" t="s">
        <v>8326</v>
      </c>
      <c r="S2439" s="13">
        <f t="shared" si="192"/>
        <v>42248.627013888887</v>
      </c>
      <c r="T2439" s="13">
        <f t="shared" si="193"/>
        <v>42278.627013888887</v>
      </c>
      <c r="U2439">
        <f t="shared" si="194"/>
        <v>2015</v>
      </c>
    </row>
    <row r="2440" spans="1:21" ht="43.5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8323</v>
      </c>
      <c r="R2440" t="s">
        <v>8326</v>
      </c>
      <c r="S2440" s="13">
        <f t="shared" si="192"/>
        <v>42379.74418981481</v>
      </c>
      <c r="T2440" s="13">
        <f t="shared" si="193"/>
        <v>42410.875</v>
      </c>
      <c r="U2440">
        <f t="shared" si="194"/>
        <v>2016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8308</v>
      </c>
      <c r="R2441" t="s">
        <v>8310</v>
      </c>
      <c r="S2441" s="13">
        <f t="shared" si="192"/>
        <v>42711.950798611113</v>
      </c>
      <c r="T2441" s="13">
        <f t="shared" si="193"/>
        <v>42766.98055555555</v>
      </c>
      <c r="U2441">
        <f t="shared" si="194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8311</v>
      </c>
      <c r="R2442" t="s">
        <v>8356</v>
      </c>
      <c r="S2442" s="13">
        <f t="shared" si="192"/>
        <v>40938.062476851854</v>
      </c>
      <c r="T2442" s="13">
        <f t="shared" si="193"/>
        <v>40968.062476851854</v>
      </c>
      <c r="U2442">
        <f t="shared" si="194"/>
        <v>2012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8308</v>
      </c>
      <c r="R2443" t="s">
        <v>8315</v>
      </c>
      <c r="S2443" s="13">
        <f t="shared" si="192"/>
        <v>42639.549479166672</v>
      </c>
      <c r="T2443" s="13">
        <f t="shared" si="193"/>
        <v>42655.549479166672</v>
      </c>
      <c r="U2443">
        <f t="shared" si="194"/>
        <v>2016</v>
      </c>
    </row>
    <row r="2444" spans="1:21" ht="43.5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8323</v>
      </c>
      <c r="R2444" t="s">
        <v>8324</v>
      </c>
      <c r="S2444" s="13">
        <f t="shared" si="192"/>
        <v>42744.416030092587</v>
      </c>
      <c r="T2444" s="13">
        <f t="shared" si="193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8323</v>
      </c>
      <c r="R2445" t="s">
        <v>8326</v>
      </c>
      <c r="S2445" s="13">
        <f t="shared" si="192"/>
        <v>42487.62700231481</v>
      </c>
      <c r="T2445" s="13">
        <f t="shared" si="193"/>
        <v>42521.458333333328</v>
      </c>
      <c r="U2445">
        <f t="shared" si="194"/>
        <v>2016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8311</v>
      </c>
      <c r="R2446" t="s">
        <v>8333</v>
      </c>
      <c r="S2446" s="13">
        <f t="shared" si="192"/>
        <v>40590.766886574071</v>
      </c>
      <c r="T2446" s="13">
        <f t="shared" si="193"/>
        <v>40651.725219907406</v>
      </c>
      <c r="U2446">
        <f t="shared" si="194"/>
        <v>2011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8321</v>
      </c>
      <c r="R2447" t="s">
        <v>8339</v>
      </c>
      <c r="S2447" s="13">
        <f t="shared" si="192"/>
        <v>41378.69976851852</v>
      </c>
      <c r="T2447" s="13">
        <f t="shared" si="193"/>
        <v>41408.69976851852</v>
      </c>
      <c r="U2447">
        <f t="shared" si="194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8323</v>
      </c>
      <c r="R2448" t="s">
        <v>8335</v>
      </c>
      <c r="S2448" s="13">
        <f t="shared" si="192"/>
        <v>42409.241747685184</v>
      </c>
      <c r="T2448" s="13">
        <f t="shared" si="193"/>
        <v>42437.207638888889</v>
      </c>
      <c r="U2448">
        <f t="shared" si="194"/>
        <v>2016</v>
      </c>
    </row>
    <row r="2449" spans="1:21" ht="43.5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8327</v>
      </c>
      <c r="R2449" t="s">
        <v>8328</v>
      </c>
      <c r="S2449" s="13">
        <f t="shared" si="192"/>
        <v>41074.834965277776</v>
      </c>
      <c r="T2449" s="13">
        <f t="shared" si="193"/>
        <v>41090.165972222225</v>
      </c>
      <c r="U2449">
        <f t="shared" si="194"/>
        <v>2012</v>
      </c>
    </row>
    <row r="2450" spans="1:21" ht="43.5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8327</v>
      </c>
      <c r="R2450" t="s">
        <v>8331</v>
      </c>
      <c r="S2450" s="13">
        <f t="shared" si="192"/>
        <v>41177.060381944444</v>
      </c>
      <c r="T2450" s="13">
        <f t="shared" si="193"/>
        <v>41227.102048611108</v>
      </c>
      <c r="U2450">
        <f t="shared" si="194"/>
        <v>2012</v>
      </c>
    </row>
    <row r="2451" spans="1:21" ht="58" x14ac:dyDescent="0.3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>
        <f t="shared" si="191"/>
        <v>50.88</v>
      </c>
      <c r="Q2451" s="10" t="s">
        <v>8323</v>
      </c>
      <c r="R2451" t="s">
        <v>8326</v>
      </c>
      <c r="S2451" s="13">
        <f t="shared" si="192"/>
        <v>42193.482291666667</v>
      </c>
      <c r="T2451" s="13">
        <f t="shared" si="193"/>
        <v>42233.666666666672</v>
      </c>
      <c r="U2451">
        <f t="shared" si="194"/>
        <v>2015</v>
      </c>
    </row>
    <row r="2452" spans="1:21" ht="43.5" x14ac:dyDescent="0.3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>
        <f t="shared" si="191"/>
        <v>54.27</v>
      </c>
      <c r="Q2452" s="10" t="s">
        <v>8311</v>
      </c>
      <c r="R2452" t="s">
        <v>8333</v>
      </c>
      <c r="S2452" s="13">
        <f t="shared" si="192"/>
        <v>40990.709317129629</v>
      </c>
      <c r="T2452" s="13">
        <f t="shared" si="193"/>
        <v>41015.875</v>
      </c>
      <c r="U2452">
        <f t="shared" si="194"/>
        <v>2012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8316</v>
      </c>
      <c r="R2453" t="s">
        <v>8317</v>
      </c>
      <c r="S2453" s="13">
        <f t="shared" si="192"/>
        <v>40906.787581018521</v>
      </c>
      <c r="T2453" s="13">
        <f t="shared" si="193"/>
        <v>40936.787581018521</v>
      </c>
      <c r="U2453">
        <f t="shared" si="194"/>
        <v>2011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8327</v>
      </c>
      <c r="R2454" t="s">
        <v>8331</v>
      </c>
      <c r="S2454" s="13">
        <f t="shared" si="192"/>
        <v>41176.684907407405</v>
      </c>
      <c r="T2454" s="13">
        <f t="shared" si="193"/>
        <v>41206.684907407405</v>
      </c>
      <c r="U2454">
        <f t="shared" si="194"/>
        <v>2012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8327</v>
      </c>
      <c r="R2455" t="s">
        <v>8331</v>
      </c>
      <c r="S2455" s="13">
        <f t="shared" si="192"/>
        <v>41074.727037037039</v>
      </c>
      <c r="T2455" s="13">
        <f t="shared" si="193"/>
        <v>41088.727037037039</v>
      </c>
      <c r="U2455">
        <f t="shared" si="194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8323</v>
      </c>
      <c r="R2456" t="s">
        <v>8326</v>
      </c>
      <c r="S2456" s="13">
        <f t="shared" si="192"/>
        <v>42468.374606481477</v>
      </c>
      <c r="T2456" s="13">
        <f t="shared" si="193"/>
        <v>42498.374606481477</v>
      </c>
      <c r="U2456">
        <f t="shared" si="194"/>
        <v>2016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8311</v>
      </c>
      <c r="R2457" t="s">
        <v>8348</v>
      </c>
      <c r="S2457" s="13">
        <f t="shared" si="192"/>
        <v>41796.531701388885</v>
      </c>
      <c r="T2457" s="13">
        <f t="shared" si="193"/>
        <v>41833.207638888889</v>
      </c>
      <c r="U2457">
        <f t="shared" si="194"/>
        <v>2014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8308</v>
      </c>
      <c r="R2458" t="s">
        <v>8309</v>
      </c>
      <c r="S2458" s="13">
        <f t="shared" si="192"/>
        <v>40102.918055555558</v>
      </c>
      <c r="T2458" s="13">
        <f t="shared" si="193"/>
        <v>40140.249305555553</v>
      </c>
      <c r="U2458">
        <f t="shared" si="194"/>
        <v>2009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8311</v>
      </c>
      <c r="R2459" t="s">
        <v>8348</v>
      </c>
      <c r="S2459" s="13">
        <f t="shared" si="192"/>
        <v>42673.625868055555</v>
      </c>
      <c r="T2459" s="13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8323</v>
      </c>
      <c r="R2460" t="s">
        <v>8326</v>
      </c>
      <c r="S2460" s="13">
        <f t="shared" si="192"/>
        <v>42548.449861111112</v>
      </c>
      <c r="T2460" s="13">
        <f t="shared" si="193"/>
        <v>42568.449861111112</v>
      </c>
      <c r="U2460">
        <f t="shared" si="194"/>
        <v>2016</v>
      </c>
    </row>
    <row r="2461" spans="1:21" ht="43.5" x14ac:dyDescent="0.3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>
        <f t="shared" si="191"/>
        <v>42.16</v>
      </c>
      <c r="Q2461" s="10" t="s">
        <v>8311</v>
      </c>
      <c r="R2461" t="s">
        <v>8356</v>
      </c>
      <c r="S2461" s="13">
        <f t="shared" si="192"/>
        <v>41850.781377314815</v>
      </c>
      <c r="T2461" s="13">
        <f t="shared" si="193"/>
        <v>41880.781377314815</v>
      </c>
      <c r="U2461">
        <f t="shared" si="194"/>
        <v>2014</v>
      </c>
    </row>
    <row r="2462" spans="1:21" ht="43.5" x14ac:dyDescent="0.3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>
        <f t="shared" si="191"/>
        <v>53.4</v>
      </c>
      <c r="Q2462" s="10" t="s">
        <v>8319</v>
      </c>
      <c r="R2462" t="s">
        <v>8320</v>
      </c>
      <c r="S2462" s="13">
        <f t="shared" si="192"/>
        <v>42338.84375</v>
      </c>
      <c r="T2462" s="13">
        <f t="shared" si="193"/>
        <v>42367.958333333328</v>
      </c>
      <c r="U2462">
        <f t="shared" si="194"/>
        <v>2015</v>
      </c>
    </row>
    <row r="2463" spans="1:21" ht="43.5" x14ac:dyDescent="0.3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>
        <f t="shared" si="191"/>
        <v>200</v>
      </c>
      <c r="Q2463" s="10" t="s">
        <v>8319</v>
      </c>
      <c r="R2463" t="s">
        <v>8345</v>
      </c>
      <c r="S2463" s="13">
        <f t="shared" si="192"/>
        <v>41820.914641203701</v>
      </c>
      <c r="T2463" s="13">
        <f t="shared" si="193"/>
        <v>41860.914641203701</v>
      </c>
      <c r="U2463">
        <f t="shared" si="194"/>
        <v>2014</v>
      </c>
    </row>
    <row r="2464" spans="1:21" ht="29" x14ac:dyDescent="0.3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>
        <f t="shared" si="191"/>
        <v>800</v>
      </c>
      <c r="Q2464" s="10" t="s">
        <v>8323</v>
      </c>
      <c r="R2464" t="s">
        <v>8326</v>
      </c>
      <c r="S2464" s="13">
        <f t="shared" si="192"/>
        <v>42693.031828703708</v>
      </c>
      <c r="T2464" s="13">
        <f t="shared" si="193"/>
        <v>42723.031828703708</v>
      </c>
      <c r="U2464">
        <f t="shared" si="194"/>
        <v>2016</v>
      </c>
    </row>
    <row r="2465" spans="1:21" ht="43.5" x14ac:dyDescent="0.3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>
        <f t="shared" si="191"/>
        <v>160</v>
      </c>
      <c r="Q2465" s="10" t="s">
        <v>8321</v>
      </c>
      <c r="R2465" t="s">
        <v>8325</v>
      </c>
      <c r="S2465" s="13">
        <f t="shared" si="192"/>
        <v>42182.234456018516</v>
      </c>
      <c r="T2465" s="13">
        <f t="shared" si="193"/>
        <v>42206.290972222225</v>
      </c>
      <c r="U2465">
        <f t="shared" si="194"/>
        <v>2015</v>
      </c>
    </row>
    <row r="2466" spans="1:21" ht="43.5" x14ac:dyDescent="0.3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>
        <f t="shared" si="191"/>
        <v>88.89</v>
      </c>
      <c r="Q2466" s="10" t="s">
        <v>8311</v>
      </c>
      <c r="R2466" t="s">
        <v>8348</v>
      </c>
      <c r="S2466" s="13">
        <f t="shared" si="192"/>
        <v>42192.675821759258</v>
      </c>
      <c r="T2466" s="13">
        <f t="shared" si="193"/>
        <v>42232.675821759258</v>
      </c>
      <c r="U2466">
        <f t="shared" si="194"/>
        <v>2015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8323</v>
      </c>
      <c r="R2467" t="s">
        <v>8326</v>
      </c>
      <c r="S2467" s="13">
        <f t="shared" si="192"/>
        <v>42506.709375000006</v>
      </c>
      <c r="T2467" s="13">
        <f t="shared" si="193"/>
        <v>42538.583333333328</v>
      </c>
      <c r="U2467">
        <f t="shared" si="194"/>
        <v>2016</v>
      </c>
    </row>
    <row r="2468" spans="1:21" ht="43.5" x14ac:dyDescent="0.3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>
        <f t="shared" si="191"/>
        <v>57.14</v>
      </c>
      <c r="Q2468" s="10" t="s">
        <v>8321</v>
      </c>
      <c r="R2468" t="s">
        <v>8332</v>
      </c>
      <c r="S2468" s="13">
        <f t="shared" si="192"/>
        <v>42318.025011574078</v>
      </c>
      <c r="T2468" s="13">
        <f t="shared" si="193"/>
        <v>42378.025011574078</v>
      </c>
      <c r="U2468">
        <f t="shared" si="194"/>
        <v>2015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8327</v>
      </c>
      <c r="R2469" t="s">
        <v>8328</v>
      </c>
      <c r="S2469" s="13">
        <f t="shared" si="192"/>
        <v>40991.708055555559</v>
      </c>
      <c r="T2469" s="13">
        <f t="shared" si="193"/>
        <v>41021.708055555559</v>
      </c>
      <c r="U2469">
        <f t="shared" si="194"/>
        <v>2012</v>
      </c>
    </row>
    <row r="2470" spans="1:21" ht="43.5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8323</v>
      </c>
      <c r="R2470" t="s">
        <v>8324</v>
      </c>
      <c r="S2470" s="13">
        <f t="shared" si="192"/>
        <v>42566.948414351849</v>
      </c>
      <c r="T2470" s="13">
        <f t="shared" si="193"/>
        <v>42596.948414351849</v>
      </c>
      <c r="U2470">
        <f t="shared" si="194"/>
        <v>2016</v>
      </c>
    </row>
    <row r="2471" spans="1:21" ht="43.5" x14ac:dyDescent="0.3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>
        <f t="shared" si="191"/>
        <v>56.79</v>
      </c>
      <c r="Q2471" s="10" t="s">
        <v>8323</v>
      </c>
      <c r="R2471" t="s">
        <v>8324</v>
      </c>
      <c r="S2471" s="13">
        <f t="shared" si="192"/>
        <v>42114.825532407413</v>
      </c>
      <c r="T2471" s="13">
        <f t="shared" si="193"/>
        <v>42144.825532407413</v>
      </c>
      <c r="U2471">
        <f t="shared" si="194"/>
        <v>2015</v>
      </c>
    </row>
    <row r="2472" spans="1:21" ht="43.5" x14ac:dyDescent="0.3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>
        <f t="shared" si="191"/>
        <v>88.33</v>
      </c>
      <c r="Q2472" s="10" t="s">
        <v>8323</v>
      </c>
      <c r="R2472" t="s">
        <v>8326</v>
      </c>
      <c r="S2472" s="13">
        <f t="shared" si="192"/>
        <v>42534.933321759265</v>
      </c>
      <c r="T2472" s="13">
        <f t="shared" si="193"/>
        <v>42554.832638888889</v>
      </c>
      <c r="U2472">
        <f t="shared" si="194"/>
        <v>2016</v>
      </c>
    </row>
    <row r="2473" spans="1:21" ht="43.5" x14ac:dyDescent="0.3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>
        <f t="shared" si="191"/>
        <v>88.33</v>
      </c>
      <c r="Q2473" s="10" t="s">
        <v>8323</v>
      </c>
      <c r="R2473" t="s">
        <v>8335</v>
      </c>
      <c r="S2473" s="13">
        <f t="shared" si="192"/>
        <v>41872.291238425925</v>
      </c>
      <c r="T2473" s="13">
        <f t="shared" si="193"/>
        <v>41897.255555555559</v>
      </c>
      <c r="U2473">
        <f t="shared" si="194"/>
        <v>2014</v>
      </c>
    </row>
    <row r="2474" spans="1:21" ht="43.5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8323</v>
      </c>
      <c r="R2474" t="s">
        <v>8326</v>
      </c>
      <c r="S2474" s="13">
        <f t="shared" si="192"/>
        <v>42121.249814814815</v>
      </c>
      <c r="T2474" s="13">
        <f t="shared" si="193"/>
        <v>42142.249814814815</v>
      </c>
      <c r="U2474">
        <f t="shared" si="194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8308</v>
      </c>
      <c r="R2475" t="s">
        <v>8342</v>
      </c>
      <c r="S2475" s="13">
        <f t="shared" si="192"/>
        <v>42191.70175925926</v>
      </c>
      <c r="T2475" s="13">
        <f t="shared" si="193"/>
        <v>42221.70175925926</v>
      </c>
      <c r="U2475">
        <f t="shared" si="194"/>
        <v>2015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8327</v>
      </c>
      <c r="R2476" t="s">
        <v>8341</v>
      </c>
      <c r="S2476" s="13">
        <f t="shared" si="192"/>
        <v>41222.991400462961</v>
      </c>
      <c r="T2476" s="13">
        <f t="shared" si="193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8323</v>
      </c>
      <c r="R2477" t="s">
        <v>8326</v>
      </c>
      <c r="S2477" s="13">
        <f t="shared" si="192"/>
        <v>41817.59542824074</v>
      </c>
      <c r="T2477" s="13">
        <f t="shared" si="193"/>
        <v>41847.59542824074</v>
      </c>
      <c r="U2477">
        <f t="shared" si="194"/>
        <v>2014</v>
      </c>
    </row>
    <row r="2478" spans="1:21" ht="43.5" x14ac:dyDescent="0.3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>
        <f t="shared" si="191"/>
        <v>97.5</v>
      </c>
      <c r="Q2478" s="10" t="s">
        <v>8323</v>
      </c>
      <c r="R2478" t="s">
        <v>8326</v>
      </c>
      <c r="S2478" s="13">
        <f t="shared" si="192"/>
        <v>41780.712893518517</v>
      </c>
      <c r="T2478" s="13">
        <f t="shared" si="193"/>
        <v>41806.712893518517</v>
      </c>
      <c r="U2478">
        <f t="shared" si="194"/>
        <v>2014</v>
      </c>
    </row>
    <row r="2479" spans="1:21" ht="43.5" x14ac:dyDescent="0.3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>
        <f t="shared" si="191"/>
        <v>23.64</v>
      </c>
      <c r="Q2479" s="10" t="s">
        <v>8323</v>
      </c>
      <c r="R2479" t="s">
        <v>8326</v>
      </c>
      <c r="S2479" s="13">
        <f t="shared" si="192"/>
        <v>42023.634976851856</v>
      </c>
      <c r="T2479" s="13">
        <f t="shared" si="193"/>
        <v>42063.634976851856</v>
      </c>
      <c r="U2479">
        <f t="shared" si="194"/>
        <v>2015</v>
      </c>
    </row>
    <row r="2480" spans="1:21" ht="43.5" x14ac:dyDescent="0.3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>
        <f t="shared" si="191"/>
        <v>28.89</v>
      </c>
      <c r="Q2480" s="10" t="s">
        <v>8323</v>
      </c>
      <c r="R2480" t="s">
        <v>8326</v>
      </c>
      <c r="S2480" s="13">
        <f t="shared" si="192"/>
        <v>42093.786840277782</v>
      </c>
      <c r="T2480" s="13">
        <f t="shared" si="193"/>
        <v>42120.26944444445</v>
      </c>
      <c r="U2480">
        <f t="shared" si="194"/>
        <v>2015</v>
      </c>
    </row>
    <row r="2481" spans="1:21" ht="43.5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8323</v>
      </c>
      <c r="R2481" t="s">
        <v>8326</v>
      </c>
      <c r="S2481" s="13">
        <f t="shared" si="192"/>
        <v>42310.968518518523</v>
      </c>
      <c r="T2481" s="13">
        <f t="shared" si="193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8323</v>
      </c>
      <c r="R2482" t="s">
        <v>8326</v>
      </c>
      <c r="S2482" s="13">
        <f t="shared" si="192"/>
        <v>41788.587083333332</v>
      </c>
      <c r="T2482" s="13">
        <f t="shared" si="193"/>
        <v>41818.587083333332</v>
      </c>
      <c r="U2482">
        <f t="shared" si="194"/>
        <v>2014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8321</v>
      </c>
      <c r="R2483" t="s">
        <v>8339</v>
      </c>
      <c r="S2483" s="13">
        <f t="shared" si="192"/>
        <v>42037.083564814813</v>
      </c>
      <c r="T2483" s="13">
        <f t="shared" si="193"/>
        <v>42067.083564814813</v>
      </c>
      <c r="U2483">
        <f t="shared" si="194"/>
        <v>2015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8311</v>
      </c>
      <c r="R2484" t="s">
        <v>8333</v>
      </c>
      <c r="S2484" s="13">
        <f t="shared" si="192"/>
        <v>40668.814699074072</v>
      </c>
      <c r="T2484" s="13">
        <f t="shared" si="193"/>
        <v>40730.814699074072</v>
      </c>
      <c r="U2484">
        <f t="shared" si="194"/>
        <v>2011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8321</v>
      </c>
      <c r="R2485" t="s">
        <v>8343</v>
      </c>
      <c r="S2485" s="13">
        <f t="shared" si="192"/>
        <v>41663.569340277776</v>
      </c>
      <c r="T2485" s="13">
        <f t="shared" si="193"/>
        <v>41693.569340277776</v>
      </c>
      <c r="U2485">
        <f t="shared" si="194"/>
        <v>2014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8327</v>
      </c>
      <c r="R2486" t="s">
        <v>8330</v>
      </c>
      <c r="S2486" s="13">
        <f t="shared" si="192"/>
        <v>42808.781689814816</v>
      </c>
      <c r="T2486" s="13">
        <f t="shared" si="193"/>
        <v>42832.781689814816</v>
      </c>
      <c r="U2486">
        <f t="shared" si="194"/>
        <v>2017</v>
      </c>
    </row>
    <row r="2487" spans="1:21" ht="29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8323</v>
      </c>
      <c r="R2487" t="s">
        <v>8326</v>
      </c>
      <c r="S2487" s="13">
        <f t="shared" si="192"/>
        <v>42136.270787037036</v>
      </c>
      <c r="T2487" s="13">
        <f t="shared" si="193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8323</v>
      </c>
      <c r="R2488" t="s">
        <v>8326</v>
      </c>
      <c r="S2488" s="13">
        <f t="shared" si="192"/>
        <v>42036.704525462963</v>
      </c>
      <c r="T2488" s="13">
        <f t="shared" si="193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8323</v>
      </c>
      <c r="R2489" t="s">
        <v>8326</v>
      </c>
      <c r="S2489" s="13">
        <f t="shared" si="192"/>
        <v>42353.761759259258</v>
      </c>
      <c r="T2489" s="13">
        <f t="shared" si="193"/>
        <v>42383.761759259258</v>
      </c>
      <c r="U2489">
        <f t="shared" si="194"/>
        <v>2015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8327</v>
      </c>
      <c r="R2490" t="s">
        <v>8331</v>
      </c>
      <c r="S2490" s="13">
        <f t="shared" si="192"/>
        <v>41453.688530092593</v>
      </c>
      <c r="T2490" s="13">
        <f t="shared" si="193"/>
        <v>41513.688530092593</v>
      </c>
      <c r="U2490">
        <f t="shared" si="194"/>
        <v>2013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8327</v>
      </c>
      <c r="R2491" t="s">
        <v>8329</v>
      </c>
      <c r="S2491" s="13">
        <f t="shared" si="192"/>
        <v>41732.479675925926</v>
      </c>
      <c r="T2491" s="13">
        <f t="shared" si="193"/>
        <v>41743.958333333336</v>
      </c>
      <c r="U2491">
        <f t="shared" si="194"/>
        <v>2014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8323</v>
      </c>
      <c r="R2492" t="s">
        <v>8326</v>
      </c>
      <c r="S2492" s="13">
        <f t="shared" si="192"/>
        <v>42596.644699074073</v>
      </c>
      <c r="T2492" s="13">
        <f t="shared" si="193"/>
        <v>42607.165972222225</v>
      </c>
      <c r="U2492">
        <f t="shared" si="194"/>
        <v>2016</v>
      </c>
    </row>
    <row r="2493" spans="1:21" ht="43.5" x14ac:dyDescent="0.3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>
        <f t="shared" si="191"/>
        <v>83.33</v>
      </c>
      <c r="Q2493" s="10" t="s">
        <v>8323</v>
      </c>
      <c r="R2493" t="s">
        <v>8326</v>
      </c>
      <c r="S2493" s="13">
        <f t="shared" si="192"/>
        <v>41746.189409722225</v>
      </c>
      <c r="T2493" s="13">
        <f t="shared" si="193"/>
        <v>41776.189409722225</v>
      </c>
      <c r="U2493">
        <f t="shared" si="194"/>
        <v>2014</v>
      </c>
    </row>
    <row r="2494" spans="1:21" ht="43.5" x14ac:dyDescent="0.3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>
        <f t="shared" si="191"/>
        <v>35.71</v>
      </c>
      <c r="Q2494" s="10" t="s">
        <v>8327</v>
      </c>
      <c r="R2494" t="s">
        <v>8328</v>
      </c>
      <c r="S2494" s="13">
        <f t="shared" si="192"/>
        <v>42713.941099537042</v>
      </c>
      <c r="T2494" s="13">
        <f t="shared" si="193"/>
        <v>42734.941099537042</v>
      </c>
      <c r="U2494">
        <f t="shared" si="194"/>
        <v>2016</v>
      </c>
    </row>
    <row r="2495" spans="1:21" ht="29" x14ac:dyDescent="0.3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>
        <f t="shared" si="191"/>
        <v>27.78</v>
      </c>
      <c r="Q2495" s="10" t="s">
        <v>8327</v>
      </c>
      <c r="R2495" t="s">
        <v>8328</v>
      </c>
      <c r="S2495" s="13">
        <f t="shared" si="192"/>
        <v>41024.985972222225</v>
      </c>
      <c r="T2495" s="13">
        <f t="shared" si="193"/>
        <v>41076.415972222225</v>
      </c>
      <c r="U2495">
        <f t="shared" si="194"/>
        <v>2012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8321</v>
      </c>
      <c r="R2496" t="s">
        <v>8325</v>
      </c>
      <c r="S2496" s="13">
        <f t="shared" si="192"/>
        <v>41973.847962962958</v>
      </c>
      <c r="T2496" s="13">
        <f t="shared" si="193"/>
        <v>42033.847962962958</v>
      </c>
      <c r="U2496">
        <f t="shared" si="194"/>
        <v>2014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8323</v>
      </c>
      <c r="R2497" t="s">
        <v>8324</v>
      </c>
      <c r="S2497" s="13">
        <f t="shared" si="192"/>
        <v>42443.989050925928</v>
      </c>
      <c r="T2497" s="13">
        <f t="shared" si="193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0" t="s">
        <v>8323</v>
      </c>
      <c r="R2498" t="s">
        <v>8326</v>
      </c>
      <c r="S2498" s="13">
        <f t="shared" si="192"/>
        <v>42283.552951388891</v>
      </c>
      <c r="T2498" s="13">
        <f t="shared" si="193"/>
        <v>42313.594618055555</v>
      </c>
      <c r="U2498">
        <f t="shared" si="194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IFERROR(ROUND(E2499/L2499,2),0)</f>
        <v>34.880000000000003</v>
      </c>
      <c r="Q2499" s="10" t="s">
        <v>8316</v>
      </c>
      <c r="R2499" t="s">
        <v>8334</v>
      </c>
      <c r="S2499" s="13">
        <f t="shared" ref="S2499:S2562" si="197">(((J2499/60)/60)/24)+DATE(1970,1,1)</f>
        <v>40952.636979166666</v>
      </c>
      <c r="T2499" s="13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8311</v>
      </c>
      <c r="R2500" t="s">
        <v>8356</v>
      </c>
      <c r="S2500" s="13">
        <f t="shared" si="197"/>
        <v>41030.719756944447</v>
      </c>
      <c r="T2500" s="13">
        <f t="shared" si="198"/>
        <v>41044.719756944447</v>
      </c>
      <c r="U2500">
        <f t="shared" si="199"/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8327</v>
      </c>
      <c r="R2501" t="s">
        <v>8350</v>
      </c>
      <c r="S2501" s="13">
        <f t="shared" si="197"/>
        <v>41368.583726851852</v>
      </c>
      <c r="T2501" s="13">
        <f t="shared" si="198"/>
        <v>41398.583726851852</v>
      </c>
      <c r="U2501">
        <f t="shared" si="199"/>
        <v>2013</v>
      </c>
    </row>
    <row r="2502" spans="1:21" ht="43.5" x14ac:dyDescent="0.3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>
        <f t="shared" si="196"/>
        <v>91.25</v>
      </c>
      <c r="Q2502" s="10" t="s">
        <v>8323</v>
      </c>
      <c r="R2502" t="s">
        <v>8326</v>
      </c>
      <c r="S2502" s="13">
        <f t="shared" si="197"/>
        <v>41890.086805555555</v>
      </c>
      <c r="T2502" s="13">
        <f t="shared" si="198"/>
        <v>41934.207638888889</v>
      </c>
      <c r="U2502">
        <f t="shared" si="199"/>
        <v>2014</v>
      </c>
    </row>
    <row r="2503" spans="1:21" ht="43.5" x14ac:dyDescent="0.3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>
        <f t="shared" si="196"/>
        <v>36.5</v>
      </c>
      <c r="Q2503" s="10" t="s">
        <v>8323</v>
      </c>
      <c r="R2503" t="s">
        <v>8326</v>
      </c>
      <c r="S2503" s="13">
        <f t="shared" si="197"/>
        <v>41780.525937500002</v>
      </c>
      <c r="T2503" s="13">
        <f t="shared" si="198"/>
        <v>41796.958333333336</v>
      </c>
      <c r="U2503">
        <f t="shared" si="199"/>
        <v>2014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8327</v>
      </c>
      <c r="R2504" t="s">
        <v>8331</v>
      </c>
      <c r="S2504" s="13">
        <f t="shared" si="197"/>
        <v>42565.480983796297</v>
      </c>
      <c r="T2504" s="13">
        <f t="shared" si="198"/>
        <v>42595.480983796297</v>
      </c>
      <c r="U2504">
        <f t="shared" si="199"/>
        <v>2016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8308</v>
      </c>
      <c r="R2505" t="s">
        <v>8310</v>
      </c>
      <c r="S2505" s="13">
        <f t="shared" si="197"/>
        <v>41947.940740740742</v>
      </c>
      <c r="T2505" s="13">
        <f t="shared" si="198"/>
        <v>41972.666666666672</v>
      </c>
      <c r="U2505">
        <f t="shared" si="199"/>
        <v>2014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8327</v>
      </c>
      <c r="R2506" t="s">
        <v>8341</v>
      </c>
      <c r="S2506" s="13">
        <f t="shared" si="197"/>
        <v>41509.426585648151</v>
      </c>
      <c r="T2506" s="13">
        <f t="shared" si="198"/>
        <v>41548.165972222225</v>
      </c>
      <c r="U2506">
        <f t="shared" si="199"/>
        <v>2013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8321</v>
      </c>
      <c r="R2507" t="s">
        <v>8325</v>
      </c>
      <c r="S2507" s="13">
        <f t="shared" si="197"/>
        <v>42147.741840277777</v>
      </c>
      <c r="T2507" s="13">
        <f t="shared" si="198"/>
        <v>42177.741840277777</v>
      </c>
      <c r="U2507">
        <f t="shared" si="199"/>
        <v>2015</v>
      </c>
    </row>
    <row r="2508" spans="1:21" ht="43.5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8323</v>
      </c>
      <c r="R2508" t="s">
        <v>8324</v>
      </c>
      <c r="S2508" s="13">
        <f t="shared" si="197"/>
        <v>42121.675763888896</v>
      </c>
      <c r="T2508" s="13">
        <f t="shared" si="198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8323</v>
      </c>
      <c r="R2509" t="s">
        <v>8326</v>
      </c>
      <c r="S2509" s="13">
        <f t="shared" si="197"/>
        <v>42609.442465277782</v>
      </c>
      <c r="T2509" s="13">
        <f t="shared" si="198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8323</v>
      </c>
      <c r="R2510" t="s">
        <v>8326</v>
      </c>
      <c r="S2510" s="13">
        <f t="shared" si="197"/>
        <v>42600.756041666667</v>
      </c>
      <c r="T2510" s="13">
        <f t="shared" si="198"/>
        <v>42621.756041666667</v>
      </c>
      <c r="U2510">
        <f t="shared" si="199"/>
        <v>2016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8308</v>
      </c>
      <c r="R2511" t="s">
        <v>8310</v>
      </c>
      <c r="S2511" s="13">
        <f t="shared" si="197"/>
        <v>41940.658645833333</v>
      </c>
      <c r="T2511" s="13">
        <f t="shared" si="198"/>
        <v>41974</v>
      </c>
      <c r="U2511">
        <f t="shared" si="199"/>
        <v>2014</v>
      </c>
    </row>
    <row r="2512" spans="1:21" ht="43.5" x14ac:dyDescent="0.3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>
        <f t="shared" si="196"/>
        <v>59.58</v>
      </c>
      <c r="Q2512" s="10" t="s">
        <v>8323</v>
      </c>
      <c r="R2512" t="s">
        <v>8326</v>
      </c>
      <c r="S2512" s="13">
        <f t="shared" si="197"/>
        <v>42061.963263888887</v>
      </c>
      <c r="T2512" s="13">
        <f t="shared" si="198"/>
        <v>42091.921597222223</v>
      </c>
      <c r="U2512">
        <f t="shared" si="199"/>
        <v>2015</v>
      </c>
    </row>
    <row r="2513" spans="1:21" ht="29" x14ac:dyDescent="0.3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>
        <f t="shared" si="196"/>
        <v>65</v>
      </c>
      <c r="Q2513" s="10" t="s">
        <v>8323</v>
      </c>
      <c r="R2513" t="s">
        <v>8324</v>
      </c>
      <c r="S2513" s="13">
        <f t="shared" si="197"/>
        <v>42141.741307870368</v>
      </c>
      <c r="T2513" s="13">
        <f t="shared" si="198"/>
        <v>42171.741307870368</v>
      </c>
      <c r="U2513">
        <f t="shared" si="199"/>
        <v>2015</v>
      </c>
    </row>
    <row r="2514" spans="1:21" ht="29" x14ac:dyDescent="0.3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>
        <f t="shared" si="196"/>
        <v>27.5</v>
      </c>
      <c r="Q2514" s="10" t="s">
        <v>8323</v>
      </c>
      <c r="R2514" t="s">
        <v>8326</v>
      </c>
      <c r="S2514" s="13">
        <f t="shared" si="197"/>
        <v>42101.423541666663</v>
      </c>
      <c r="T2514" s="13">
        <f t="shared" si="198"/>
        <v>42131.423541666663</v>
      </c>
      <c r="U2514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8323</v>
      </c>
      <c r="R2515" t="s">
        <v>8326</v>
      </c>
      <c r="S2515" s="13">
        <f t="shared" si="197"/>
        <v>42294.808124999996</v>
      </c>
      <c r="T2515" s="13">
        <f t="shared" si="198"/>
        <v>42305.829166666663</v>
      </c>
      <c r="U2515">
        <f t="shared" si="199"/>
        <v>2015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8323</v>
      </c>
      <c r="R2516" t="s">
        <v>8335</v>
      </c>
      <c r="S2516" s="13">
        <f t="shared" si="197"/>
        <v>42445.866979166662</v>
      </c>
      <c r="T2516" s="13">
        <f t="shared" si="198"/>
        <v>42475.866979166662</v>
      </c>
      <c r="U2516">
        <f t="shared" si="199"/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8308</v>
      </c>
      <c r="R2517" t="s">
        <v>8310</v>
      </c>
      <c r="S2517" s="13">
        <f t="shared" si="197"/>
        <v>42373.712418981479</v>
      </c>
      <c r="T2517" s="13">
        <f t="shared" si="198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8323</v>
      </c>
      <c r="R2518" t="s">
        <v>8326</v>
      </c>
      <c r="S2518" s="13">
        <f t="shared" si="197"/>
        <v>42141.541134259256</v>
      </c>
      <c r="T2518" s="13">
        <f t="shared" si="198"/>
        <v>42171.541134259256</v>
      </c>
      <c r="U2518">
        <f t="shared" si="199"/>
        <v>2015</v>
      </c>
    </row>
    <row r="2519" spans="1:21" ht="43.5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8323</v>
      </c>
      <c r="R2519" t="s">
        <v>8326</v>
      </c>
      <c r="S2519" s="13">
        <f t="shared" si="197"/>
        <v>41821.698599537034</v>
      </c>
      <c r="T2519" s="13">
        <f t="shared" si="198"/>
        <v>41851.698599537034</v>
      </c>
      <c r="U2519">
        <f t="shared" si="199"/>
        <v>2014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8311</v>
      </c>
      <c r="R2520" t="s">
        <v>8352</v>
      </c>
      <c r="S2520" s="13">
        <f t="shared" si="197"/>
        <v>41365.904594907406</v>
      </c>
      <c r="T2520" s="13">
        <f t="shared" si="198"/>
        <v>41395.904594907406</v>
      </c>
      <c r="U2520">
        <f t="shared" si="199"/>
        <v>2013</v>
      </c>
    </row>
    <row r="2521" spans="1:21" ht="43.5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8308</v>
      </c>
      <c r="R2521" t="s">
        <v>8310</v>
      </c>
      <c r="S2521" s="13">
        <f t="shared" si="197"/>
        <v>42173.843240740738</v>
      </c>
      <c r="T2521" s="13">
        <f t="shared" si="198"/>
        <v>42203.843240740738</v>
      </c>
      <c r="U2521">
        <f t="shared" si="199"/>
        <v>2015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8327</v>
      </c>
      <c r="R2522" t="s">
        <v>8331</v>
      </c>
      <c r="S2522" s="13">
        <f t="shared" si="197"/>
        <v>41116.758125</v>
      </c>
      <c r="T2522" s="13">
        <f t="shared" si="198"/>
        <v>41146.758125</v>
      </c>
      <c r="U2522">
        <f t="shared" si="199"/>
        <v>2012</v>
      </c>
    </row>
    <row r="2523" spans="1:21" ht="43.5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8323</v>
      </c>
      <c r="R2523" t="s">
        <v>8326</v>
      </c>
      <c r="S2523" s="13">
        <f t="shared" si="197"/>
        <v>42643.632858796293</v>
      </c>
      <c r="T2523" s="13">
        <f t="shared" si="198"/>
        <v>42672.125</v>
      </c>
      <c r="U2523">
        <f t="shared" si="199"/>
        <v>2016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8308</v>
      </c>
      <c r="R2524" t="s">
        <v>8342</v>
      </c>
      <c r="S2524" s="13">
        <f t="shared" si="197"/>
        <v>42489.772326388891</v>
      </c>
      <c r="T2524" s="13">
        <f t="shared" si="198"/>
        <v>42518.772326388891</v>
      </c>
      <c r="U2524">
        <f t="shared" si="199"/>
        <v>2016</v>
      </c>
    </row>
    <row r="2525" spans="1:21" ht="43.5" x14ac:dyDescent="0.3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>
        <f t="shared" si="196"/>
        <v>27.36</v>
      </c>
      <c r="Q2525" s="10" t="s">
        <v>8308</v>
      </c>
      <c r="R2525" t="s">
        <v>8310</v>
      </c>
      <c r="S2525" s="13">
        <f t="shared" si="197"/>
        <v>42090.831273148149</v>
      </c>
      <c r="T2525" s="13">
        <f t="shared" si="198"/>
        <v>42135.831273148149</v>
      </c>
      <c r="U2525">
        <f t="shared" si="199"/>
        <v>2015</v>
      </c>
    </row>
    <row r="2526" spans="1:21" ht="43.5" x14ac:dyDescent="0.3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>
        <f t="shared" si="196"/>
        <v>45.6</v>
      </c>
      <c r="Q2526" s="10" t="s">
        <v>8321</v>
      </c>
      <c r="R2526" t="s">
        <v>8322</v>
      </c>
      <c r="S2526" s="13">
        <f t="shared" si="197"/>
        <v>42543.862777777773</v>
      </c>
      <c r="T2526" s="13">
        <f t="shared" si="198"/>
        <v>42573.862777777773</v>
      </c>
      <c r="U2526">
        <f t="shared" si="199"/>
        <v>2016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8327</v>
      </c>
      <c r="R2527" t="s">
        <v>8328</v>
      </c>
      <c r="S2527" s="13">
        <f t="shared" si="197"/>
        <v>40671.637511574074</v>
      </c>
      <c r="T2527" s="13">
        <f t="shared" si="198"/>
        <v>40701.637511574074</v>
      </c>
      <c r="U2527">
        <f t="shared" si="199"/>
        <v>2011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8327</v>
      </c>
      <c r="R2528" t="s">
        <v>8328</v>
      </c>
      <c r="S2528" s="13">
        <f t="shared" si="197"/>
        <v>41053.772858796299</v>
      </c>
      <c r="T2528" s="13">
        <f t="shared" si="198"/>
        <v>41083.772858796299</v>
      </c>
      <c r="U2528">
        <f t="shared" si="199"/>
        <v>2012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8327</v>
      </c>
      <c r="R2529" t="s">
        <v>8331</v>
      </c>
      <c r="S2529" s="13">
        <f t="shared" si="197"/>
        <v>40379.23096064815</v>
      </c>
      <c r="T2529" s="13">
        <f t="shared" si="198"/>
        <v>40393.082638888889</v>
      </c>
      <c r="U2529">
        <f t="shared" si="199"/>
        <v>2010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8316</v>
      </c>
      <c r="R2530" t="s">
        <v>8334</v>
      </c>
      <c r="S2530" s="13">
        <f t="shared" si="197"/>
        <v>42479.566388888896</v>
      </c>
      <c r="T2530" s="13">
        <f t="shared" si="198"/>
        <v>42504.566388888896</v>
      </c>
      <c r="U2530">
        <f t="shared" si="199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8313</v>
      </c>
      <c r="R2531" t="s">
        <v>8355</v>
      </c>
      <c r="S2531" s="13">
        <f t="shared" si="197"/>
        <v>42525.153055555551</v>
      </c>
      <c r="T2531" s="13">
        <f t="shared" si="198"/>
        <v>42555.153055555551</v>
      </c>
      <c r="U2531">
        <f t="shared" si="199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8321</v>
      </c>
      <c r="R2532" t="s">
        <v>8339</v>
      </c>
      <c r="S2532" s="13">
        <f t="shared" si="197"/>
        <v>41778.766724537039</v>
      </c>
      <c r="T2532" s="13">
        <f t="shared" si="198"/>
        <v>41806.916666666664</v>
      </c>
      <c r="U2532">
        <f t="shared" si="199"/>
        <v>2014</v>
      </c>
    </row>
    <row r="2533" spans="1:21" ht="29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8313</v>
      </c>
      <c r="R2533" t="s">
        <v>8314</v>
      </c>
      <c r="S2533" s="13">
        <f t="shared" si="197"/>
        <v>41852.665798611109</v>
      </c>
      <c r="T2533" s="13">
        <f t="shared" si="198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8323</v>
      </c>
      <c r="R2534" t="s">
        <v>8326</v>
      </c>
      <c r="S2534" s="13">
        <f t="shared" si="197"/>
        <v>42058.792476851857</v>
      </c>
      <c r="T2534" s="13">
        <f t="shared" si="198"/>
        <v>42088.750810185185</v>
      </c>
      <c r="U2534">
        <f t="shared" si="199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8308</v>
      </c>
      <c r="R2535" t="s">
        <v>8342</v>
      </c>
      <c r="S2535" s="13">
        <f t="shared" si="197"/>
        <v>42425.970092592594</v>
      </c>
      <c r="T2535" s="13">
        <f t="shared" si="198"/>
        <v>42485.928425925929</v>
      </c>
      <c r="U2535">
        <f t="shared" si="199"/>
        <v>2016</v>
      </c>
    </row>
    <row r="2536" spans="1:21" ht="43.5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8308</v>
      </c>
      <c r="R2536" t="s">
        <v>8310</v>
      </c>
      <c r="S2536" s="13">
        <f t="shared" si="197"/>
        <v>42382.843287037031</v>
      </c>
      <c r="T2536" s="13">
        <f t="shared" si="198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8323</v>
      </c>
      <c r="R2537" t="s">
        <v>8326</v>
      </c>
      <c r="S2537" s="13">
        <f t="shared" si="197"/>
        <v>41900.243159722224</v>
      </c>
      <c r="T2537" s="13">
        <f t="shared" si="198"/>
        <v>41922.458333333336</v>
      </c>
      <c r="U2537">
        <f t="shared" si="199"/>
        <v>2014</v>
      </c>
    </row>
    <row r="2538" spans="1:21" ht="43.5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8323</v>
      </c>
      <c r="R2538" t="s">
        <v>8326</v>
      </c>
      <c r="S2538" s="13">
        <f t="shared" si="197"/>
        <v>42758.368078703701</v>
      </c>
      <c r="T2538" s="13">
        <f t="shared" si="198"/>
        <v>42786.368078703701</v>
      </c>
      <c r="U2538">
        <f t="shared" si="199"/>
        <v>2017</v>
      </c>
    </row>
    <row r="2539" spans="1:21" ht="43.5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8323</v>
      </c>
      <c r="R2539" t="s">
        <v>8326</v>
      </c>
      <c r="S2539" s="13">
        <f t="shared" si="197"/>
        <v>42177.761782407411</v>
      </c>
      <c r="T2539" s="13">
        <f t="shared" si="198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8323</v>
      </c>
      <c r="R2540" t="s">
        <v>8326</v>
      </c>
      <c r="S2540" s="13">
        <f t="shared" si="197"/>
        <v>42088.723692129628</v>
      </c>
      <c r="T2540" s="13">
        <f t="shared" si="198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8323</v>
      </c>
      <c r="R2541" t="s">
        <v>8326</v>
      </c>
      <c r="S2541" s="13">
        <f t="shared" si="197"/>
        <v>42142.768819444449</v>
      </c>
      <c r="T2541" s="13">
        <f t="shared" si="198"/>
        <v>42182.768819444449</v>
      </c>
      <c r="U2541">
        <f t="shared" si="199"/>
        <v>2015</v>
      </c>
    </row>
    <row r="2542" spans="1:21" ht="43.5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8313</v>
      </c>
      <c r="R2542" t="s">
        <v>8353</v>
      </c>
      <c r="S2542" s="13">
        <f t="shared" si="197"/>
        <v>41807.118495370371</v>
      </c>
      <c r="T2542" s="13">
        <f t="shared" si="198"/>
        <v>41852.118495370371</v>
      </c>
      <c r="U2542">
        <f t="shared" si="199"/>
        <v>2014</v>
      </c>
    </row>
    <row r="2543" spans="1:21" ht="43.5" x14ac:dyDescent="0.3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>
        <f t="shared" si="196"/>
        <v>93</v>
      </c>
      <c r="Q2543" s="10" t="s">
        <v>8323</v>
      </c>
      <c r="R2543" t="s">
        <v>8326</v>
      </c>
      <c r="S2543" s="13">
        <f t="shared" si="197"/>
        <v>42265.683182870373</v>
      </c>
      <c r="T2543" s="13">
        <f t="shared" si="198"/>
        <v>42293.207638888889</v>
      </c>
      <c r="U2543">
        <f t="shared" si="199"/>
        <v>2015</v>
      </c>
    </row>
    <row r="2544" spans="1:21" ht="43.5" x14ac:dyDescent="0.3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>
        <f t="shared" si="196"/>
        <v>65.099999999999994</v>
      </c>
      <c r="Q2544" s="10" t="s">
        <v>8313</v>
      </c>
      <c r="R2544" t="s">
        <v>8314</v>
      </c>
      <c r="S2544" s="13">
        <f t="shared" si="197"/>
        <v>42025.357094907406</v>
      </c>
      <c r="T2544" s="13">
        <f t="shared" si="198"/>
        <v>42055.357094907406</v>
      </c>
      <c r="U2544">
        <f t="shared" si="199"/>
        <v>2015</v>
      </c>
    </row>
    <row r="2545" spans="1:21" ht="43.5" x14ac:dyDescent="0.3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>
        <f t="shared" si="196"/>
        <v>216.67</v>
      </c>
      <c r="Q2545" s="10" t="s">
        <v>8327</v>
      </c>
      <c r="R2545" t="s">
        <v>8330</v>
      </c>
      <c r="S2545" s="13">
        <f t="shared" si="197"/>
        <v>42129.82540509259</v>
      </c>
      <c r="T2545" s="13">
        <f t="shared" si="198"/>
        <v>42186.25</v>
      </c>
      <c r="U2545">
        <f t="shared" si="199"/>
        <v>2015</v>
      </c>
    </row>
    <row r="2546" spans="1:21" ht="43.5" x14ac:dyDescent="0.3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>
        <f t="shared" si="196"/>
        <v>108.33</v>
      </c>
      <c r="Q2546" s="10" t="s">
        <v>8323</v>
      </c>
      <c r="R2546" t="s">
        <v>8326</v>
      </c>
      <c r="S2546" s="13">
        <f t="shared" si="197"/>
        <v>42672.955138888887</v>
      </c>
      <c r="T2546" s="13">
        <f t="shared" si="198"/>
        <v>42704.708333333328</v>
      </c>
      <c r="U2546">
        <f t="shared" si="199"/>
        <v>2016</v>
      </c>
    </row>
    <row r="2547" spans="1:21" ht="29" x14ac:dyDescent="0.3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>
        <f t="shared" si="196"/>
        <v>65</v>
      </c>
      <c r="Q2547" s="10" t="s">
        <v>8311</v>
      </c>
      <c r="R2547" t="s">
        <v>8349</v>
      </c>
      <c r="S2547" s="13">
        <f t="shared" si="197"/>
        <v>42140.879259259258</v>
      </c>
      <c r="T2547" s="13">
        <f t="shared" si="198"/>
        <v>42185.879259259258</v>
      </c>
      <c r="U2547">
        <f t="shared" si="199"/>
        <v>2015</v>
      </c>
    </row>
    <row r="2548" spans="1:21" ht="43.5" x14ac:dyDescent="0.3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>
        <f t="shared" si="196"/>
        <v>46.43</v>
      </c>
      <c r="Q2548" s="10" t="s">
        <v>8323</v>
      </c>
      <c r="R2548" t="s">
        <v>8326</v>
      </c>
      <c r="S2548" s="13">
        <f t="shared" si="197"/>
        <v>41841.651597222226</v>
      </c>
      <c r="T2548" s="13">
        <f t="shared" si="198"/>
        <v>41881.229166666664</v>
      </c>
      <c r="U2548">
        <f t="shared" si="199"/>
        <v>2014</v>
      </c>
    </row>
    <row r="2549" spans="1:21" ht="43.5" x14ac:dyDescent="0.3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>
        <f t="shared" si="196"/>
        <v>50</v>
      </c>
      <c r="Q2549" s="10" t="s">
        <v>8323</v>
      </c>
      <c r="R2549" t="s">
        <v>8326</v>
      </c>
      <c r="S2549" s="13">
        <f t="shared" si="197"/>
        <v>42053.106111111112</v>
      </c>
      <c r="T2549" s="13">
        <f t="shared" si="198"/>
        <v>42112.025694444441</v>
      </c>
      <c r="U2549">
        <f t="shared" si="199"/>
        <v>2015</v>
      </c>
    </row>
    <row r="2550" spans="1:21" ht="43.5" x14ac:dyDescent="0.3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>
        <f t="shared" si="196"/>
        <v>46.43</v>
      </c>
      <c r="Q2550" s="10" t="s">
        <v>8323</v>
      </c>
      <c r="R2550" t="s">
        <v>8326</v>
      </c>
      <c r="S2550" s="13">
        <f t="shared" si="197"/>
        <v>42053.733078703706</v>
      </c>
      <c r="T2550" s="13">
        <f t="shared" si="198"/>
        <v>42063.207638888889</v>
      </c>
      <c r="U2550">
        <f t="shared" si="199"/>
        <v>2015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8323</v>
      </c>
      <c r="R2551" t="s">
        <v>8324</v>
      </c>
      <c r="S2551" s="13">
        <f t="shared" si="197"/>
        <v>42111.684027777781</v>
      </c>
      <c r="T2551" s="13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8323</v>
      </c>
      <c r="R2552" t="s">
        <v>8326</v>
      </c>
      <c r="S2552" s="13">
        <f t="shared" si="197"/>
        <v>42803.579224537039</v>
      </c>
      <c r="T2552" s="13">
        <f t="shared" si="198"/>
        <v>42833.537557870368</v>
      </c>
      <c r="U2552">
        <f t="shared" si="199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8327</v>
      </c>
      <c r="R2553" t="s">
        <v>8350</v>
      </c>
      <c r="S2553" s="13">
        <f t="shared" si="197"/>
        <v>41037.829918981479</v>
      </c>
      <c r="T2553" s="13">
        <f t="shared" si="198"/>
        <v>41058.829918981479</v>
      </c>
      <c r="U2553">
        <f t="shared" si="199"/>
        <v>2012</v>
      </c>
    </row>
    <row r="2554" spans="1:21" ht="43.5" x14ac:dyDescent="0.3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>
        <f t="shared" si="196"/>
        <v>45.79</v>
      </c>
      <c r="Q2554" s="10" t="s">
        <v>8323</v>
      </c>
      <c r="R2554" t="s">
        <v>8326</v>
      </c>
      <c r="S2554" s="13">
        <f t="shared" si="197"/>
        <v>42640.278171296297</v>
      </c>
      <c r="T2554" s="13">
        <f t="shared" si="198"/>
        <v>42670.278171296297</v>
      </c>
      <c r="U2554">
        <f t="shared" si="199"/>
        <v>2016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8323</v>
      </c>
      <c r="R2555" t="s">
        <v>8326</v>
      </c>
      <c r="S2555" s="13">
        <f t="shared" si="197"/>
        <v>41816.950370370374</v>
      </c>
      <c r="T2555" s="13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8323</v>
      </c>
      <c r="R2556" t="s">
        <v>8326</v>
      </c>
      <c r="S2556" s="13">
        <f t="shared" si="197"/>
        <v>42399.707407407404</v>
      </c>
      <c r="T2556" s="13">
        <f t="shared" si="198"/>
        <v>42420.878472222219</v>
      </c>
      <c r="U2556">
        <f t="shared" si="199"/>
        <v>2016</v>
      </c>
    </row>
    <row r="2557" spans="1:21" ht="43.5" x14ac:dyDescent="0.3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>
        <f t="shared" si="196"/>
        <v>21.37</v>
      </c>
      <c r="Q2557" s="10" t="s">
        <v>8327</v>
      </c>
      <c r="R2557" t="s">
        <v>8329</v>
      </c>
      <c r="S2557" s="13">
        <f t="shared" si="197"/>
        <v>42692.109328703707</v>
      </c>
      <c r="T2557" s="13">
        <f t="shared" si="198"/>
        <v>42717.332638888889</v>
      </c>
      <c r="U2557">
        <f t="shared" si="199"/>
        <v>2016</v>
      </c>
    </row>
    <row r="2558" spans="1:21" ht="43.5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8321</v>
      </c>
      <c r="R2558" t="s">
        <v>8325</v>
      </c>
      <c r="S2558" s="13">
        <f t="shared" si="197"/>
        <v>41841.762743055559</v>
      </c>
      <c r="T2558" s="13">
        <f t="shared" si="198"/>
        <v>41901.762743055559</v>
      </c>
      <c r="U2558">
        <f t="shared" si="199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8321</v>
      </c>
      <c r="R2559" t="s">
        <v>8339</v>
      </c>
      <c r="S2559" s="13">
        <f t="shared" si="197"/>
        <v>41156.958993055552</v>
      </c>
      <c r="T2559" s="13">
        <f t="shared" si="198"/>
        <v>41201.958993055552</v>
      </c>
      <c r="U2559">
        <f t="shared" si="199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8327</v>
      </c>
      <c r="R2560" t="s">
        <v>8350</v>
      </c>
      <c r="S2560" s="13">
        <f t="shared" si="197"/>
        <v>42025.637939814813</v>
      </c>
      <c r="T2560" s="13">
        <f t="shared" si="198"/>
        <v>42063.631944444445</v>
      </c>
      <c r="U2560">
        <f t="shared" si="199"/>
        <v>2015</v>
      </c>
    </row>
    <row r="2561" spans="1:21" ht="43.5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8327</v>
      </c>
      <c r="R2561" t="s">
        <v>8328</v>
      </c>
      <c r="S2561" s="13">
        <f t="shared" si="197"/>
        <v>40893.992962962962</v>
      </c>
      <c r="T2561" s="13">
        <f t="shared" si="198"/>
        <v>40933.992962962962</v>
      </c>
      <c r="U2561">
        <f t="shared" si="199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0" t="s">
        <v>8323</v>
      </c>
      <c r="R2562" t="s">
        <v>8326</v>
      </c>
      <c r="S2562" s="13">
        <f t="shared" si="197"/>
        <v>42789.462430555555</v>
      </c>
      <c r="T2562" s="13">
        <f t="shared" si="198"/>
        <v>42825.957638888889</v>
      </c>
      <c r="U2562">
        <f t="shared" si="199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IFERROR(ROUND(E2563/L2563,2),0)</f>
        <v>24.5</v>
      </c>
      <c r="Q2563" s="10" t="s">
        <v>8308</v>
      </c>
      <c r="R2563" t="s">
        <v>8318</v>
      </c>
      <c r="S2563" s="13">
        <f t="shared" ref="S2563:S2626" si="202">(((J2563/60)/60)/24)+DATE(1970,1,1)</f>
        <v>41890.511319444442</v>
      </c>
      <c r="T2563" s="13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5" x14ac:dyDescent="0.3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>
        <f t="shared" si="201"/>
        <v>90.86</v>
      </c>
      <c r="Q2564" s="10" t="s">
        <v>8308</v>
      </c>
      <c r="R2564" t="s">
        <v>8310</v>
      </c>
      <c r="S2564" s="13">
        <f t="shared" si="202"/>
        <v>41913.521064814813</v>
      </c>
      <c r="T2564" s="13">
        <f t="shared" si="203"/>
        <v>41943.521064814813</v>
      </c>
      <c r="U2564">
        <f t="shared" si="204"/>
        <v>2014</v>
      </c>
    </row>
    <row r="2565" spans="1:21" ht="29" x14ac:dyDescent="0.3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>
        <f t="shared" si="201"/>
        <v>70.67</v>
      </c>
      <c r="Q2565" s="10" t="s">
        <v>8323</v>
      </c>
      <c r="R2565" t="s">
        <v>8324</v>
      </c>
      <c r="S2565" s="13">
        <f t="shared" si="202"/>
        <v>42465.16851851852</v>
      </c>
      <c r="T2565" s="13">
        <f t="shared" si="203"/>
        <v>42495.16851851852</v>
      </c>
      <c r="U2565">
        <f t="shared" si="204"/>
        <v>2016</v>
      </c>
    </row>
    <row r="2566" spans="1:21" ht="43.5" x14ac:dyDescent="0.3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>
        <f t="shared" si="201"/>
        <v>37.409999999999997</v>
      </c>
      <c r="Q2566" s="10" t="s">
        <v>8321</v>
      </c>
      <c r="R2566" t="s">
        <v>8343</v>
      </c>
      <c r="S2566" s="13">
        <f t="shared" si="202"/>
        <v>40730.896354166667</v>
      </c>
      <c r="T2566" s="13">
        <f t="shared" si="203"/>
        <v>40790.896354166667</v>
      </c>
      <c r="U2566">
        <f t="shared" si="204"/>
        <v>2011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8327</v>
      </c>
      <c r="R2567" t="s">
        <v>8330</v>
      </c>
      <c r="S2567" s="13">
        <f t="shared" si="202"/>
        <v>42801.43104166667</v>
      </c>
      <c r="T2567" s="13">
        <f t="shared" si="203"/>
        <v>42831.389374999999</v>
      </c>
      <c r="U2567">
        <f t="shared" si="204"/>
        <v>2017</v>
      </c>
    </row>
    <row r="2568" spans="1:21" ht="43.5" x14ac:dyDescent="0.3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>
        <f t="shared" si="201"/>
        <v>22.61</v>
      </c>
      <c r="Q2568" s="10" t="s">
        <v>8323</v>
      </c>
      <c r="R2568" t="s">
        <v>8326</v>
      </c>
      <c r="S2568" s="13">
        <f t="shared" si="202"/>
        <v>42503.539976851855</v>
      </c>
      <c r="T2568" s="13">
        <f t="shared" si="203"/>
        <v>42548.791666666672</v>
      </c>
      <c r="U2568">
        <f t="shared" si="204"/>
        <v>2016</v>
      </c>
    </row>
    <row r="2569" spans="1:21" ht="43.5" x14ac:dyDescent="0.3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>
        <f t="shared" si="201"/>
        <v>33.32</v>
      </c>
      <c r="Q2569" s="10" t="s">
        <v>8327</v>
      </c>
      <c r="R2569" t="s">
        <v>8331</v>
      </c>
      <c r="S2569" s="13">
        <f t="shared" si="202"/>
        <v>42198.750254629631</v>
      </c>
      <c r="T2569" s="13">
        <f t="shared" si="203"/>
        <v>42238.750254629631</v>
      </c>
      <c r="U2569">
        <f t="shared" si="204"/>
        <v>2015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8321</v>
      </c>
      <c r="R2570" t="s">
        <v>8343</v>
      </c>
      <c r="S2570" s="13">
        <f t="shared" si="202"/>
        <v>40918.738935185182</v>
      </c>
      <c r="T2570" s="13">
        <f t="shared" si="203"/>
        <v>40943.738935185182</v>
      </c>
      <c r="U2570">
        <f t="shared" si="204"/>
        <v>2012</v>
      </c>
    </row>
    <row r="2571" spans="1:21" ht="43.5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8323</v>
      </c>
      <c r="R2571" t="s">
        <v>8326</v>
      </c>
      <c r="S2571" s="13">
        <f t="shared" si="202"/>
        <v>42480.479861111111</v>
      </c>
      <c r="T2571" s="13">
        <f t="shared" si="203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8323</v>
      </c>
      <c r="R2572" t="s">
        <v>8326</v>
      </c>
      <c r="S2572" s="13">
        <f t="shared" si="202"/>
        <v>42289.761192129634</v>
      </c>
      <c r="T2572" s="13">
        <f t="shared" si="203"/>
        <v>42319.802858796291</v>
      </c>
      <c r="U2572">
        <f t="shared" si="204"/>
        <v>2015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8321</v>
      </c>
      <c r="R2573" t="s">
        <v>8332</v>
      </c>
      <c r="S2573" s="13">
        <f t="shared" si="202"/>
        <v>42447.103518518517</v>
      </c>
      <c r="T2573" s="13">
        <f t="shared" si="203"/>
        <v>42477.103518518517</v>
      </c>
      <c r="U2573">
        <f t="shared" si="204"/>
        <v>2016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8308</v>
      </c>
      <c r="R2574" t="s">
        <v>8309</v>
      </c>
      <c r="S2574" s="13">
        <f t="shared" si="202"/>
        <v>42115.853888888887</v>
      </c>
      <c r="T2574" s="13">
        <f t="shared" si="203"/>
        <v>42148.853888888887</v>
      </c>
      <c r="U2574">
        <f t="shared" si="204"/>
        <v>2015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8313</v>
      </c>
      <c r="R2575" t="s">
        <v>8353</v>
      </c>
      <c r="S2575" s="13">
        <f t="shared" si="202"/>
        <v>42345.951539351852</v>
      </c>
      <c r="T2575" s="13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8323</v>
      </c>
      <c r="R2576" t="s">
        <v>8326</v>
      </c>
      <c r="S2576" s="13">
        <f t="shared" si="202"/>
        <v>42701.908807870372</v>
      </c>
      <c r="T2576" s="13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8323</v>
      </c>
      <c r="R2577" t="s">
        <v>8326</v>
      </c>
      <c r="S2577" s="13">
        <f t="shared" si="202"/>
        <v>42606.056863425925</v>
      </c>
      <c r="T2577" s="13">
        <f t="shared" si="203"/>
        <v>42620.056863425925</v>
      </c>
      <c r="U2577">
        <f t="shared" si="204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8308</v>
      </c>
      <c r="R2578" t="s">
        <v>8310</v>
      </c>
      <c r="S2578" s="13">
        <f t="shared" si="202"/>
        <v>42535.492280092592</v>
      </c>
      <c r="T2578" s="13">
        <f t="shared" si="203"/>
        <v>42565.492280092592</v>
      </c>
      <c r="U2578">
        <f t="shared" si="204"/>
        <v>2016</v>
      </c>
    </row>
    <row r="2579" spans="1:21" ht="43.5" x14ac:dyDescent="0.3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>
        <f t="shared" si="201"/>
        <v>51.67</v>
      </c>
      <c r="Q2579" s="10" t="s">
        <v>8323</v>
      </c>
      <c r="R2579" t="s">
        <v>8326</v>
      </c>
      <c r="S2579" s="13">
        <f t="shared" si="202"/>
        <v>41983.752847222218</v>
      </c>
      <c r="T2579" s="13">
        <f t="shared" si="203"/>
        <v>42014.140972222223</v>
      </c>
      <c r="U2579">
        <f t="shared" si="204"/>
        <v>2014</v>
      </c>
    </row>
    <row r="2580" spans="1:21" ht="43.5" x14ac:dyDescent="0.3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>
        <f t="shared" si="201"/>
        <v>62</v>
      </c>
      <c r="Q2580" s="10" t="s">
        <v>8323</v>
      </c>
      <c r="R2580" t="s">
        <v>8326</v>
      </c>
      <c r="S2580" s="13">
        <f t="shared" si="202"/>
        <v>41830.858344907407</v>
      </c>
      <c r="T2580" s="13">
        <f t="shared" si="203"/>
        <v>41852.291666666664</v>
      </c>
      <c r="U2580">
        <f t="shared" si="204"/>
        <v>2014</v>
      </c>
    </row>
    <row r="2581" spans="1:21" x14ac:dyDescent="0.3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>
        <f t="shared" si="201"/>
        <v>56.36</v>
      </c>
      <c r="Q2581" s="10" t="s">
        <v>8327</v>
      </c>
      <c r="R2581" t="s">
        <v>8328</v>
      </c>
      <c r="S2581" s="13">
        <f t="shared" si="202"/>
        <v>40960.861562500002</v>
      </c>
      <c r="T2581" s="13">
        <f t="shared" si="203"/>
        <v>40976.207638888889</v>
      </c>
      <c r="U2581">
        <f t="shared" si="204"/>
        <v>2012</v>
      </c>
    </row>
    <row r="2582" spans="1:21" x14ac:dyDescent="0.3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>
        <f t="shared" si="201"/>
        <v>38.75</v>
      </c>
      <c r="Q2582" s="10" t="s">
        <v>8327</v>
      </c>
      <c r="R2582" t="s">
        <v>8331</v>
      </c>
      <c r="S2582" s="13">
        <f t="shared" si="202"/>
        <v>41072.739953703705</v>
      </c>
      <c r="T2582" s="13">
        <f t="shared" si="203"/>
        <v>41102.739953703705</v>
      </c>
      <c r="U2582">
        <f t="shared" si="204"/>
        <v>2012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8323</v>
      </c>
      <c r="R2583" t="s">
        <v>8326</v>
      </c>
      <c r="S2583" s="13">
        <f t="shared" si="202"/>
        <v>42544.814328703709</v>
      </c>
      <c r="T2583" s="13">
        <f t="shared" si="203"/>
        <v>42582.873611111107</v>
      </c>
      <c r="U2583">
        <f t="shared" si="204"/>
        <v>2016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8308</v>
      </c>
      <c r="R2584" t="s">
        <v>8309</v>
      </c>
      <c r="S2584" s="13">
        <f t="shared" si="202"/>
        <v>42466.826180555552</v>
      </c>
      <c r="T2584" s="13">
        <f t="shared" si="203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8323</v>
      </c>
      <c r="R2585" t="s">
        <v>8326</v>
      </c>
      <c r="S2585" s="13">
        <f t="shared" si="202"/>
        <v>42415.398032407407</v>
      </c>
      <c r="T2585" s="13">
        <f t="shared" si="203"/>
        <v>42445.356365740736</v>
      </c>
      <c r="U2585">
        <f t="shared" si="204"/>
        <v>2016</v>
      </c>
    </row>
    <row r="2586" spans="1:21" ht="43.5" x14ac:dyDescent="0.3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>
        <f t="shared" si="201"/>
        <v>67.78</v>
      </c>
      <c r="Q2586" s="10" t="s">
        <v>8323</v>
      </c>
      <c r="R2586" t="s">
        <v>8324</v>
      </c>
      <c r="S2586" s="13">
        <f t="shared" si="202"/>
        <v>42246.883784722217</v>
      </c>
      <c r="T2586" s="13">
        <f t="shared" si="203"/>
        <v>42276.883784722217</v>
      </c>
      <c r="U2586">
        <f t="shared" si="204"/>
        <v>2015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8327</v>
      </c>
      <c r="R2587" t="s">
        <v>8328</v>
      </c>
      <c r="S2587" s="13">
        <f t="shared" si="202"/>
        <v>41192.758506944447</v>
      </c>
      <c r="T2587" s="13">
        <f t="shared" si="203"/>
        <v>41208.165972222225</v>
      </c>
      <c r="U2587">
        <f t="shared" si="204"/>
        <v>2012</v>
      </c>
    </row>
    <row r="2588" spans="1:21" ht="43.5" x14ac:dyDescent="0.3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>
        <f t="shared" si="201"/>
        <v>27.73</v>
      </c>
      <c r="Q2588" s="10" t="s">
        <v>8323</v>
      </c>
      <c r="R2588" t="s">
        <v>8326</v>
      </c>
      <c r="S2588" s="13">
        <f t="shared" si="202"/>
        <v>42278.453668981485</v>
      </c>
      <c r="T2588" s="13">
        <f t="shared" si="203"/>
        <v>42296.458333333328</v>
      </c>
      <c r="U2588">
        <f t="shared" si="204"/>
        <v>2015</v>
      </c>
    </row>
    <row r="2589" spans="1:21" ht="43.5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8323</v>
      </c>
      <c r="R2589" t="s">
        <v>8326</v>
      </c>
      <c r="S2589" s="13">
        <f t="shared" si="202"/>
        <v>42152.503495370373</v>
      </c>
      <c r="T2589" s="13">
        <f t="shared" si="203"/>
        <v>42172.503495370373</v>
      </c>
      <c r="U2589">
        <f t="shared" si="204"/>
        <v>2015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8316</v>
      </c>
      <c r="R2590" t="s">
        <v>8334</v>
      </c>
      <c r="S2590" s="13">
        <f t="shared" si="202"/>
        <v>41499.546759259261</v>
      </c>
      <c r="T2590" s="13">
        <f t="shared" si="203"/>
        <v>41531.546759259261</v>
      </c>
      <c r="U2590">
        <f t="shared" si="204"/>
        <v>2013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8327</v>
      </c>
      <c r="R2591" t="s">
        <v>8328</v>
      </c>
      <c r="S2591" s="13">
        <f t="shared" si="202"/>
        <v>41023.227731481478</v>
      </c>
      <c r="T2591" s="13">
        <f t="shared" si="203"/>
        <v>41083.227731481478</v>
      </c>
      <c r="U2591">
        <f t="shared" si="204"/>
        <v>2012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8323</v>
      </c>
      <c r="R2592" t="s">
        <v>8326</v>
      </c>
      <c r="S2592" s="13">
        <f t="shared" si="202"/>
        <v>41882.585648148146</v>
      </c>
      <c r="T2592" s="13">
        <f t="shared" si="203"/>
        <v>41912.666666666664</v>
      </c>
      <c r="U2592">
        <f t="shared" si="204"/>
        <v>2014</v>
      </c>
    </row>
    <row r="2593" spans="1:21" ht="43.5" x14ac:dyDescent="0.3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>
        <f t="shared" si="201"/>
        <v>201.67</v>
      </c>
      <c r="Q2593" s="10" t="s">
        <v>8323</v>
      </c>
      <c r="R2593" t="s">
        <v>8324</v>
      </c>
      <c r="S2593" s="13">
        <f t="shared" si="202"/>
        <v>42255.791909722218</v>
      </c>
      <c r="T2593" s="13">
        <f t="shared" si="203"/>
        <v>42285.791909722218</v>
      </c>
      <c r="U2593">
        <f t="shared" si="204"/>
        <v>2015</v>
      </c>
    </row>
    <row r="2594" spans="1:21" ht="58" x14ac:dyDescent="0.3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>
        <f t="shared" si="201"/>
        <v>24.2</v>
      </c>
      <c r="Q2594" s="10" t="s">
        <v>8323</v>
      </c>
      <c r="R2594" t="s">
        <v>8326</v>
      </c>
      <c r="S2594" s="13">
        <f t="shared" si="202"/>
        <v>42107.621018518519</v>
      </c>
      <c r="T2594" s="13">
        <f t="shared" si="203"/>
        <v>42167.621018518519</v>
      </c>
      <c r="U2594">
        <f t="shared" si="204"/>
        <v>2015</v>
      </c>
    </row>
    <row r="2595" spans="1:21" ht="43.5" x14ac:dyDescent="0.3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>
        <f t="shared" si="201"/>
        <v>43.21</v>
      </c>
      <c r="Q2595" s="10" t="s">
        <v>8323</v>
      </c>
      <c r="R2595" t="s">
        <v>8326</v>
      </c>
      <c r="S2595" s="13">
        <f t="shared" si="202"/>
        <v>42559.776724537034</v>
      </c>
      <c r="T2595" s="13">
        <f t="shared" si="203"/>
        <v>42589.776724537034</v>
      </c>
      <c r="U2595">
        <f t="shared" si="204"/>
        <v>2016</v>
      </c>
    </row>
    <row r="2596" spans="1:21" ht="43.5" x14ac:dyDescent="0.3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>
        <f t="shared" si="201"/>
        <v>50.08</v>
      </c>
      <c r="Q2596" s="10" t="s">
        <v>8316</v>
      </c>
      <c r="R2596" t="s">
        <v>8334</v>
      </c>
      <c r="S2596" s="13">
        <f t="shared" si="202"/>
        <v>42340.701504629629</v>
      </c>
      <c r="T2596" s="13">
        <f t="shared" si="203"/>
        <v>42368.701504629629</v>
      </c>
      <c r="U2596">
        <f t="shared" si="204"/>
        <v>2015</v>
      </c>
    </row>
    <row r="2597" spans="1:21" ht="43.5" x14ac:dyDescent="0.3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>
        <f t="shared" si="201"/>
        <v>46.23</v>
      </c>
      <c r="Q2597" s="10" t="s">
        <v>8321</v>
      </c>
      <c r="R2597" t="s">
        <v>8322</v>
      </c>
      <c r="S2597" s="13">
        <f t="shared" si="202"/>
        <v>42211.951284722221</v>
      </c>
      <c r="T2597" s="13">
        <f t="shared" si="203"/>
        <v>42226.951284722221</v>
      </c>
      <c r="U2597">
        <f t="shared" si="204"/>
        <v>2015</v>
      </c>
    </row>
    <row r="2598" spans="1:21" ht="43.5" x14ac:dyDescent="0.3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>
        <f t="shared" si="201"/>
        <v>75</v>
      </c>
      <c r="Q2598" s="10" t="s">
        <v>8311</v>
      </c>
      <c r="R2598" t="s">
        <v>8348</v>
      </c>
      <c r="S2598" s="13">
        <f t="shared" si="202"/>
        <v>42457.871516203704</v>
      </c>
      <c r="T2598" s="13">
        <f t="shared" si="203"/>
        <v>42487.579861111109</v>
      </c>
      <c r="U2598">
        <f t="shared" si="204"/>
        <v>2016</v>
      </c>
    </row>
    <row r="2599" spans="1:21" ht="43.5" x14ac:dyDescent="0.3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>
        <f t="shared" si="201"/>
        <v>27.27</v>
      </c>
      <c r="Q2599" s="10" t="s">
        <v>8321</v>
      </c>
      <c r="R2599" t="s">
        <v>8332</v>
      </c>
      <c r="S2599" s="13">
        <f t="shared" si="202"/>
        <v>41995.752986111111</v>
      </c>
      <c r="T2599" s="13">
        <f t="shared" si="203"/>
        <v>42034.708333333328</v>
      </c>
      <c r="U2599">
        <f t="shared" si="204"/>
        <v>2014</v>
      </c>
    </row>
    <row r="2600" spans="1:21" ht="29" x14ac:dyDescent="0.3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>
        <f t="shared" si="201"/>
        <v>60</v>
      </c>
      <c r="Q2600" s="10" t="s">
        <v>8321</v>
      </c>
      <c r="R2600" t="s">
        <v>8343</v>
      </c>
      <c r="S2600" s="13">
        <f t="shared" si="202"/>
        <v>40612.695208333331</v>
      </c>
      <c r="T2600" s="13">
        <f t="shared" si="203"/>
        <v>40636.041666666664</v>
      </c>
      <c r="U2600">
        <f t="shared" si="204"/>
        <v>2011</v>
      </c>
    </row>
    <row r="2601" spans="1:21" ht="43.5" x14ac:dyDescent="0.3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>
        <f t="shared" si="201"/>
        <v>42.86</v>
      </c>
      <c r="Q2601" s="10" t="s">
        <v>8321</v>
      </c>
      <c r="R2601" t="s">
        <v>8322</v>
      </c>
      <c r="S2601" s="13">
        <f t="shared" si="202"/>
        <v>41657.985081018516</v>
      </c>
      <c r="T2601" s="13">
        <f t="shared" si="203"/>
        <v>41699.720833333333</v>
      </c>
      <c r="U2601">
        <f t="shared" si="204"/>
        <v>2014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8316</v>
      </c>
      <c r="R2602" t="s">
        <v>8317</v>
      </c>
      <c r="S2602" s="13">
        <f t="shared" si="202"/>
        <v>42689.853090277778</v>
      </c>
      <c r="T2602" s="13">
        <f t="shared" si="203"/>
        <v>42696.853090277778</v>
      </c>
      <c r="U2602">
        <f t="shared" si="204"/>
        <v>2016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8311</v>
      </c>
      <c r="R2603" t="s">
        <v>8333</v>
      </c>
      <c r="S2603" s="13">
        <f t="shared" si="202"/>
        <v>41235.054560185185</v>
      </c>
      <c r="T2603" s="13">
        <f t="shared" si="203"/>
        <v>41249.054560185185</v>
      </c>
      <c r="U2603">
        <f t="shared" si="204"/>
        <v>2012</v>
      </c>
    </row>
    <row r="2604" spans="1:21" ht="43.5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8323</v>
      </c>
      <c r="R2604" t="s">
        <v>8326</v>
      </c>
      <c r="S2604" s="13">
        <f t="shared" si="202"/>
        <v>41881.361342592594</v>
      </c>
      <c r="T2604" s="13">
        <f t="shared" si="203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8323</v>
      </c>
      <c r="R2605" t="s">
        <v>8326</v>
      </c>
      <c r="S2605" s="13">
        <f t="shared" si="202"/>
        <v>41858.355393518519</v>
      </c>
      <c r="T2605" s="13">
        <f t="shared" si="203"/>
        <v>41882.547222222223</v>
      </c>
      <c r="U2605">
        <f t="shared" si="204"/>
        <v>2014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8313</v>
      </c>
      <c r="R2606" t="s">
        <v>8314</v>
      </c>
      <c r="S2606" s="13">
        <f t="shared" si="202"/>
        <v>41877.638298611113</v>
      </c>
      <c r="T2606" s="13">
        <f t="shared" si="203"/>
        <v>41912.638298611113</v>
      </c>
      <c r="U2606">
        <f t="shared" si="204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8308</v>
      </c>
      <c r="R2607" t="s">
        <v>8342</v>
      </c>
      <c r="S2607" s="13">
        <f t="shared" si="202"/>
        <v>41835.639155092591</v>
      </c>
      <c r="T2607" s="13">
        <f t="shared" si="203"/>
        <v>41865.639155092591</v>
      </c>
      <c r="U2607">
        <f t="shared" si="204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8308</v>
      </c>
      <c r="R2608" t="s">
        <v>8310</v>
      </c>
      <c r="S2608" s="13">
        <f t="shared" si="202"/>
        <v>42737.663877314815</v>
      </c>
      <c r="T2608" s="13">
        <f t="shared" si="203"/>
        <v>42767.663877314815</v>
      </c>
      <c r="U2608">
        <f t="shared" si="204"/>
        <v>2017</v>
      </c>
    </row>
    <row r="2609" spans="1:21" ht="43.5" x14ac:dyDescent="0.3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>
        <f t="shared" si="201"/>
        <v>24.46</v>
      </c>
      <c r="Q2609" s="10" t="s">
        <v>8323</v>
      </c>
      <c r="R2609" t="s">
        <v>8335</v>
      </c>
      <c r="S2609" s="13">
        <f t="shared" si="202"/>
        <v>42010.968240740738</v>
      </c>
      <c r="T2609" s="13">
        <f t="shared" si="203"/>
        <v>42055.968240740738</v>
      </c>
      <c r="U2609">
        <f t="shared" si="204"/>
        <v>2015</v>
      </c>
    </row>
    <row r="2610" spans="1:21" ht="43.5" x14ac:dyDescent="0.3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>
        <f t="shared" si="201"/>
        <v>25.52</v>
      </c>
      <c r="Q2610" s="10" t="s">
        <v>8323</v>
      </c>
      <c r="R2610" t="s">
        <v>8324</v>
      </c>
      <c r="S2610" s="13">
        <f t="shared" si="202"/>
        <v>42630.922893518517</v>
      </c>
      <c r="T2610" s="13">
        <f t="shared" si="203"/>
        <v>42665.922893518517</v>
      </c>
      <c r="U2610">
        <f t="shared" si="204"/>
        <v>2016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8327</v>
      </c>
      <c r="R2611" t="s">
        <v>8331</v>
      </c>
      <c r="S2611" s="13">
        <f t="shared" si="202"/>
        <v>42498.341122685189</v>
      </c>
      <c r="T2611" s="13">
        <f t="shared" si="203"/>
        <v>42533.229166666672</v>
      </c>
      <c r="U2611">
        <f t="shared" si="204"/>
        <v>2016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8316</v>
      </c>
      <c r="R2612" t="s">
        <v>8344</v>
      </c>
      <c r="S2612" s="13">
        <f t="shared" si="202"/>
        <v>41926.854166666664</v>
      </c>
      <c r="T2612" s="13">
        <f t="shared" si="203"/>
        <v>41957.895833333328</v>
      </c>
      <c r="U2612">
        <f t="shared" si="204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8319</v>
      </c>
      <c r="R2613" t="s">
        <v>8345</v>
      </c>
      <c r="S2613" s="13">
        <f t="shared" si="202"/>
        <v>42170.728460648148</v>
      </c>
      <c r="T2613" s="13">
        <f t="shared" si="203"/>
        <v>42200.728460648148</v>
      </c>
      <c r="U2613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8323</v>
      </c>
      <c r="R2614" t="s">
        <v>8326</v>
      </c>
      <c r="S2614" s="13">
        <f t="shared" si="202"/>
        <v>42338.963912037041</v>
      </c>
      <c r="T2614" s="13">
        <f t="shared" si="203"/>
        <v>42353</v>
      </c>
      <c r="U2614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8323</v>
      </c>
      <c r="R2615" t="s">
        <v>8326</v>
      </c>
      <c r="S2615" s="13">
        <f t="shared" si="202"/>
        <v>41779.045937499999</v>
      </c>
      <c r="T2615" s="13">
        <f t="shared" si="203"/>
        <v>41820.727777777778</v>
      </c>
      <c r="U2615">
        <f t="shared" si="204"/>
        <v>2014</v>
      </c>
    </row>
    <row r="2616" spans="1:21" ht="43.5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8321</v>
      </c>
      <c r="R2616" t="s">
        <v>8339</v>
      </c>
      <c r="S2616" s="13">
        <f t="shared" si="202"/>
        <v>42238.726631944446</v>
      </c>
      <c r="T2616" s="13">
        <f t="shared" si="203"/>
        <v>42298.726631944446</v>
      </c>
      <c r="U2616">
        <f t="shared" si="204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8311</v>
      </c>
      <c r="R2617" t="s">
        <v>8356</v>
      </c>
      <c r="S2617" s="13">
        <f t="shared" si="202"/>
        <v>41311.126481481479</v>
      </c>
      <c r="T2617" s="13">
        <f t="shared" si="203"/>
        <v>41341.126481481479</v>
      </c>
      <c r="U2617">
        <f t="shared" si="204"/>
        <v>2013</v>
      </c>
    </row>
    <row r="2618" spans="1:21" ht="43.5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8323</v>
      </c>
      <c r="R2618" t="s">
        <v>8326</v>
      </c>
      <c r="S2618" s="13">
        <f t="shared" si="202"/>
        <v>42232.702546296292</v>
      </c>
      <c r="T2618" s="13">
        <f t="shared" si="203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8323</v>
      </c>
      <c r="R2619" t="s">
        <v>8326</v>
      </c>
      <c r="S2619" s="13">
        <f t="shared" si="202"/>
        <v>41779.724224537036</v>
      </c>
      <c r="T2619" s="13">
        <f t="shared" si="203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8323</v>
      </c>
      <c r="R2620" t="s">
        <v>8326</v>
      </c>
      <c r="S2620" s="13">
        <f t="shared" si="202"/>
        <v>42045.84238425926</v>
      </c>
      <c r="T2620" s="13">
        <f t="shared" si="203"/>
        <v>42075.800717592589</v>
      </c>
      <c r="U2620">
        <f t="shared" si="204"/>
        <v>2015</v>
      </c>
    </row>
    <row r="2621" spans="1:21" ht="43.5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8323</v>
      </c>
      <c r="R2621" t="s">
        <v>8326</v>
      </c>
      <c r="S2621" s="13">
        <f t="shared" si="202"/>
        <v>42199.648912037039</v>
      </c>
      <c r="T2621" s="13">
        <f t="shared" si="203"/>
        <v>42217.041666666672</v>
      </c>
      <c r="U2621">
        <f t="shared" si="204"/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8323</v>
      </c>
      <c r="R2622" t="s">
        <v>8335</v>
      </c>
      <c r="S2622" s="13">
        <f t="shared" si="202"/>
        <v>42619.802488425921</v>
      </c>
      <c r="T2622" s="13">
        <f t="shared" si="203"/>
        <v>42659.875</v>
      </c>
      <c r="U2622">
        <f t="shared" si="204"/>
        <v>2016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8321</v>
      </c>
      <c r="R2623" t="s">
        <v>8343</v>
      </c>
      <c r="S2623" s="13">
        <f t="shared" si="202"/>
        <v>42360.487210648149</v>
      </c>
      <c r="T2623" s="13">
        <f t="shared" si="203"/>
        <v>42390.487210648149</v>
      </c>
      <c r="U2623">
        <f t="shared" si="204"/>
        <v>2015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8327</v>
      </c>
      <c r="R2624" t="s">
        <v>8338</v>
      </c>
      <c r="S2624" s="13">
        <f t="shared" si="202"/>
        <v>41596.913437499999</v>
      </c>
      <c r="T2624" s="13">
        <f t="shared" si="203"/>
        <v>41625.5</v>
      </c>
      <c r="U2624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8323</v>
      </c>
      <c r="R2625" t="s">
        <v>8326</v>
      </c>
      <c r="S2625" s="13">
        <f t="shared" si="202"/>
        <v>41765.938657407409</v>
      </c>
      <c r="T2625" s="13">
        <f t="shared" si="203"/>
        <v>41795.938657407409</v>
      </c>
      <c r="U2625">
        <f t="shared" si="204"/>
        <v>2014</v>
      </c>
    </row>
    <row r="2626" spans="1:21" ht="43.5" x14ac:dyDescent="0.3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ref="O2626:O2689" si="205">ROUND(E2626/D2626*100,0)</f>
        <v>0</v>
      </c>
      <c r="P2626">
        <f t="shared" si="201"/>
        <v>50.91</v>
      </c>
      <c r="Q2626" s="10" t="s">
        <v>8316</v>
      </c>
      <c r="R2626" t="s">
        <v>8334</v>
      </c>
      <c r="S2626" s="13">
        <f t="shared" si="202"/>
        <v>41255.833611111113</v>
      </c>
      <c r="T2626" s="13">
        <f t="shared" si="203"/>
        <v>41285.833611111113</v>
      </c>
      <c r="U2626">
        <f t="shared" si="204"/>
        <v>2012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IFERROR(ROUND(E2627/L2627,2),0)</f>
        <v>62.22</v>
      </c>
      <c r="Q2627" s="10" t="s">
        <v>8327</v>
      </c>
      <c r="R2627" t="s">
        <v>8330</v>
      </c>
      <c r="S2627" s="13">
        <f t="shared" ref="S2627:S2690" si="207">(((J2627/60)/60)/24)+DATE(1970,1,1)</f>
        <v>41845.968159722222</v>
      </c>
      <c r="T2627" s="13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5" x14ac:dyDescent="0.3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>
        <f t="shared" si="206"/>
        <v>56</v>
      </c>
      <c r="Q2628" s="10" t="s">
        <v>8321</v>
      </c>
      <c r="R2628" t="s">
        <v>8325</v>
      </c>
      <c r="S2628" s="13">
        <f t="shared" si="207"/>
        <v>41900.505312499998</v>
      </c>
      <c r="T2628" s="13">
        <f t="shared" si="208"/>
        <v>41930.505312499998</v>
      </c>
      <c r="U2628">
        <f t="shared" si="209"/>
        <v>2014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8327</v>
      </c>
      <c r="R2629" t="s">
        <v>8328</v>
      </c>
      <c r="S2629" s="13">
        <f t="shared" si="207"/>
        <v>40981.710243055553</v>
      </c>
      <c r="T2629" s="13">
        <f t="shared" si="208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8323</v>
      </c>
      <c r="R2630" t="s">
        <v>8326</v>
      </c>
      <c r="S2630" s="13">
        <f t="shared" si="207"/>
        <v>42628.650208333333</v>
      </c>
      <c r="T2630" s="13">
        <f t="shared" si="208"/>
        <v>42659.650208333333</v>
      </c>
      <c r="U2630">
        <f t="shared" si="209"/>
        <v>2016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8327</v>
      </c>
      <c r="R2631" t="s">
        <v>8331</v>
      </c>
      <c r="S2631" s="13">
        <f t="shared" si="207"/>
        <v>40687.285844907405</v>
      </c>
      <c r="T2631" s="13">
        <f t="shared" si="208"/>
        <v>40749.284722222219</v>
      </c>
      <c r="U2631">
        <f t="shared" si="209"/>
        <v>2011</v>
      </c>
    </row>
    <row r="2632" spans="1:21" ht="29" x14ac:dyDescent="0.3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>
        <f t="shared" si="206"/>
        <v>69.13</v>
      </c>
      <c r="Q2632" s="10" t="s">
        <v>8313</v>
      </c>
      <c r="R2632" t="s">
        <v>8314</v>
      </c>
      <c r="S2632" s="13">
        <f t="shared" si="207"/>
        <v>41880.068437499998</v>
      </c>
      <c r="T2632" s="13">
        <f t="shared" si="208"/>
        <v>41910.068437499998</v>
      </c>
      <c r="U2632">
        <f t="shared" si="209"/>
        <v>2014</v>
      </c>
    </row>
    <row r="2633" spans="1:21" ht="43.5" x14ac:dyDescent="0.3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>
        <f t="shared" si="206"/>
        <v>55.3</v>
      </c>
      <c r="Q2633" s="10" t="s">
        <v>8308</v>
      </c>
      <c r="R2633" t="s">
        <v>8310</v>
      </c>
      <c r="S2633" s="13">
        <f t="shared" si="207"/>
        <v>41971.866574074069</v>
      </c>
      <c r="T2633" s="13">
        <f t="shared" si="208"/>
        <v>42016.866574074069</v>
      </c>
      <c r="U2633">
        <f t="shared" si="209"/>
        <v>2014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8327</v>
      </c>
      <c r="R2634" t="s">
        <v>8331</v>
      </c>
      <c r="S2634" s="13">
        <f t="shared" si="207"/>
        <v>42193.650671296295</v>
      </c>
      <c r="T2634" s="13">
        <f t="shared" si="208"/>
        <v>42238.207638888889</v>
      </c>
      <c r="U2634">
        <f t="shared" si="209"/>
        <v>2015</v>
      </c>
    </row>
    <row r="2635" spans="1:21" ht="43.5" x14ac:dyDescent="0.3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>
        <f t="shared" si="206"/>
        <v>183.33</v>
      </c>
      <c r="Q2635" s="10" t="s">
        <v>8323</v>
      </c>
      <c r="R2635" t="s">
        <v>8326</v>
      </c>
      <c r="S2635" s="13">
        <f t="shared" si="207"/>
        <v>42258.646504629629</v>
      </c>
      <c r="T2635" s="13">
        <f t="shared" si="208"/>
        <v>42288.645196759258</v>
      </c>
      <c r="U2635">
        <f t="shared" si="209"/>
        <v>2015</v>
      </c>
    </row>
    <row r="2636" spans="1:21" ht="43.5" x14ac:dyDescent="0.3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>
        <f t="shared" si="206"/>
        <v>45.83</v>
      </c>
      <c r="Q2636" s="10" t="s">
        <v>8323</v>
      </c>
      <c r="R2636" t="s">
        <v>8326</v>
      </c>
      <c r="S2636" s="13">
        <f t="shared" si="207"/>
        <v>42233.671747685185</v>
      </c>
      <c r="T2636" s="13">
        <f t="shared" si="208"/>
        <v>42278.541666666672</v>
      </c>
      <c r="U2636">
        <f t="shared" si="209"/>
        <v>2015</v>
      </c>
    </row>
    <row r="2637" spans="1:21" ht="43.5" x14ac:dyDescent="0.3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>
        <f t="shared" si="206"/>
        <v>39.29</v>
      </c>
      <c r="Q2637" s="10" t="s">
        <v>8311</v>
      </c>
      <c r="R2637" t="s">
        <v>8356</v>
      </c>
      <c r="S2637" s="13">
        <f t="shared" si="207"/>
        <v>40855.765092592592</v>
      </c>
      <c r="T2637" s="13">
        <f t="shared" si="208"/>
        <v>40895.765092592592</v>
      </c>
      <c r="U2637">
        <f t="shared" si="209"/>
        <v>2011</v>
      </c>
    </row>
    <row r="2638" spans="1:21" ht="29" x14ac:dyDescent="0.3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>
        <f t="shared" si="206"/>
        <v>50</v>
      </c>
      <c r="Q2638" s="10" t="s">
        <v>8327</v>
      </c>
      <c r="R2638" t="s">
        <v>8331</v>
      </c>
      <c r="S2638" s="13">
        <f t="shared" si="207"/>
        <v>41246.874814814815</v>
      </c>
      <c r="T2638" s="13">
        <f t="shared" si="208"/>
        <v>41276.874814814815</v>
      </c>
      <c r="U2638">
        <f t="shared" si="209"/>
        <v>2012</v>
      </c>
    </row>
    <row r="2639" spans="1:21" ht="43.5" x14ac:dyDescent="0.3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>
        <f t="shared" si="206"/>
        <v>55</v>
      </c>
      <c r="Q2639" s="10" t="s">
        <v>8323</v>
      </c>
      <c r="R2639" t="s">
        <v>8326</v>
      </c>
      <c r="S2639" s="13">
        <f t="shared" si="207"/>
        <v>42020.846666666665</v>
      </c>
      <c r="T2639" s="13">
        <f t="shared" si="208"/>
        <v>42037.207638888889</v>
      </c>
      <c r="U2639">
        <f t="shared" si="209"/>
        <v>2015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8319</v>
      </c>
      <c r="R2640" t="s">
        <v>8320</v>
      </c>
      <c r="S2640" s="13">
        <f t="shared" si="207"/>
        <v>42452.781828703708</v>
      </c>
      <c r="T2640" s="13">
        <f t="shared" si="208"/>
        <v>42480.781828703708</v>
      </c>
      <c r="U2640">
        <f t="shared" si="209"/>
        <v>2016</v>
      </c>
    </row>
    <row r="2641" spans="1:21" ht="43.5" x14ac:dyDescent="0.3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>
        <f t="shared" si="206"/>
        <v>36.33</v>
      </c>
      <c r="Q2641" s="10" t="s">
        <v>8323</v>
      </c>
      <c r="R2641" t="s">
        <v>8326</v>
      </c>
      <c r="S2641" s="13">
        <f t="shared" si="207"/>
        <v>41779.310034722221</v>
      </c>
      <c r="T2641" s="13">
        <f t="shared" si="208"/>
        <v>41805.666666666664</v>
      </c>
      <c r="U2641">
        <f t="shared" si="209"/>
        <v>2014</v>
      </c>
    </row>
    <row r="2642" spans="1:21" ht="43.5" x14ac:dyDescent="0.3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>
        <f t="shared" si="206"/>
        <v>28.68</v>
      </c>
      <c r="Q2642" s="10" t="s">
        <v>8327</v>
      </c>
      <c r="R2642" t="s">
        <v>8331</v>
      </c>
      <c r="S2642" s="13">
        <f t="shared" si="207"/>
        <v>41120.882881944446</v>
      </c>
      <c r="T2642" s="13">
        <f t="shared" si="208"/>
        <v>41128.709027777775</v>
      </c>
      <c r="U2642">
        <f t="shared" si="209"/>
        <v>2012</v>
      </c>
    </row>
    <row r="2643" spans="1:21" ht="43.5" x14ac:dyDescent="0.3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>
        <f t="shared" si="206"/>
        <v>19.46</v>
      </c>
      <c r="Q2643" s="10" t="s">
        <v>8327</v>
      </c>
      <c r="R2643" t="s">
        <v>8336</v>
      </c>
      <c r="S2643" s="13">
        <f t="shared" si="207"/>
        <v>42609.311990740738</v>
      </c>
      <c r="T2643" s="13">
        <f t="shared" si="208"/>
        <v>42668.791666666672</v>
      </c>
      <c r="U2643">
        <f t="shared" si="209"/>
        <v>2016</v>
      </c>
    </row>
    <row r="2644" spans="1:21" ht="43.5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8323</v>
      </c>
      <c r="R2644" t="s">
        <v>8326</v>
      </c>
      <c r="S2644" s="13">
        <f t="shared" si="207"/>
        <v>42762.545810185184</v>
      </c>
      <c r="T2644" s="13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8323</v>
      </c>
      <c r="R2645" t="s">
        <v>8326</v>
      </c>
      <c r="S2645" s="13">
        <f t="shared" si="207"/>
        <v>42289.94049768518</v>
      </c>
      <c r="T2645" s="13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8323</v>
      </c>
      <c r="R2646" t="s">
        <v>8326</v>
      </c>
      <c r="S2646" s="13">
        <f t="shared" si="207"/>
        <v>42788.565208333333</v>
      </c>
      <c r="T2646" s="13">
        <f t="shared" si="208"/>
        <v>42818.523541666669</v>
      </c>
      <c r="U2646">
        <f t="shared" si="209"/>
        <v>2017</v>
      </c>
    </row>
    <row r="2647" spans="1:21" ht="43.5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8323</v>
      </c>
      <c r="R2647" t="s">
        <v>8326</v>
      </c>
      <c r="S2647" s="13">
        <f t="shared" si="207"/>
        <v>41990.585486111115</v>
      </c>
      <c r="T2647" s="13">
        <f t="shared" si="208"/>
        <v>42035.585486111115</v>
      </c>
      <c r="U2647">
        <f t="shared" si="209"/>
        <v>2014</v>
      </c>
    </row>
    <row r="2648" spans="1:21" ht="43.5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8323</v>
      </c>
      <c r="R2648" t="s">
        <v>8326</v>
      </c>
      <c r="S2648" s="13">
        <f t="shared" si="207"/>
        <v>41914.100289351853</v>
      </c>
      <c r="T2648" s="13">
        <f t="shared" si="208"/>
        <v>41928.165972222225</v>
      </c>
      <c r="U2648">
        <f t="shared" si="209"/>
        <v>2014</v>
      </c>
    </row>
    <row r="2649" spans="1:21" ht="43.5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8323</v>
      </c>
      <c r="R2649" t="s">
        <v>8326</v>
      </c>
      <c r="S2649" s="13">
        <f t="shared" si="207"/>
        <v>41927.848900462966</v>
      </c>
      <c r="T2649" s="13">
        <f t="shared" si="208"/>
        <v>41948.890567129631</v>
      </c>
      <c r="U2649">
        <f t="shared" si="20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8319</v>
      </c>
      <c r="R2650" t="s">
        <v>8345</v>
      </c>
      <c r="S2650" s="13">
        <f t="shared" si="207"/>
        <v>41723.9533912037</v>
      </c>
      <c r="T2650" s="13">
        <f t="shared" si="208"/>
        <v>41761.9533912037</v>
      </c>
      <c r="U2650">
        <f t="shared" si="20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8319</v>
      </c>
      <c r="R2651" t="s">
        <v>8345</v>
      </c>
      <c r="S2651" s="13">
        <f t="shared" si="207"/>
        <v>42294.628449074073</v>
      </c>
      <c r="T2651" s="13">
        <f t="shared" si="208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8323</v>
      </c>
      <c r="R2652" t="s">
        <v>8326</v>
      </c>
      <c r="S2652" s="13">
        <f t="shared" si="207"/>
        <v>42214.6956712963</v>
      </c>
      <c r="T2652" s="13">
        <f t="shared" si="208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8323</v>
      </c>
      <c r="R2653" t="s">
        <v>8326</v>
      </c>
      <c r="S2653" s="13">
        <f t="shared" si="207"/>
        <v>42555.671944444446</v>
      </c>
      <c r="T2653" s="13">
        <f t="shared" si="208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8323</v>
      </c>
      <c r="R2654" t="s">
        <v>8326</v>
      </c>
      <c r="S2654" s="13">
        <f t="shared" si="207"/>
        <v>42452.815659722226</v>
      </c>
      <c r="T2654" s="13">
        <f t="shared" si="208"/>
        <v>42512.815659722226</v>
      </c>
      <c r="U2654">
        <f t="shared" si="209"/>
        <v>2016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8321</v>
      </c>
      <c r="R2655" t="s">
        <v>8332</v>
      </c>
      <c r="S2655" s="13">
        <f t="shared" si="207"/>
        <v>42405.702349537038</v>
      </c>
      <c r="T2655" s="13">
        <f t="shared" si="208"/>
        <v>42415.702349537038</v>
      </c>
      <c r="U2655">
        <f t="shared" si="209"/>
        <v>2016</v>
      </c>
    </row>
    <row r="2656" spans="1:21" ht="43.5" x14ac:dyDescent="0.3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>
        <f t="shared" si="206"/>
        <v>75</v>
      </c>
      <c r="Q2656" s="10" t="s">
        <v>8323</v>
      </c>
      <c r="R2656" t="s">
        <v>8335</v>
      </c>
      <c r="S2656" s="13">
        <f t="shared" si="207"/>
        <v>42458.127175925925</v>
      </c>
      <c r="T2656" s="13">
        <f t="shared" si="208"/>
        <v>42489.165972222225</v>
      </c>
      <c r="U2656">
        <f t="shared" si="209"/>
        <v>2016</v>
      </c>
    </row>
    <row r="2657" spans="1:21" ht="43.5" x14ac:dyDescent="0.3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>
        <f t="shared" si="206"/>
        <v>29.17</v>
      </c>
      <c r="Q2657" s="10" t="s">
        <v>8323</v>
      </c>
      <c r="R2657" t="s">
        <v>8326</v>
      </c>
      <c r="S2657" s="13">
        <f t="shared" si="207"/>
        <v>41889.768229166664</v>
      </c>
      <c r="T2657" s="13">
        <f t="shared" si="208"/>
        <v>41919.768229166664</v>
      </c>
      <c r="U2657">
        <f t="shared" si="209"/>
        <v>2014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8323</v>
      </c>
      <c r="R2658" t="s">
        <v>8324</v>
      </c>
      <c r="S2658" s="13">
        <f t="shared" si="207"/>
        <v>42615.121921296297</v>
      </c>
      <c r="T2658" s="13">
        <f t="shared" si="208"/>
        <v>42675.121921296297</v>
      </c>
      <c r="U2658">
        <f t="shared" si="209"/>
        <v>2016</v>
      </c>
    </row>
    <row r="2659" spans="1:21" ht="58" x14ac:dyDescent="0.3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>
        <f t="shared" si="206"/>
        <v>65</v>
      </c>
      <c r="Q2659" s="10" t="s">
        <v>8327</v>
      </c>
      <c r="R2659" t="s">
        <v>8350</v>
      </c>
      <c r="S2659" s="13">
        <f t="shared" si="207"/>
        <v>41081.69027777778</v>
      </c>
      <c r="T2659" s="13">
        <f t="shared" si="208"/>
        <v>41113.166666666664</v>
      </c>
      <c r="U2659">
        <f t="shared" si="209"/>
        <v>2012</v>
      </c>
    </row>
    <row r="2660" spans="1:21" ht="43.5" x14ac:dyDescent="0.3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>
        <f t="shared" si="206"/>
        <v>47.27</v>
      </c>
      <c r="Q2660" s="10" t="s">
        <v>8323</v>
      </c>
      <c r="R2660" t="s">
        <v>8326</v>
      </c>
      <c r="S2660" s="13">
        <f t="shared" si="207"/>
        <v>42679.958472222221</v>
      </c>
      <c r="T2660" s="13">
        <f t="shared" si="208"/>
        <v>42710.207638888889</v>
      </c>
      <c r="U2660">
        <f t="shared" si="209"/>
        <v>2016</v>
      </c>
    </row>
    <row r="2661" spans="1:21" ht="43.5" x14ac:dyDescent="0.3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>
        <f t="shared" si="206"/>
        <v>32.5</v>
      </c>
      <c r="Q2661" s="10" t="s">
        <v>8327</v>
      </c>
      <c r="R2661" t="s">
        <v>8331</v>
      </c>
      <c r="S2661" s="13">
        <f t="shared" si="207"/>
        <v>42504.801388888889</v>
      </c>
      <c r="T2661" s="13">
        <f t="shared" si="208"/>
        <v>42564.801388888889</v>
      </c>
      <c r="U2661">
        <f t="shared" si="209"/>
        <v>2016</v>
      </c>
    </row>
    <row r="2662" spans="1:21" ht="58" x14ac:dyDescent="0.3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>
        <f t="shared" si="206"/>
        <v>47.27</v>
      </c>
      <c r="Q2662" s="10" t="s">
        <v>8327</v>
      </c>
      <c r="R2662" t="s">
        <v>8331</v>
      </c>
      <c r="S2662" s="13">
        <f t="shared" si="207"/>
        <v>42430.702210648145</v>
      </c>
      <c r="T2662" s="13">
        <f t="shared" si="208"/>
        <v>42460.660543981481</v>
      </c>
      <c r="U2662">
        <f t="shared" si="209"/>
        <v>2016</v>
      </c>
    </row>
    <row r="2663" spans="1:21" ht="43.5" x14ac:dyDescent="0.3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>
        <f t="shared" si="206"/>
        <v>57.78</v>
      </c>
      <c r="Q2663" s="10" t="s">
        <v>8323</v>
      </c>
      <c r="R2663" t="s">
        <v>8326</v>
      </c>
      <c r="S2663" s="13">
        <f t="shared" si="207"/>
        <v>41828.646319444444</v>
      </c>
      <c r="T2663" s="13">
        <f t="shared" si="208"/>
        <v>41861.665972222225</v>
      </c>
      <c r="U2663">
        <f t="shared" si="209"/>
        <v>2014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8327</v>
      </c>
      <c r="R2664" t="s">
        <v>8331</v>
      </c>
      <c r="S2664" s="13">
        <f t="shared" si="207"/>
        <v>40122.751620370371</v>
      </c>
      <c r="T2664" s="13">
        <f t="shared" si="208"/>
        <v>40178.98541666667</v>
      </c>
      <c r="U2664">
        <f t="shared" si="209"/>
        <v>2009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8327</v>
      </c>
      <c r="R2665" t="s">
        <v>8328</v>
      </c>
      <c r="S2665" s="13">
        <f t="shared" si="207"/>
        <v>40542.839282407411</v>
      </c>
      <c r="T2665" s="13">
        <f t="shared" si="208"/>
        <v>40559.07708333333</v>
      </c>
      <c r="U2665">
        <f t="shared" si="209"/>
        <v>2010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8313</v>
      </c>
      <c r="R2666" t="s">
        <v>8314</v>
      </c>
      <c r="S2666" s="13">
        <f t="shared" si="207"/>
        <v>42548.876192129625</v>
      </c>
      <c r="T2666" s="13">
        <f t="shared" si="208"/>
        <v>42576.791666666672</v>
      </c>
      <c r="U2666">
        <f t="shared" si="20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8313</v>
      </c>
      <c r="R2667" t="s">
        <v>8353</v>
      </c>
      <c r="S2667" s="13">
        <f t="shared" si="207"/>
        <v>42398.195972222224</v>
      </c>
      <c r="T2667" s="13">
        <f t="shared" si="208"/>
        <v>42413.195972222224</v>
      </c>
      <c r="U2667">
        <f t="shared" si="20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8311</v>
      </c>
      <c r="R2668" t="s">
        <v>8349</v>
      </c>
      <c r="S2668" s="13">
        <f t="shared" si="207"/>
        <v>42017.927418981482</v>
      </c>
      <c r="T2668" s="13">
        <f t="shared" si="208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8323</v>
      </c>
      <c r="R2669" t="s">
        <v>8326</v>
      </c>
      <c r="S2669" s="13">
        <f t="shared" si="207"/>
        <v>42179.898472222223</v>
      </c>
      <c r="T2669" s="13">
        <f t="shared" si="208"/>
        <v>42195.75</v>
      </c>
      <c r="U2669">
        <f t="shared" si="209"/>
        <v>2015</v>
      </c>
    </row>
    <row r="2670" spans="1:21" ht="43.5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8323</v>
      </c>
      <c r="R2670" t="s">
        <v>8326</v>
      </c>
      <c r="S2670" s="13">
        <f t="shared" si="207"/>
        <v>42531.195277777777</v>
      </c>
      <c r="T2670" s="13">
        <f t="shared" si="208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8323</v>
      </c>
      <c r="R2671" t="s">
        <v>8326</v>
      </c>
      <c r="S2671" s="13">
        <f t="shared" si="207"/>
        <v>42139.816840277781</v>
      </c>
      <c r="T2671" s="13">
        <f t="shared" si="208"/>
        <v>42181.875</v>
      </c>
      <c r="U2671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8323</v>
      </c>
      <c r="R2672" t="s">
        <v>8326</v>
      </c>
      <c r="S2672" s="13">
        <f t="shared" si="207"/>
        <v>42535.049849537041</v>
      </c>
      <c r="T2672" s="13">
        <f t="shared" si="208"/>
        <v>42556.049849537041</v>
      </c>
      <c r="U2672">
        <f t="shared" si="20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8308</v>
      </c>
      <c r="R2673" t="s">
        <v>8310</v>
      </c>
      <c r="S2673" s="13">
        <f t="shared" si="207"/>
        <v>42705.690347222218</v>
      </c>
      <c r="T2673" s="13">
        <f t="shared" si="208"/>
        <v>42734.958333333328</v>
      </c>
      <c r="U2673">
        <f t="shared" si="209"/>
        <v>2016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8321</v>
      </c>
      <c r="R2674" t="s">
        <v>8343</v>
      </c>
      <c r="S2674" s="13">
        <f t="shared" si="207"/>
        <v>40706.297442129631</v>
      </c>
      <c r="T2674" s="13">
        <f t="shared" si="208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8323</v>
      </c>
      <c r="R2675" t="s">
        <v>8326</v>
      </c>
      <c r="S2675" s="13">
        <f t="shared" si="207"/>
        <v>42593.865405092598</v>
      </c>
      <c r="T2675" s="13">
        <f t="shared" si="208"/>
        <v>42613.865405092598</v>
      </c>
      <c r="U2675">
        <f t="shared" si="209"/>
        <v>2016</v>
      </c>
    </row>
    <row r="2676" spans="1:21" ht="72.5" x14ac:dyDescent="0.3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>
        <f t="shared" si="206"/>
        <v>500</v>
      </c>
      <c r="Q2676" s="10" t="s">
        <v>8323</v>
      </c>
      <c r="R2676" t="s">
        <v>8335</v>
      </c>
      <c r="S2676" s="13">
        <f t="shared" si="207"/>
        <v>42333.695821759262</v>
      </c>
      <c r="T2676" s="13">
        <f t="shared" si="208"/>
        <v>42361.679166666669</v>
      </c>
      <c r="U2676">
        <f t="shared" si="209"/>
        <v>2015</v>
      </c>
    </row>
    <row r="2677" spans="1:21" ht="43.5" x14ac:dyDescent="0.3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>
        <f t="shared" si="206"/>
        <v>29.41</v>
      </c>
      <c r="Q2677" s="10" t="s">
        <v>8323</v>
      </c>
      <c r="R2677" t="s">
        <v>8326</v>
      </c>
      <c r="S2677" s="13">
        <f t="shared" si="207"/>
        <v>41869.714166666665</v>
      </c>
      <c r="T2677" s="13">
        <f t="shared" si="208"/>
        <v>41876.875</v>
      </c>
      <c r="U2677">
        <f t="shared" si="209"/>
        <v>2014</v>
      </c>
    </row>
    <row r="2678" spans="1:21" ht="43.5" x14ac:dyDescent="0.3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>
        <f t="shared" si="206"/>
        <v>71.430000000000007</v>
      </c>
      <c r="Q2678" s="10" t="s">
        <v>8321</v>
      </c>
      <c r="R2678" t="s">
        <v>8343</v>
      </c>
      <c r="S2678" s="13">
        <f t="shared" si="207"/>
        <v>40648.757939814815</v>
      </c>
      <c r="T2678" s="13">
        <f t="shared" si="208"/>
        <v>40678.757939814815</v>
      </c>
      <c r="U2678">
        <f t="shared" si="209"/>
        <v>2011</v>
      </c>
    </row>
    <row r="2679" spans="1:21" ht="43.5" x14ac:dyDescent="0.3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>
        <f t="shared" si="206"/>
        <v>500</v>
      </c>
      <c r="Q2679" s="10" t="s">
        <v>8321</v>
      </c>
      <c r="R2679" t="s">
        <v>8337</v>
      </c>
      <c r="S2679" s="13">
        <f t="shared" si="207"/>
        <v>42187.920972222222</v>
      </c>
      <c r="T2679" s="13">
        <f t="shared" si="208"/>
        <v>42197.920972222222</v>
      </c>
      <c r="U2679">
        <f t="shared" si="209"/>
        <v>2015</v>
      </c>
    </row>
    <row r="2680" spans="1:21" ht="43.5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8323</v>
      </c>
      <c r="R2680" t="s">
        <v>8335</v>
      </c>
      <c r="S2680" s="13">
        <f t="shared" si="207"/>
        <v>42097.874155092592</v>
      </c>
      <c r="T2680" s="13">
        <f t="shared" si="208"/>
        <v>42142.874155092592</v>
      </c>
      <c r="U2680">
        <f t="shared" si="209"/>
        <v>2015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8323</v>
      </c>
      <c r="R2681" t="s">
        <v>8324</v>
      </c>
      <c r="S2681" s="13">
        <f t="shared" si="207"/>
        <v>42752.827199074076</v>
      </c>
      <c r="T2681" s="13">
        <f t="shared" si="208"/>
        <v>42766.75</v>
      </c>
      <c r="U2681">
        <f t="shared" si="209"/>
        <v>2017</v>
      </c>
    </row>
    <row r="2682" spans="1:21" ht="43.5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8323</v>
      </c>
      <c r="R2682" t="s">
        <v>8326</v>
      </c>
      <c r="S2682" s="13">
        <f t="shared" si="207"/>
        <v>42446.845543981486</v>
      </c>
      <c r="T2682" s="13">
        <f t="shared" si="208"/>
        <v>42496.845543981486</v>
      </c>
      <c r="U2682">
        <f t="shared" si="20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8323</v>
      </c>
      <c r="R2683" t="s">
        <v>8326</v>
      </c>
      <c r="S2683" s="13">
        <f t="shared" si="207"/>
        <v>42146.570393518516</v>
      </c>
      <c r="T2683" s="13">
        <f t="shared" si="208"/>
        <v>42176.570393518516</v>
      </c>
      <c r="U2683">
        <f t="shared" si="20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8323</v>
      </c>
      <c r="R2684" t="s">
        <v>8326</v>
      </c>
      <c r="S2684" s="13">
        <f t="shared" si="207"/>
        <v>42430.762222222227</v>
      </c>
      <c r="T2684" s="13">
        <f t="shared" si="208"/>
        <v>42460.720555555556</v>
      </c>
      <c r="U2684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8323</v>
      </c>
      <c r="R2685" t="s">
        <v>8326</v>
      </c>
      <c r="S2685" s="13">
        <f t="shared" si="207"/>
        <v>42381.478981481487</v>
      </c>
      <c r="T2685" s="13">
        <f t="shared" si="208"/>
        <v>42402.478981481487</v>
      </c>
      <c r="U2685">
        <f t="shared" si="209"/>
        <v>2016</v>
      </c>
    </row>
    <row r="2686" spans="1:21" ht="43.5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8323</v>
      </c>
      <c r="R2686" t="s">
        <v>8335</v>
      </c>
      <c r="S2686" s="13">
        <f t="shared" si="207"/>
        <v>42173.466863425929</v>
      </c>
      <c r="T2686" s="13">
        <f t="shared" si="208"/>
        <v>42226.958333333328</v>
      </c>
      <c r="U2686">
        <f t="shared" si="209"/>
        <v>2015</v>
      </c>
    </row>
    <row r="2687" spans="1:21" ht="43.5" x14ac:dyDescent="0.3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>
        <f t="shared" si="206"/>
        <v>25</v>
      </c>
      <c r="Q2687" s="10" t="s">
        <v>8327</v>
      </c>
      <c r="R2687" t="s">
        <v>8331</v>
      </c>
      <c r="S2687" s="13">
        <f t="shared" si="207"/>
        <v>40576.539664351854</v>
      </c>
      <c r="T2687" s="13">
        <f t="shared" si="208"/>
        <v>40606.539664351854</v>
      </c>
      <c r="U2687">
        <f t="shared" si="209"/>
        <v>2011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8323</v>
      </c>
      <c r="R2688" t="s">
        <v>8326</v>
      </c>
      <c r="S2688" s="13">
        <f t="shared" si="207"/>
        <v>41950.26694444444</v>
      </c>
      <c r="T2688" s="13">
        <f t="shared" si="208"/>
        <v>41963.669444444444</v>
      </c>
      <c r="U2688">
        <f t="shared" si="209"/>
        <v>2014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8308</v>
      </c>
      <c r="R2689" t="s">
        <v>8315</v>
      </c>
      <c r="S2689" s="13">
        <f t="shared" si="207"/>
        <v>42024.86513888889</v>
      </c>
      <c r="T2689" s="13">
        <f t="shared" si="208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0" t="s">
        <v>8323</v>
      </c>
      <c r="R2690" t="s">
        <v>8326</v>
      </c>
      <c r="S2690" s="13">
        <f t="shared" si="207"/>
        <v>42523.739212962959</v>
      </c>
      <c r="T2690" s="13">
        <f t="shared" si="208"/>
        <v>42553.739212962959</v>
      </c>
      <c r="U2690">
        <f t="shared" si="209"/>
        <v>2016</v>
      </c>
    </row>
    <row r="2691" spans="1:21" ht="43.5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IFERROR(ROUND(E2691/L2691,2),0)</f>
        <v>37.54</v>
      </c>
      <c r="Q2691" s="10" t="s">
        <v>8323</v>
      </c>
      <c r="R2691" t="s">
        <v>8326</v>
      </c>
      <c r="S2691" s="13">
        <f t="shared" ref="S2691:S2754" si="212">(((J2691/60)/60)/24)+DATE(1970,1,1)</f>
        <v>42467.548541666663</v>
      </c>
      <c r="T2691" s="13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8327</v>
      </c>
      <c r="R2692" t="s">
        <v>8330</v>
      </c>
      <c r="S2692" s="13">
        <f t="shared" si="212"/>
        <v>42427.721006944441</v>
      </c>
      <c r="T2692" s="13">
        <f t="shared" si="213"/>
        <v>42457.679340277777</v>
      </c>
      <c r="U2692">
        <f t="shared" si="214"/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8308</v>
      </c>
      <c r="R2693" t="s">
        <v>8310</v>
      </c>
      <c r="S2693" s="13">
        <f t="shared" si="212"/>
        <v>42704.086053240739</v>
      </c>
      <c r="T2693" s="13">
        <f t="shared" si="213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8323</v>
      </c>
      <c r="R2694" t="s">
        <v>8326</v>
      </c>
      <c r="S2694" s="13">
        <f t="shared" si="212"/>
        <v>42746.261782407411</v>
      </c>
      <c r="T2694" s="13">
        <f t="shared" si="213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8323</v>
      </c>
      <c r="R2695" t="s">
        <v>8326</v>
      </c>
      <c r="S2695" s="13">
        <f t="shared" si="212"/>
        <v>42410.017199074078</v>
      </c>
      <c r="T2695" s="13">
        <f t="shared" si="213"/>
        <v>42430.999305555553</v>
      </c>
      <c r="U2695">
        <f t="shared" si="214"/>
        <v>2016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8308</v>
      </c>
      <c r="R2696" t="s">
        <v>8310</v>
      </c>
      <c r="S2696" s="13">
        <f t="shared" si="212"/>
        <v>42726.192916666667</v>
      </c>
      <c r="T2696" s="13">
        <f t="shared" si="213"/>
        <v>42786.192916666667</v>
      </c>
      <c r="U2696">
        <f t="shared" si="214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8323</v>
      </c>
      <c r="R2697" t="s">
        <v>8335</v>
      </c>
      <c r="S2697" s="13">
        <f t="shared" si="212"/>
        <v>42140.421319444446</v>
      </c>
      <c r="T2697" s="13">
        <f t="shared" si="213"/>
        <v>42171.979166666672</v>
      </c>
      <c r="U2697">
        <f t="shared" si="214"/>
        <v>2015</v>
      </c>
    </row>
    <row r="2698" spans="1:21" ht="58" x14ac:dyDescent="0.3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>
        <f t="shared" si="211"/>
        <v>60</v>
      </c>
      <c r="Q2698" s="10" t="s">
        <v>8308</v>
      </c>
      <c r="R2698" t="s">
        <v>8310</v>
      </c>
      <c r="S2698" s="13">
        <f t="shared" si="212"/>
        <v>42411.828287037039</v>
      </c>
      <c r="T2698" s="13">
        <f t="shared" si="213"/>
        <v>42441.828287037039</v>
      </c>
      <c r="U2698">
        <f t="shared" si="214"/>
        <v>2016</v>
      </c>
    </row>
    <row r="2699" spans="1:21" ht="29" x14ac:dyDescent="0.3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>
        <f t="shared" si="211"/>
        <v>40</v>
      </c>
      <c r="Q2699" s="10" t="s">
        <v>8321</v>
      </c>
      <c r="R2699" t="s">
        <v>8339</v>
      </c>
      <c r="S2699" s="13">
        <f t="shared" si="212"/>
        <v>42107.703877314809</v>
      </c>
      <c r="T2699" s="13">
        <f t="shared" si="213"/>
        <v>42137.703877314809</v>
      </c>
      <c r="U2699">
        <f t="shared" si="214"/>
        <v>2015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8316</v>
      </c>
      <c r="R2700" t="s">
        <v>8334</v>
      </c>
      <c r="S2700" s="13">
        <f t="shared" si="212"/>
        <v>41156.963344907403</v>
      </c>
      <c r="T2700" s="13">
        <f t="shared" si="213"/>
        <v>41186.963344907403</v>
      </c>
      <c r="U2700">
        <f t="shared" si="214"/>
        <v>2012</v>
      </c>
    </row>
    <row r="2701" spans="1:21" ht="43.5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8323</v>
      </c>
      <c r="R2701" t="s">
        <v>8324</v>
      </c>
      <c r="S2701" s="13">
        <f t="shared" si="212"/>
        <v>42100.723738425921</v>
      </c>
      <c r="T2701" s="13">
        <f t="shared" si="213"/>
        <v>42129.783333333333</v>
      </c>
      <c r="U2701">
        <f t="shared" si="214"/>
        <v>2015</v>
      </c>
    </row>
    <row r="2702" spans="1:21" ht="43.5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8323</v>
      </c>
      <c r="R2702" t="s">
        <v>8326</v>
      </c>
      <c r="S2702" s="13">
        <f t="shared" si="212"/>
        <v>42433.761886574073</v>
      </c>
      <c r="T2702" s="13">
        <f t="shared" si="213"/>
        <v>42442.916666666672</v>
      </c>
      <c r="U2702">
        <f t="shared" si="214"/>
        <v>2016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8308</v>
      </c>
      <c r="R2703" t="s">
        <v>8310</v>
      </c>
      <c r="S2703" s="13">
        <f t="shared" si="212"/>
        <v>42437.924988425926</v>
      </c>
      <c r="T2703" s="13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8323</v>
      </c>
      <c r="R2704" t="s">
        <v>8326</v>
      </c>
      <c r="S2704" s="13">
        <f t="shared" si="212"/>
        <v>41974.738576388889</v>
      </c>
      <c r="T2704" s="13">
        <f t="shared" si="213"/>
        <v>41994.738576388889</v>
      </c>
      <c r="U2704">
        <f t="shared" si="214"/>
        <v>2014</v>
      </c>
    </row>
    <row r="2705" spans="1:21" ht="43.5" x14ac:dyDescent="0.3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>
        <f t="shared" si="211"/>
        <v>57.88</v>
      </c>
      <c r="Q2705" s="10" t="s">
        <v>8308</v>
      </c>
      <c r="R2705" t="s">
        <v>8342</v>
      </c>
      <c r="S2705" s="13">
        <f t="shared" si="212"/>
        <v>41989.853692129633</v>
      </c>
      <c r="T2705" s="13">
        <f t="shared" si="213"/>
        <v>42019.811805555553</v>
      </c>
      <c r="U2705">
        <f t="shared" si="214"/>
        <v>2014</v>
      </c>
    </row>
    <row r="2706" spans="1:21" ht="29" x14ac:dyDescent="0.3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>
        <f t="shared" si="211"/>
        <v>35.619999999999997</v>
      </c>
      <c r="Q2706" s="10" t="s">
        <v>8327</v>
      </c>
      <c r="R2706" t="s">
        <v>8331</v>
      </c>
      <c r="S2706" s="13">
        <f t="shared" si="212"/>
        <v>42240.852534722217</v>
      </c>
      <c r="T2706" s="13">
        <f t="shared" si="213"/>
        <v>42270.852534722217</v>
      </c>
      <c r="U2706">
        <f t="shared" si="214"/>
        <v>2015</v>
      </c>
    </row>
    <row r="2707" spans="1:21" ht="43.5" x14ac:dyDescent="0.3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>
        <f t="shared" si="211"/>
        <v>76.67</v>
      </c>
      <c r="Q2707" s="10" t="s">
        <v>8319</v>
      </c>
      <c r="R2707" t="s">
        <v>8345</v>
      </c>
      <c r="S2707" s="13">
        <f t="shared" si="212"/>
        <v>42204.875868055555</v>
      </c>
      <c r="T2707" s="13">
        <f t="shared" si="213"/>
        <v>42234.875868055555</v>
      </c>
      <c r="U2707">
        <f t="shared" si="214"/>
        <v>2015</v>
      </c>
    </row>
    <row r="2708" spans="1:21" ht="43.5" x14ac:dyDescent="0.3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>
        <f t="shared" si="211"/>
        <v>35.380000000000003</v>
      </c>
      <c r="Q2708" s="10" t="s">
        <v>8319</v>
      </c>
      <c r="R2708" t="s">
        <v>8345</v>
      </c>
      <c r="S2708" s="13">
        <f t="shared" si="212"/>
        <v>42198.695138888885</v>
      </c>
      <c r="T2708" s="13">
        <f t="shared" si="213"/>
        <v>42238.165972222225</v>
      </c>
      <c r="U2708">
        <f t="shared" si="214"/>
        <v>2015</v>
      </c>
    </row>
    <row r="2709" spans="1:21" ht="58" x14ac:dyDescent="0.3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>
        <f t="shared" si="211"/>
        <v>38.33</v>
      </c>
      <c r="Q2709" s="10" t="s">
        <v>8323</v>
      </c>
      <c r="R2709" t="s">
        <v>8326</v>
      </c>
      <c r="S2709" s="13">
        <f t="shared" si="212"/>
        <v>41904.650578703702</v>
      </c>
      <c r="T2709" s="13">
        <f t="shared" si="213"/>
        <v>41934.650578703702</v>
      </c>
      <c r="U2709">
        <f t="shared" si="214"/>
        <v>2014</v>
      </c>
    </row>
    <row r="2710" spans="1:21" ht="43.5" x14ac:dyDescent="0.3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>
        <f t="shared" si="211"/>
        <v>21.9</v>
      </c>
      <c r="Q2710" s="10" t="s">
        <v>8321</v>
      </c>
      <c r="R2710" t="s">
        <v>8343</v>
      </c>
      <c r="S2710" s="13">
        <f t="shared" si="212"/>
        <v>40935.005104166667</v>
      </c>
      <c r="T2710" s="13">
        <f t="shared" si="213"/>
        <v>40965.005104166667</v>
      </c>
      <c r="U2710">
        <f t="shared" si="214"/>
        <v>2012</v>
      </c>
    </row>
    <row r="2711" spans="1:21" ht="43.5" x14ac:dyDescent="0.3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>
        <f t="shared" si="211"/>
        <v>30.67</v>
      </c>
      <c r="Q2711" s="10" t="s">
        <v>8321</v>
      </c>
      <c r="R2711" t="s">
        <v>8343</v>
      </c>
      <c r="S2711" s="13">
        <f t="shared" si="212"/>
        <v>40844.691643518519</v>
      </c>
      <c r="T2711" s="13">
        <f t="shared" si="213"/>
        <v>40904.733310185184</v>
      </c>
      <c r="U2711">
        <f t="shared" si="214"/>
        <v>2011</v>
      </c>
    </row>
    <row r="2712" spans="1:21" ht="58" x14ac:dyDescent="0.3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>
        <f t="shared" si="211"/>
        <v>30.67</v>
      </c>
      <c r="Q2712" s="10" t="s">
        <v>8323</v>
      </c>
      <c r="R2712" t="s">
        <v>8326</v>
      </c>
      <c r="S2712" s="13">
        <f t="shared" si="212"/>
        <v>42383.793124999997</v>
      </c>
      <c r="T2712" s="13">
        <f t="shared" si="213"/>
        <v>42413.793124999997</v>
      </c>
      <c r="U2712">
        <f t="shared" si="214"/>
        <v>2016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8323</v>
      </c>
      <c r="R2713" t="s">
        <v>8335</v>
      </c>
      <c r="S2713" s="13">
        <f t="shared" si="212"/>
        <v>42090.909016203703</v>
      </c>
      <c r="T2713" s="13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8323</v>
      </c>
      <c r="R2714" t="s">
        <v>8326</v>
      </c>
      <c r="S2714" s="13">
        <f t="shared" si="212"/>
        <v>42601.827141203699</v>
      </c>
      <c r="T2714" s="13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8323</v>
      </c>
      <c r="R2715" t="s">
        <v>8326</v>
      </c>
      <c r="S2715" s="13">
        <f t="shared" si="212"/>
        <v>42775.964212962965</v>
      </c>
      <c r="T2715" s="13">
        <f t="shared" si="213"/>
        <v>42795.791666666672</v>
      </c>
      <c r="U2715">
        <f t="shared" si="214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8323</v>
      </c>
      <c r="R2716" t="s">
        <v>8335</v>
      </c>
      <c r="S2716" s="13">
        <f t="shared" si="212"/>
        <v>42047.724444444444</v>
      </c>
      <c r="T2716" s="13">
        <f t="shared" si="213"/>
        <v>42077.132638888885</v>
      </c>
      <c r="U2716">
        <f t="shared" si="214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8323</v>
      </c>
      <c r="R2717" t="s">
        <v>8324</v>
      </c>
      <c r="S2717" s="13">
        <f t="shared" si="212"/>
        <v>41829.935717592591</v>
      </c>
      <c r="T2717" s="13">
        <f t="shared" si="213"/>
        <v>41859.935717592591</v>
      </c>
      <c r="U2717">
        <f t="shared" si="214"/>
        <v>2014</v>
      </c>
    </row>
    <row r="2718" spans="1:21" ht="43.5" x14ac:dyDescent="0.3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>
        <f t="shared" si="211"/>
        <v>64.290000000000006</v>
      </c>
      <c r="Q2718" s="10" t="s">
        <v>8323</v>
      </c>
      <c r="R2718" t="s">
        <v>8326</v>
      </c>
      <c r="S2718" s="13">
        <f t="shared" si="212"/>
        <v>41795.598923611113</v>
      </c>
      <c r="T2718" s="13">
        <f t="shared" si="213"/>
        <v>41825.598923611113</v>
      </c>
      <c r="U2718">
        <f t="shared" si="214"/>
        <v>2014</v>
      </c>
    </row>
    <row r="2719" spans="1:21" ht="43.5" x14ac:dyDescent="0.3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>
        <f t="shared" si="211"/>
        <v>30</v>
      </c>
      <c r="Q2719" s="10" t="s">
        <v>8323</v>
      </c>
      <c r="R2719" t="s">
        <v>8326</v>
      </c>
      <c r="S2719" s="13">
        <f t="shared" si="212"/>
        <v>42064.785613425927</v>
      </c>
      <c r="T2719" s="13">
        <f t="shared" si="213"/>
        <v>42099.743946759263</v>
      </c>
      <c r="U2719">
        <f t="shared" si="214"/>
        <v>2015</v>
      </c>
    </row>
    <row r="2720" spans="1:21" ht="43.5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8311</v>
      </c>
      <c r="R2720" t="s">
        <v>8348</v>
      </c>
      <c r="S2720" s="13">
        <f t="shared" si="212"/>
        <v>42622.456238425926</v>
      </c>
      <c r="T2720" s="13">
        <f t="shared" si="213"/>
        <v>42652.456238425926</v>
      </c>
      <c r="U2720">
        <f t="shared" si="214"/>
        <v>2016</v>
      </c>
    </row>
    <row r="2721" spans="1:21" ht="43.5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8311</v>
      </c>
      <c r="R2721" t="s">
        <v>8352</v>
      </c>
      <c r="S2721" s="13">
        <f t="shared" si="212"/>
        <v>42067.722372685181</v>
      </c>
      <c r="T2721" s="13">
        <f t="shared" si="213"/>
        <v>42097.651388888888</v>
      </c>
      <c r="U2721">
        <f t="shared" si="214"/>
        <v>2015</v>
      </c>
    </row>
    <row r="2722" spans="1:21" ht="43.5" x14ac:dyDescent="0.3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>
        <f t="shared" si="211"/>
        <v>44</v>
      </c>
      <c r="Q2722" s="10" t="s">
        <v>8323</v>
      </c>
      <c r="R2722" t="s">
        <v>8326</v>
      </c>
      <c r="S2722" s="13">
        <f t="shared" si="212"/>
        <v>41982.87364583333</v>
      </c>
      <c r="T2722" s="13">
        <f t="shared" si="213"/>
        <v>42012.87364583333</v>
      </c>
      <c r="U2722">
        <f t="shared" si="214"/>
        <v>2014</v>
      </c>
    </row>
    <row r="2723" spans="1:21" ht="58" x14ac:dyDescent="0.3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>
        <f t="shared" si="211"/>
        <v>24.44</v>
      </c>
      <c r="Q2723" s="10" t="s">
        <v>8323</v>
      </c>
      <c r="R2723" t="s">
        <v>8326</v>
      </c>
      <c r="S2723" s="13">
        <f t="shared" si="212"/>
        <v>42213.505474537036</v>
      </c>
      <c r="T2723" s="13">
        <f t="shared" si="213"/>
        <v>42238.505474537036</v>
      </c>
      <c r="U2723">
        <f t="shared" si="214"/>
        <v>2015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8323</v>
      </c>
      <c r="R2724" t="s">
        <v>8326</v>
      </c>
      <c r="S2724" s="13">
        <f t="shared" si="212"/>
        <v>42245.234340277777</v>
      </c>
      <c r="T2724" s="13">
        <f t="shared" si="213"/>
        <v>42263.234340277777</v>
      </c>
      <c r="U2724">
        <f t="shared" si="214"/>
        <v>2015</v>
      </c>
    </row>
    <row r="2725" spans="1:21" ht="43.5" x14ac:dyDescent="0.3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>
        <f t="shared" si="211"/>
        <v>145</v>
      </c>
      <c r="Q2725" s="10" t="s">
        <v>8308</v>
      </c>
      <c r="R2725" t="s">
        <v>8342</v>
      </c>
      <c r="S2725" s="13">
        <f t="shared" si="212"/>
        <v>42027.056793981479</v>
      </c>
      <c r="T2725" s="13">
        <f t="shared" si="213"/>
        <v>42057.056793981479</v>
      </c>
      <c r="U2725">
        <f t="shared" si="214"/>
        <v>2015</v>
      </c>
    </row>
    <row r="2726" spans="1:21" ht="43.5" x14ac:dyDescent="0.3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>
        <f t="shared" si="211"/>
        <v>43.5</v>
      </c>
      <c r="Q2726" s="10" t="s">
        <v>8321</v>
      </c>
      <c r="R2726" t="s">
        <v>8325</v>
      </c>
      <c r="S2726" s="13">
        <f t="shared" si="212"/>
        <v>41835.126805555556</v>
      </c>
      <c r="T2726" s="13">
        <f t="shared" si="213"/>
        <v>41867.987500000003</v>
      </c>
      <c r="U2726">
        <f t="shared" si="214"/>
        <v>2014</v>
      </c>
    </row>
    <row r="2727" spans="1:21" ht="29" x14ac:dyDescent="0.3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>
        <f t="shared" si="211"/>
        <v>31.07</v>
      </c>
      <c r="Q2727" s="10" t="s">
        <v>8327</v>
      </c>
      <c r="R2727" t="s">
        <v>8331</v>
      </c>
      <c r="S2727" s="13">
        <f t="shared" si="212"/>
        <v>41619.998310185183</v>
      </c>
      <c r="T2727" s="13">
        <f t="shared" si="213"/>
        <v>41629.197222222225</v>
      </c>
      <c r="U2727">
        <f t="shared" si="214"/>
        <v>2013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8308</v>
      </c>
      <c r="R2728" t="s">
        <v>8318</v>
      </c>
      <c r="S2728" s="13">
        <f t="shared" si="212"/>
        <v>42703.917824074073</v>
      </c>
      <c r="T2728" s="13">
        <f t="shared" si="213"/>
        <v>42733.917824074073</v>
      </c>
      <c r="U2728">
        <f t="shared" si="214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8321</v>
      </c>
      <c r="R2729" t="s">
        <v>8339</v>
      </c>
      <c r="S2729" s="13">
        <f t="shared" si="212"/>
        <v>41863.260381944441</v>
      </c>
      <c r="T2729" s="13">
        <f t="shared" si="213"/>
        <v>41893.260381944441</v>
      </c>
      <c r="U2729">
        <f t="shared" si="214"/>
        <v>2014</v>
      </c>
    </row>
    <row r="2730" spans="1:21" ht="43.5" x14ac:dyDescent="0.3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>
        <f t="shared" si="211"/>
        <v>33.08</v>
      </c>
      <c r="Q2730" s="10" t="s">
        <v>8323</v>
      </c>
      <c r="R2730" t="s">
        <v>8326</v>
      </c>
      <c r="S2730" s="13">
        <f t="shared" si="212"/>
        <v>42022.661527777775</v>
      </c>
      <c r="T2730" s="13">
        <f t="shared" si="213"/>
        <v>42063.5</v>
      </c>
      <c r="U2730">
        <f t="shared" si="214"/>
        <v>2015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8323</v>
      </c>
      <c r="R2731" t="s">
        <v>8324</v>
      </c>
      <c r="S2731" s="13">
        <f t="shared" si="212"/>
        <v>42081.515335648146</v>
      </c>
      <c r="T2731" s="13">
        <f t="shared" si="213"/>
        <v>42095.515335648146</v>
      </c>
      <c r="U2731">
        <f t="shared" si="214"/>
        <v>2015</v>
      </c>
    </row>
    <row r="2732" spans="1:21" ht="43.5" x14ac:dyDescent="0.3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>
        <f t="shared" si="211"/>
        <v>47.78</v>
      </c>
      <c r="Q2732" s="10" t="s">
        <v>8319</v>
      </c>
      <c r="R2732" t="s">
        <v>8320</v>
      </c>
      <c r="S2732" s="13">
        <f t="shared" si="212"/>
        <v>42607.316122685181</v>
      </c>
      <c r="T2732" s="13">
        <f t="shared" si="213"/>
        <v>42613.233333333337</v>
      </c>
      <c r="U2732">
        <f t="shared" si="214"/>
        <v>2016</v>
      </c>
    </row>
    <row r="2733" spans="1:21" ht="43.5" x14ac:dyDescent="0.3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>
        <f t="shared" si="211"/>
        <v>30.71</v>
      </c>
      <c r="Q2733" s="10" t="s">
        <v>8323</v>
      </c>
      <c r="R2733" t="s">
        <v>8326</v>
      </c>
      <c r="S2733" s="13">
        <f t="shared" si="212"/>
        <v>42309.191307870366</v>
      </c>
      <c r="T2733" s="13">
        <f t="shared" si="213"/>
        <v>42338.9375</v>
      </c>
      <c r="U2733">
        <f t="shared" si="214"/>
        <v>2015</v>
      </c>
    </row>
    <row r="2734" spans="1:21" ht="43.5" x14ac:dyDescent="0.3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>
        <f t="shared" si="211"/>
        <v>21.5</v>
      </c>
      <c r="Q2734" s="10" t="s">
        <v>8323</v>
      </c>
      <c r="R2734" t="s">
        <v>8326</v>
      </c>
      <c r="S2734" s="13">
        <f t="shared" si="212"/>
        <v>42160.651817129634</v>
      </c>
      <c r="T2734" s="13">
        <f t="shared" si="213"/>
        <v>42190.651817129634</v>
      </c>
      <c r="U2734">
        <f t="shared" si="214"/>
        <v>2015</v>
      </c>
    </row>
    <row r="2735" spans="1:21" ht="43.5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8323</v>
      </c>
      <c r="R2735" t="s">
        <v>8326</v>
      </c>
      <c r="S2735" s="13">
        <f t="shared" si="212"/>
        <v>42089.901574074072</v>
      </c>
      <c r="T2735" s="13">
        <f t="shared" si="213"/>
        <v>42149.901574074072</v>
      </c>
      <c r="U2735">
        <f t="shared" si="214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8308</v>
      </c>
      <c r="R2736" t="s">
        <v>8342</v>
      </c>
      <c r="S2736" s="13">
        <f t="shared" si="212"/>
        <v>42083.069884259254</v>
      </c>
      <c r="T2736" s="13">
        <f t="shared" si="213"/>
        <v>42128.069884259254</v>
      </c>
      <c r="U2736">
        <f t="shared" si="214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8323</v>
      </c>
      <c r="R2737" t="s">
        <v>8335</v>
      </c>
      <c r="S2737" s="13">
        <f t="shared" si="212"/>
        <v>41975.676111111112</v>
      </c>
      <c r="T2737" s="13">
        <f t="shared" si="213"/>
        <v>42006.676111111112</v>
      </c>
      <c r="U2737">
        <f t="shared" si="214"/>
        <v>2014</v>
      </c>
    </row>
    <row r="2738" spans="1:21" ht="43.5" x14ac:dyDescent="0.3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>
        <f t="shared" si="211"/>
        <v>60.71</v>
      </c>
      <c r="Q2738" s="10" t="s">
        <v>8316</v>
      </c>
      <c r="R2738" t="s">
        <v>8344</v>
      </c>
      <c r="S2738" s="13">
        <f t="shared" si="212"/>
        <v>42094.667256944449</v>
      </c>
      <c r="T2738" s="13">
        <f t="shared" si="213"/>
        <v>42124.667256944449</v>
      </c>
      <c r="U2738">
        <f t="shared" si="214"/>
        <v>2015</v>
      </c>
    </row>
    <row r="2739" spans="1:21" ht="43.5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8316</v>
      </c>
      <c r="R2739" t="s">
        <v>8334</v>
      </c>
      <c r="S2739" s="13">
        <f t="shared" si="212"/>
        <v>41577.045428240745</v>
      </c>
      <c r="T2739" s="13">
        <f t="shared" si="213"/>
        <v>41617.249305555553</v>
      </c>
      <c r="U2739">
        <f t="shared" si="214"/>
        <v>2013</v>
      </c>
    </row>
    <row r="2740" spans="1:21" ht="43.5" x14ac:dyDescent="0.3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>
        <f t="shared" si="211"/>
        <v>53.13</v>
      </c>
      <c r="Q2740" s="10" t="s">
        <v>8323</v>
      </c>
      <c r="R2740" t="s">
        <v>8326</v>
      </c>
      <c r="S2740" s="13">
        <f t="shared" si="212"/>
        <v>42306.848854166667</v>
      </c>
      <c r="T2740" s="13">
        <f t="shared" si="213"/>
        <v>42336.890520833331</v>
      </c>
      <c r="U2740">
        <f t="shared" si="214"/>
        <v>2015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8327</v>
      </c>
      <c r="R2741" t="s">
        <v>8329</v>
      </c>
      <c r="S2741" s="13">
        <f t="shared" si="212"/>
        <v>42299.776770833334</v>
      </c>
      <c r="T2741" s="13">
        <f t="shared" si="213"/>
        <v>42310.333333333328</v>
      </c>
      <c r="U2741">
        <f t="shared" si="214"/>
        <v>2015</v>
      </c>
    </row>
    <row r="2742" spans="1:21" ht="43.5" x14ac:dyDescent="0.3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>
        <f t="shared" si="211"/>
        <v>53.13</v>
      </c>
      <c r="Q2742" s="10" t="s">
        <v>8321</v>
      </c>
      <c r="R2742" t="s">
        <v>8343</v>
      </c>
      <c r="S2742" s="13">
        <f t="shared" si="212"/>
        <v>40706.135208333333</v>
      </c>
      <c r="T2742" s="13">
        <f t="shared" si="213"/>
        <v>40736.135208333333</v>
      </c>
      <c r="U2742">
        <f t="shared" si="214"/>
        <v>2011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8327</v>
      </c>
      <c r="R2743" t="s">
        <v>8329</v>
      </c>
      <c r="S2743" s="13">
        <f t="shared" si="212"/>
        <v>41276.846817129634</v>
      </c>
      <c r="T2743" s="13">
        <f t="shared" si="213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8323</v>
      </c>
      <c r="R2744" t="s">
        <v>8326</v>
      </c>
      <c r="S2744" s="13">
        <f t="shared" si="212"/>
        <v>42147.729930555557</v>
      </c>
      <c r="T2744" s="13">
        <f t="shared" si="213"/>
        <v>42177.729930555557</v>
      </c>
      <c r="U2744">
        <f t="shared" si="214"/>
        <v>2015</v>
      </c>
    </row>
    <row r="2745" spans="1:21" ht="43.5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8311</v>
      </c>
      <c r="R2745" t="s">
        <v>8348</v>
      </c>
      <c r="S2745" s="13">
        <f t="shared" si="212"/>
        <v>42601.851678240739</v>
      </c>
      <c r="T2745" s="13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8323</v>
      </c>
      <c r="R2746" t="s">
        <v>8326</v>
      </c>
      <c r="S2746" s="13">
        <f t="shared" si="212"/>
        <v>42111.71665509259</v>
      </c>
      <c r="T2746" s="13">
        <f t="shared" si="213"/>
        <v>42131.71665509259</v>
      </c>
      <c r="U2746">
        <f t="shared" si="214"/>
        <v>2015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8327</v>
      </c>
      <c r="R2747" t="s">
        <v>8328</v>
      </c>
      <c r="S2747" s="13">
        <f t="shared" si="212"/>
        <v>40192.542233796295</v>
      </c>
      <c r="T2747" s="13">
        <f t="shared" si="213"/>
        <v>40224.208333333336</v>
      </c>
      <c r="U2747">
        <f t="shared" si="214"/>
        <v>2010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8321</v>
      </c>
      <c r="R2748" t="s">
        <v>8339</v>
      </c>
      <c r="S2748" s="13">
        <f t="shared" si="212"/>
        <v>42526.871331018512</v>
      </c>
      <c r="T2748" s="13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8323</v>
      </c>
      <c r="R2749" t="s">
        <v>8326</v>
      </c>
      <c r="S2749" s="13">
        <f t="shared" si="212"/>
        <v>42293.809212962966</v>
      </c>
      <c r="T2749" s="13">
        <f t="shared" si="213"/>
        <v>42353.85087962963</v>
      </c>
      <c r="U2749">
        <f t="shared" si="214"/>
        <v>2015</v>
      </c>
    </row>
    <row r="2750" spans="1:21" ht="43.5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8308</v>
      </c>
      <c r="R2750" t="s">
        <v>8310</v>
      </c>
      <c r="S2750" s="13">
        <f t="shared" si="212"/>
        <v>42257.014965277776</v>
      </c>
      <c r="T2750" s="13">
        <f t="shared" si="213"/>
        <v>42317.056631944448</v>
      </c>
      <c r="U2750">
        <f t="shared" si="214"/>
        <v>2015</v>
      </c>
    </row>
    <row r="2751" spans="1:21" ht="43.5" x14ac:dyDescent="0.3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>
        <f t="shared" si="211"/>
        <v>410</v>
      </c>
      <c r="Q2751" s="10" t="s">
        <v>8316</v>
      </c>
      <c r="R2751" t="s">
        <v>8334</v>
      </c>
      <c r="S2751" s="13">
        <f t="shared" si="212"/>
        <v>41793.659525462965</v>
      </c>
      <c r="T2751" s="13">
        <f t="shared" si="213"/>
        <v>41853.659525462965</v>
      </c>
      <c r="U2751">
        <f t="shared" si="214"/>
        <v>2014</v>
      </c>
    </row>
    <row r="2752" spans="1:21" ht="43.5" x14ac:dyDescent="0.3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>
        <f t="shared" si="211"/>
        <v>41</v>
      </c>
      <c r="Q2752" s="10" t="s">
        <v>8323</v>
      </c>
      <c r="R2752" t="s">
        <v>8326</v>
      </c>
      <c r="S2752" s="13">
        <f t="shared" si="212"/>
        <v>42770.290590277778</v>
      </c>
      <c r="T2752" s="13">
        <f t="shared" si="213"/>
        <v>42800.290590277778</v>
      </c>
      <c r="U2752">
        <f t="shared" si="214"/>
        <v>2017</v>
      </c>
    </row>
    <row r="2753" spans="1:21" ht="29" x14ac:dyDescent="0.3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>
        <f t="shared" si="211"/>
        <v>51.25</v>
      </c>
      <c r="Q2753" s="10" t="s">
        <v>8321</v>
      </c>
      <c r="R2753" t="s">
        <v>8332</v>
      </c>
      <c r="S2753" s="13">
        <f t="shared" si="212"/>
        <v>41989.91134259259</v>
      </c>
      <c r="T2753" s="13">
        <f t="shared" si="213"/>
        <v>42005.332638888889</v>
      </c>
      <c r="U2753">
        <f t="shared" si="214"/>
        <v>2014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0" t="s">
        <v>8323</v>
      </c>
      <c r="R2754" t="s">
        <v>8326</v>
      </c>
      <c r="S2754" s="13">
        <f t="shared" si="212"/>
        <v>42461.689745370371</v>
      </c>
      <c r="T2754" s="13">
        <f t="shared" si="213"/>
        <v>42521.689745370371</v>
      </c>
      <c r="U2754">
        <f t="shared" si="214"/>
        <v>2016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IFERROR(ROUND(E2755/L2755,2),0)</f>
        <v>45.33</v>
      </c>
      <c r="Q2755" s="10" t="s">
        <v>8308</v>
      </c>
      <c r="R2755" t="s">
        <v>8310</v>
      </c>
      <c r="S2755" s="13">
        <f t="shared" ref="S2755:S2818" si="217">(((J2755/60)/60)/24)+DATE(1970,1,1)</f>
        <v>41935.221585648149</v>
      </c>
      <c r="T2755" s="13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8316</v>
      </c>
      <c r="R2756" t="s">
        <v>8334</v>
      </c>
      <c r="S2756" s="13">
        <f t="shared" si="217"/>
        <v>42534.284710648149</v>
      </c>
      <c r="T2756" s="13">
        <f t="shared" si="218"/>
        <v>42564.284710648149</v>
      </c>
      <c r="U2756">
        <f t="shared" si="219"/>
        <v>2016</v>
      </c>
    </row>
    <row r="2757" spans="1:21" ht="43.5" x14ac:dyDescent="0.3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>
        <f t="shared" si="216"/>
        <v>13</v>
      </c>
      <c r="Q2757" s="10" t="s">
        <v>8308</v>
      </c>
      <c r="R2757" t="s">
        <v>8310</v>
      </c>
      <c r="S2757" s="13">
        <f t="shared" si="217"/>
        <v>42715.688437500001</v>
      </c>
      <c r="T2757" s="13">
        <f t="shared" si="218"/>
        <v>42745.688437500001</v>
      </c>
      <c r="U2757">
        <f t="shared" si="219"/>
        <v>2016</v>
      </c>
    </row>
    <row r="2758" spans="1:21" ht="43.5" x14ac:dyDescent="0.3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>
        <f t="shared" si="216"/>
        <v>80.599999999999994</v>
      </c>
      <c r="Q2758" s="10" t="s">
        <v>8311</v>
      </c>
      <c r="R2758" t="s">
        <v>8348</v>
      </c>
      <c r="S2758" s="13">
        <f t="shared" si="217"/>
        <v>41961.813518518517</v>
      </c>
      <c r="T2758" s="13">
        <f t="shared" si="218"/>
        <v>41992.813518518517</v>
      </c>
      <c r="U2758">
        <f t="shared" si="219"/>
        <v>2014</v>
      </c>
    </row>
    <row r="2759" spans="1:21" ht="43.5" x14ac:dyDescent="0.3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>
        <f t="shared" si="216"/>
        <v>80.599999999999994</v>
      </c>
      <c r="Q2759" s="10" t="s">
        <v>8321</v>
      </c>
      <c r="R2759" t="s">
        <v>8337</v>
      </c>
      <c r="S2759" s="13">
        <f t="shared" si="217"/>
        <v>41788.381909722222</v>
      </c>
      <c r="T2759" s="13">
        <f t="shared" si="218"/>
        <v>41821.791666666664</v>
      </c>
      <c r="U2759">
        <f t="shared" si="219"/>
        <v>2014</v>
      </c>
    </row>
    <row r="2760" spans="1:21" ht="29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8323</v>
      </c>
      <c r="R2760" t="s">
        <v>8335</v>
      </c>
      <c r="S2760" s="13">
        <f t="shared" si="217"/>
        <v>42410.93105324074</v>
      </c>
      <c r="T2760" s="13">
        <f t="shared" si="218"/>
        <v>42440.93105324074</v>
      </c>
      <c r="U2760">
        <f t="shared" si="219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8321</v>
      </c>
      <c r="R2761" t="s">
        <v>8325</v>
      </c>
      <c r="S2761" s="13">
        <f t="shared" si="217"/>
        <v>42067.991238425922</v>
      </c>
      <c r="T2761" s="13">
        <f t="shared" si="218"/>
        <v>42107.791666666672</v>
      </c>
      <c r="U2761">
        <f t="shared" si="219"/>
        <v>2015</v>
      </c>
    </row>
    <row r="2762" spans="1:21" ht="43.5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8321</v>
      </c>
      <c r="R2762" t="s">
        <v>8325</v>
      </c>
      <c r="S2762" s="13">
        <f t="shared" si="217"/>
        <v>42136.035405092596</v>
      </c>
      <c r="T2762" s="13">
        <f t="shared" si="218"/>
        <v>42176.035405092596</v>
      </c>
      <c r="U2762">
        <f t="shared" si="219"/>
        <v>2015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8327</v>
      </c>
      <c r="R2763" t="s">
        <v>8328</v>
      </c>
      <c r="S2763" s="13">
        <f t="shared" si="217"/>
        <v>41107.726782407408</v>
      </c>
      <c r="T2763" s="13">
        <f t="shared" si="218"/>
        <v>41118.083333333336</v>
      </c>
      <c r="U2763">
        <f t="shared" si="219"/>
        <v>2012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8321</v>
      </c>
      <c r="R2764" t="s">
        <v>8339</v>
      </c>
      <c r="S2764" s="13">
        <f t="shared" si="217"/>
        <v>40995.024317129632</v>
      </c>
      <c r="T2764" s="13">
        <f t="shared" si="218"/>
        <v>41054.593055555553</v>
      </c>
      <c r="U2764">
        <f t="shared" si="219"/>
        <v>2012</v>
      </c>
    </row>
    <row r="2765" spans="1:21" ht="43.5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8311</v>
      </c>
      <c r="R2765" t="s">
        <v>8352</v>
      </c>
      <c r="S2765" s="13">
        <f t="shared" si="217"/>
        <v>40436.68408564815</v>
      </c>
      <c r="T2765" s="13">
        <f t="shared" si="218"/>
        <v>40466.166666666664</v>
      </c>
      <c r="U2765">
        <f t="shared" si="219"/>
        <v>2010</v>
      </c>
    </row>
    <row r="2766" spans="1:21" ht="43.5" x14ac:dyDescent="0.3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>
        <f t="shared" si="216"/>
        <v>80</v>
      </c>
      <c r="Q2766" s="10" t="s">
        <v>8323</v>
      </c>
      <c r="R2766" t="s">
        <v>8326</v>
      </c>
      <c r="S2766" s="13">
        <f t="shared" si="217"/>
        <v>42750.530312499999</v>
      </c>
      <c r="T2766" s="13">
        <f t="shared" si="218"/>
        <v>42794.368749999994</v>
      </c>
      <c r="U2766">
        <f t="shared" si="219"/>
        <v>2017</v>
      </c>
    </row>
    <row r="2767" spans="1:21" ht="43.5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8323</v>
      </c>
      <c r="R2767" t="s">
        <v>8326</v>
      </c>
      <c r="S2767" s="13">
        <f t="shared" si="217"/>
        <v>42374.655081018514</v>
      </c>
      <c r="T2767" s="13">
        <f t="shared" si="218"/>
        <v>42403.784027777772</v>
      </c>
      <c r="U2767">
        <f t="shared" si="219"/>
        <v>2016</v>
      </c>
    </row>
    <row r="2768" spans="1:21" ht="43.5" x14ac:dyDescent="0.3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>
        <f t="shared" si="216"/>
        <v>30.77</v>
      </c>
      <c r="Q2768" s="10" t="s">
        <v>8323</v>
      </c>
      <c r="R2768" t="s">
        <v>8326</v>
      </c>
      <c r="S2768" s="13">
        <f t="shared" si="217"/>
        <v>42689.214988425927</v>
      </c>
      <c r="T2768" s="13">
        <f t="shared" si="218"/>
        <v>42700.25</v>
      </c>
      <c r="U2768">
        <f t="shared" si="219"/>
        <v>2016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8323</v>
      </c>
      <c r="R2769" t="s">
        <v>8326</v>
      </c>
      <c r="S2769" s="13">
        <f t="shared" si="217"/>
        <v>42151.905717592599</v>
      </c>
      <c r="T2769" s="13">
        <f t="shared" si="218"/>
        <v>42182.905717592599</v>
      </c>
      <c r="U2769">
        <f t="shared" si="219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8321</v>
      </c>
      <c r="R2770" t="s">
        <v>8339</v>
      </c>
      <c r="S2770" s="13">
        <f t="shared" si="217"/>
        <v>41654.946759259255</v>
      </c>
      <c r="T2770" s="13">
        <f t="shared" si="218"/>
        <v>41684.946759259255</v>
      </c>
      <c r="U2770">
        <f t="shared" si="219"/>
        <v>2014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8327</v>
      </c>
      <c r="R2771" t="s">
        <v>8341</v>
      </c>
      <c r="S2771" s="13">
        <f t="shared" si="217"/>
        <v>40514.107615740737</v>
      </c>
      <c r="T2771" s="13">
        <f t="shared" si="218"/>
        <v>40545.125</v>
      </c>
      <c r="U2771">
        <f t="shared" si="219"/>
        <v>2010</v>
      </c>
    </row>
    <row r="2772" spans="1:21" ht="43.5" x14ac:dyDescent="0.3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>
        <f t="shared" si="216"/>
        <v>64.17</v>
      </c>
      <c r="Q2772" s="10" t="s">
        <v>8323</v>
      </c>
      <c r="R2772" t="s">
        <v>8326</v>
      </c>
      <c r="S2772" s="13">
        <f t="shared" si="217"/>
        <v>42093.588263888887</v>
      </c>
      <c r="T2772" s="13">
        <f t="shared" si="218"/>
        <v>42123.588263888887</v>
      </c>
      <c r="U2772">
        <f t="shared" si="219"/>
        <v>2015</v>
      </c>
    </row>
    <row r="2773" spans="1:21" ht="43.5" x14ac:dyDescent="0.3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>
        <f t="shared" si="216"/>
        <v>27.5</v>
      </c>
      <c r="Q2773" s="10" t="s">
        <v>8323</v>
      </c>
      <c r="R2773" t="s">
        <v>8326</v>
      </c>
      <c r="S2773" s="13">
        <f t="shared" si="217"/>
        <v>42535.97865740741</v>
      </c>
      <c r="T2773" s="13">
        <f t="shared" si="218"/>
        <v>42595.97865740741</v>
      </c>
      <c r="U2773">
        <f t="shared" si="219"/>
        <v>2016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8313</v>
      </c>
      <c r="R2774" t="s">
        <v>8353</v>
      </c>
      <c r="S2774" s="13">
        <f t="shared" si="217"/>
        <v>41799.725289351853</v>
      </c>
      <c r="T2774" s="13">
        <f t="shared" si="218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8323</v>
      </c>
      <c r="R2775" t="s">
        <v>8326</v>
      </c>
      <c r="S2775" s="13">
        <f t="shared" si="217"/>
        <v>42401.945219907408</v>
      </c>
      <c r="T2775" s="13">
        <f t="shared" si="218"/>
        <v>42418.895833333328</v>
      </c>
      <c r="U2775">
        <f t="shared" si="219"/>
        <v>2016</v>
      </c>
    </row>
    <row r="2776" spans="1:21" ht="43.5" x14ac:dyDescent="0.3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>
        <f t="shared" si="216"/>
        <v>42.22</v>
      </c>
      <c r="Q2776" s="10" t="s">
        <v>8313</v>
      </c>
      <c r="R2776" t="s">
        <v>8314</v>
      </c>
      <c r="S2776" s="13">
        <f t="shared" si="217"/>
        <v>42029.907858796301</v>
      </c>
      <c r="T2776" s="13">
        <f t="shared" si="218"/>
        <v>42064.907858796301</v>
      </c>
      <c r="U2776">
        <f t="shared" si="219"/>
        <v>2015</v>
      </c>
    </row>
    <row r="2777" spans="1:21" ht="43.5" x14ac:dyDescent="0.3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>
        <f t="shared" si="216"/>
        <v>47.5</v>
      </c>
      <c r="Q2777" s="10" t="s">
        <v>8311</v>
      </c>
      <c r="R2777" t="s">
        <v>8356</v>
      </c>
      <c r="S2777" s="13">
        <f t="shared" si="217"/>
        <v>41117.900729166664</v>
      </c>
      <c r="T2777" s="13">
        <f t="shared" si="218"/>
        <v>41147.900729166664</v>
      </c>
      <c r="U2777">
        <f t="shared" si="219"/>
        <v>2012</v>
      </c>
    </row>
    <row r="2778" spans="1:21" ht="43.5" x14ac:dyDescent="0.3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>
        <f t="shared" si="216"/>
        <v>54.29</v>
      </c>
      <c r="Q2778" s="10" t="s">
        <v>8321</v>
      </c>
      <c r="R2778" t="s">
        <v>8325</v>
      </c>
      <c r="S2778" s="13">
        <f t="shared" si="217"/>
        <v>42023.818622685183</v>
      </c>
      <c r="T2778" s="13">
        <f t="shared" si="218"/>
        <v>42043.818622685183</v>
      </c>
      <c r="U2778">
        <f t="shared" si="219"/>
        <v>2015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8308</v>
      </c>
      <c r="R2779" t="s">
        <v>8310</v>
      </c>
      <c r="S2779" s="13">
        <f t="shared" si="217"/>
        <v>42625.635636574079</v>
      </c>
      <c r="T2779" s="13">
        <f t="shared" si="218"/>
        <v>42660.635636574079</v>
      </c>
      <c r="U2779">
        <f t="shared" si="219"/>
        <v>2016</v>
      </c>
    </row>
    <row r="2780" spans="1:21" ht="43.5" x14ac:dyDescent="0.3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>
        <f t="shared" si="216"/>
        <v>53.71</v>
      </c>
      <c r="Q2780" s="10" t="s">
        <v>8323</v>
      </c>
      <c r="R2780" t="s">
        <v>8324</v>
      </c>
      <c r="S2780" s="13">
        <f t="shared" si="217"/>
        <v>41940.028287037036</v>
      </c>
      <c r="T2780" s="13">
        <f t="shared" si="218"/>
        <v>42000.0699537037</v>
      </c>
      <c r="U2780">
        <f t="shared" si="219"/>
        <v>2014</v>
      </c>
    </row>
    <row r="2781" spans="1:21" ht="29" x14ac:dyDescent="0.3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>
        <f t="shared" si="216"/>
        <v>41.78</v>
      </c>
      <c r="Q2781" s="10" t="s">
        <v>8321</v>
      </c>
      <c r="R2781" t="s">
        <v>8322</v>
      </c>
      <c r="S2781" s="13">
        <f t="shared" si="217"/>
        <v>42425.576898148152</v>
      </c>
      <c r="T2781" s="13">
        <f t="shared" si="218"/>
        <v>42465.666666666672</v>
      </c>
      <c r="U2781">
        <f t="shared" si="219"/>
        <v>2016</v>
      </c>
    </row>
    <row r="2782" spans="1:21" ht="43.5" x14ac:dyDescent="0.3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>
        <f t="shared" si="216"/>
        <v>93.75</v>
      </c>
      <c r="Q2782" s="10" t="s">
        <v>8323</v>
      </c>
      <c r="R2782" t="s">
        <v>8326</v>
      </c>
      <c r="S2782" s="13">
        <f t="shared" si="217"/>
        <v>42808.640231481477</v>
      </c>
      <c r="T2782" s="13">
        <f t="shared" si="218"/>
        <v>42839.207638888889</v>
      </c>
      <c r="U2782">
        <f t="shared" si="219"/>
        <v>2017</v>
      </c>
    </row>
    <row r="2783" spans="1:21" ht="43.5" x14ac:dyDescent="0.3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>
        <f t="shared" si="216"/>
        <v>41.67</v>
      </c>
      <c r="Q2783" s="10" t="s">
        <v>8327</v>
      </c>
      <c r="R2783" t="s">
        <v>8350</v>
      </c>
      <c r="S2783" s="13">
        <f t="shared" si="217"/>
        <v>40937.679560185185</v>
      </c>
      <c r="T2783" s="13">
        <f t="shared" si="218"/>
        <v>40969.207638888889</v>
      </c>
      <c r="U2783">
        <f t="shared" si="219"/>
        <v>2012</v>
      </c>
    </row>
    <row r="2784" spans="1:21" ht="43.5" x14ac:dyDescent="0.3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>
        <f t="shared" si="216"/>
        <v>53.57</v>
      </c>
      <c r="Q2784" s="10" t="s">
        <v>8311</v>
      </c>
      <c r="R2784" t="s">
        <v>8333</v>
      </c>
      <c r="S2784" s="13">
        <f t="shared" si="217"/>
        <v>41799.814340277779</v>
      </c>
      <c r="T2784" s="13">
        <f t="shared" si="218"/>
        <v>41834.814340277779</v>
      </c>
      <c r="U2784">
        <f t="shared" si="219"/>
        <v>2014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8323</v>
      </c>
      <c r="R2785" t="s">
        <v>8326</v>
      </c>
      <c r="S2785" s="13">
        <f t="shared" si="217"/>
        <v>42529.022013888884</v>
      </c>
      <c r="T2785" s="13">
        <f t="shared" si="218"/>
        <v>42566.901388888888</v>
      </c>
      <c r="U2785">
        <f t="shared" si="219"/>
        <v>2016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8323</v>
      </c>
      <c r="R2786" t="s">
        <v>8324</v>
      </c>
      <c r="S2786" s="13">
        <f t="shared" si="217"/>
        <v>42334.468935185185</v>
      </c>
      <c r="T2786" s="13">
        <f t="shared" si="218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8323</v>
      </c>
      <c r="R2787" t="s">
        <v>8326</v>
      </c>
      <c r="S2787" s="13">
        <f t="shared" si="217"/>
        <v>42517.003368055557</v>
      </c>
      <c r="T2787" s="13">
        <f t="shared" si="218"/>
        <v>42547.003368055557</v>
      </c>
      <c r="U2787">
        <f t="shared" si="219"/>
        <v>2016</v>
      </c>
    </row>
    <row r="2788" spans="1:21" ht="43.5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8313</v>
      </c>
      <c r="R2788" t="s">
        <v>8351</v>
      </c>
      <c r="S2788" s="13">
        <f t="shared" si="217"/>
        <v>41791.057314814818</v>
      </c>
      <c r="T2788" s="13">
        <f t="shared" si="218"/>
        <v>41835.21597222222</v>
      </c>
      <c r="U2788">
        <f t="shared" si="219"/>
        <v>2014</v>
      </c>
    </row>
    <row r="2789" spans="1:21" ht="43.5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8323</v>
      </c>
      <c r="R2789" t="s">
        <v>8326</v>
      </c>
      <c r="S2789" s="13">
        <f t="shared" si="217"/>
        <v>42041.205000000002</v>
      </c>
      <c r="T2789" s="13">
        <f t="shared" si="218"/>
        <v>42086.16333333333</v>
      </c>
      <c r="U2789">
        <f t="shared" si="219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8316</v>
      </c>
      <c r="R2790" t="s">
        <v>8344</v>
      </c>
      <c r="S2790" s="13">
        <f t="shared" si="217"/>
        <v>42371.355729166666</v>
      </c>
      <c r="T2790" s="13">
        <f t="shared" si="218"/>
        <v>42400.178472222222</v>
      </c>
      <c r="U2790">
        <f t="shared" si="219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8321</v>
      </c>
      <c r="R2791" t="s">
        <v>8325</v>
      </c>
      <c r="S2791" s="13">
        <f t="shared" si="217"/>
        <v>42195.643865740742</v>
      </c>
      <c r="T2791" s="13">
        <f t="shared" si="218"/>
        <v>42236.837499999994</v>
      </c>
      <c r="U2791">
        <f t="shared" si="219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8311</v>
      </c>
      <c r="R2792" t="s">
        <v>8352</v>
      </c>
      <c r="S2792" s="13">
        <f t="shared" si="217"/>
        <v>41614.563194444447</v>
      </c>
      <c r="T2792" s="13">
        <f t="shared" si="218"/>
        <v>41644.563194444447</v>
      </c>
      <c r="U2792">
        <f t="shared" si="219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8327</v>
      </c>
      <c r="R2793" t="s">
        <v>8330</v>
      </c>
      <c r="S2793" s="13">
        <f t="shared" si="217"/>
        <v>42788.2502662037</v>
      </c>
      <c r="T2793" s="13">
        <f t="shared" si="218"/>
        <v>42818.208599537036</v>
      </c>
      <c r="U2793">
        <f t="shared" si="219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8321</v>
      </c>
      <c r="R2794" t="s">
        <v>8337</v>
      </c>
      <c r="S2794" s="13">
        <f t="shared" si="217"/>
        <v>41933.586157407408</v>
      </c>
      <c r="T2794" s="13">
        <f t="shared" si="218"/>
        <v>41975.627824074079</v>
      </c>
      <c r="U2794">
        <f t="shared" si="219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8308</v>
      </c>
      <c r="R2795" t="s">
        <v>8315</v>
      </c>
      <c r="S2795" s="13">
        <f t="shared" si="217"/>
        <v>42695.624340277776</v>
      </c>
      <c r="T2795" s="13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8323</v>
      </c>
      <c r="R2796" t="s">
        <v>8326</v>
      </c>
      <c r="S2796" s="13">
        <f t="shared" si="217"/>
        <v>41833.089756944442</v>
      </c>
      <c r="T2796" s="13">
        <f t="shared" si="218"/>
        <v>41863.079143518517</v>
      </c>
      <c r="U2796">
        <f t="shared" si="219"/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8323</v>
      </c>
      <c r="R2797" t="s">
        <v>8326</v>
      </c>
      <c r="S2797" s="13">
        <f t="shared" si="217"/>
        <v>42230.662731481483</v>
      </c>
      <c r="T2797" s="13">
        <f t="shared" si="218"/>
        <v>42245.165972222225</v>
      </c>
      <c r="U2797">
        <f t="shared" si="219"/>
        <v>2015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8308</v>
      </c>
      <c r="R2798" t="s">
        <v>8315</v>
      </c>
      <c r="S2798" s="13">
        <f t="shared" si="217"/>
        <v>41989.913136574076</v>
      </c>
      <c r="T2798" s="13">
        <f t="shared" si="218"/>
        <v>42019.913136574076</v>
      </c>
      <c r="U2798">
        <f t="shared" si="219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8311</v>
      </c>
      <c r="R2799" t="s">
        <v>8352</v>
      </c>
      <c r="S2799" s="13">
        <f t="shared" si="217"/>
        <v>41663.780300925922</v>
      </c>
      <c r="T2799" s="13">
        <f t="shared" si="218"/>
        <v>41693.780300925922</v>
      </c>
      <c r="U2799">
        <f t="shared" si="219"/>
        <v>2014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8323</v>
      </c>
      <c r="R2800" t="s">
        <v>8335</v>
      </c>
      <c r="S2800" s="13">
        <f t="shared" si="217"/>
        <v>42167.534791666665</v>
      </c>
      <c r="T2800" s="13">
        <f t="shared" si="218"/>
        <v>42196.165972222225</v>
      </c>
      <c r="U2800">
        <f t="shared" si="219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8308</v>
      </c>
      <c r="R2801" t="s">
        <v>8342</v>
      </c>
      <c r="S2801" s="13">
        <f t="shared" si="217"/>
        <v>42474.637824074074</v>
      </c>
      <c r="T2801" s="13">
        <f t="shared" si="218"/>
        <v>42504.637824074074</v>
      </c>
      <c r="U2801">
        <f t="shared" si="219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8311</v>
      </c>
      <c r="R2802" t="s">
        <v>8349</v>
      </c>
      <c r="S2802" s="13">
        <f t="shared" si="217"/>
        <v>41671.936863425923</v>
      </c>
      <c r="T2802" s="13">
        <f t="shared" si="218"/>
        <v>41687</v>
      </c>
      <c r="U2802">
        <f t="shared" si="219"/>
        <v>2014</v>
      </c>
    </row>
    <row r="2803" spans="1:21" ht="43.5" x14ac:dyDescent="0.3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>
        <f t="shared" si="216"/>
        <v>29.17</v>
      </c>
      <c r="Q2803" s="10" t="s">
        <v>8323</v>
      </c>
      <c r="R2803" t="s">
        <v>8326</v>
      </c>
      <c r="S2803" s="13">
        <f t="shared" si="217"/>
        <v>42041.581307870365</v>
      </c>
      <c r="T2803" s="13">
        <f t="shared" si="218"/>
        <v>42071.539641203708</v>
      </c>
      <c r="U2803">
        <f t="shared" si="219"/>
        <v>2015</v>
      </c>
    </row>
    <row r="2804" spans="1:21" ht="43.5" x14ac:dyDescent="0.3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>
        <f t="shared" si="216"/>
        <v>35</v>
      </c>
      <c r="Q2804" s="10" t="s">
        <v>8323</v>
      </c>
      <c r="R2804" t="s">
        <v>8326</v>
      </c>
      <c r="S2804" s="13">
        <f t="shared" si="217"/>
        <v>42088.911354166667</v>
      </c>
      <c r="T2804" s="13">
        <f t="shared" si="218"/>
        <v>42118.911354166667</v>
      </c>
      <c r="U2804">
        <f t="shared" si="219"/>
        <v>2015</v>
      </c>
    </row>
    <row r="2805" spans="1:21" ht="43.5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8308</v>
      </c>
      <c r="R2805" t="s">
        <v>8342</v>
      </c>
      <c r="S2805" s="13">
        <f t="shared" si="217"/>
        <v>41963.050127314811</v>
      </c>
      <c r="T2805" s="13">
        <f t="shared" si="218"/>
        <v>42022.05</v>
      </c>
      <c r="U2805">
        <f t="shared" si="219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8321</v>
      </c>
      <c r="R2806" t="s">
        <v>8325</v>
      </c>
      <c r="S2806" s="13">
        <f t="shared" si="217"/>
        <v>42556.690706018519</v>
      </c>
      <c r="T2806" s="13">
        <f t="shared" si="218"/>
        <v>42616.690706018519</v>
      </c>
      <c r="U2806">
        <f t="shared" si="219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8327</v>
      </c>
      <c r="R2807" t="s">
        <v>8350</v>
      </c>
      <c r="S2807" s="13">
        <f t="shared" si="217"/>
        <v>40312.915578703702</v>
      </c>
      <c r="T2807" s="13">
        <f t="shared" si="218"/>
        <v>40354.897222222222</v>
      </c>
      <c r="U2807">
        <f t="shared" si="219"/>
        <v>2010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8308</v>
      </c>
      <c r="R2808" t="s">
        <v>8342</v>
      </c>
      <c r="S2808" s="13">
        <f t="shared" si="217"/>
        <v>42532.774745370371</v>
      </c>
      <c r="T2808" s="13">
        <f t="shared" si="218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8323</v>
      </c>
      <c r="R2809" t="s">
        <v>8326</v>
      </c>
      <c r="S2809" s="13">
        <f t="shared" si="217"/>
        <v>41918.880833333329</v>
      </c>
      <c r="T2809" s="13">
        <f t="shared" si="218"/>
        <v>41946</v>
      </c>
      <c r="U2809">
        <f t="shared" si="219"/>
        <v>2014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8321</v>
      </c>
      <c r="R2810" t="s">
        <v>8337</v>
      </c>
      <c r="S2810" s="13">
        <f t="shared" si="217"/>
        <v>42200.542268518519</v>
      </c>
      <c r="T2810" s="13">
        <f t="shared" si="218"/>
        <v>42227.542268518519</v>
      </c>
      <c r="U2810">
        <f t="shared" si="219"/>
        <v>2015</v>
      </c>
    </row>
    <row r="2811" spans="1:21" ht="29" x14ac:dyDescent="0.3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>
        <f t="shared" si="216"/>
        <v>55.83</v>
      </c>
      <c r="Q2811" s="10" t="s">
        <v>8323</v>
      </c>
      <c r="R2811" t="s">
        <v>8324</v>
      </c>
      <c r="S2811" s="13">
        <f t="shared" si="217"/>
        <v>42245.274699074071</v>
      </c>
      <c r="T2811" s="13">
        <f t="shared" si="218"/>
        <v>42275.274699074071</v>
      </c>
      <c r="U2811">
        <f t="shared" si="219"/>
        <v>2015</v>
      </c>
    </row>
    <row r="2812" spans="1:21" ht="43.5" x14ac:dyDescent="0.3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>
        <f t="shared" si="216"/>
        <v>55.83</v>
      </c>
      <c r="Q2812" s="10" t="s">
        <v>8319</v>
      </c>
      <c r="R2812" t="s">
        <v>8345</v>
      </c>
      <c r="S2812" s="13">
        <f t="shared" si="217"/>
        <v>42536.862800925926</v>
      </c>
      <c r="T2812" s="13">
        <f t="shared" si="218"/>
        <v>42566.862800925926</v>
      </c>
      <c r="U2812">
        <f t="shared" si="219"/>
        <v>2016</v>
      </c>
    </row>
    <row r="2813" spans="1:21" ht="43.5" x14ac:dyDescent="0.3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>
        <f t="shared" si="216"/>
        <v>67</v>
      </c>
      <c r="Q2813" s="10" t="s">
        <v>8321</v>
      </c>
      <c r="R2813" t="s">
        <v>8339</v>
      </c>
      <c r="S2813" s="13">
        <f t="shared" si="217"/>
        <v>40949.98364583333</v>
      </c>
      <c r="T2813" s="13">
        <f t="shared" si="218"/>
        <v>41009.941979166666</v>
      </c>
      <c r="U2813">
        <f t="shared" si="219"/>
        <v>2012</v>
      </c>
    </row>
    <row r="2814" spans="1:21" ht="43.5" x14ac:dyDescent="0.3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>
        <f t="shared" si="216"/>
        <v>83.75</v>
      </c>
      <c r="Q2814" s="10" t="s">
        <v>8313</v>
      </c>
      <c r="R2814" t="s">
        <v>8314</v>
      </c>
      <c r="S2814" s="13">
        <f t="shared" si="217"/>
        <v>41905.95684027778</v>
      </c>
      <c r="T2814" s="13">
        <f t="shared" si="218"/>
        <v>41941.95684027778</v>
      </c>
      <c r="U2814">
        <f t="shared" si="219"/>
        <v>2014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8323</v>
      </c>
      <c r="R2815" t="s">
        <v>8324</v>
      </c>
      <c r="S2815" s="13">
        <f t="shared" si="217"/>
        <v>42690.733437499999</v>
      </c>
      <c r="T2815" s="13">
        <f t="shared" si="218"/>
        <v>42711.733437499999</v>
      </c>
      <c r="U2815">
        <f t="shared" si="219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8327</v>
      </c>
      <c r="R2816" t="s">
        <v>8350</v>
      </c>
      <c r="S2816" s="13">
        <f t="shared" si="217"/>
        <v>41934.959756944445</v>
      </c>
      <c r="T2816" s="13">
        <f t="shared" si="218"/>
        <v>41965.001423611116</v>
      </c>
      <c r="U2816">
        <f t="shared" si="219"/>
        <v>2014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8327</v>
      </c>
      <c r="R2817" t="s">
        <v>8350</v>
      </c>
      <c r="S2817" s="13">
        <f t="shared" si="217"/>
        <v>41288.942928240744</v>
      </c>
      <c r="T2817" s="13">
        <f t="shared" si="218"/>
        <v>41318.942928240744</v>
      </c>
      <c r="U2817">
        <f t="shared" si="219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0" t="s">
        <v>8308</v>
      </c>
      <c r="R2818" t="s">
        <v>8342</v>
      </c>
      <c r="S2818" s="13">
        <f t="shared" si="217"/>
        <v>42318.925532407404</v>
      </c>
      <c r="T2818" s="13">
        <f t="shared" si="218"/>
        <v>42348.925532407404</v>
      </c>
      <c r="U2818">
        <f t="shared" si="219"/>
        <v>2015</v>
      </c>
    </row>
    <row r="2819" spans="1:21" ht="43.5" x14ac:dyDescent="0.3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si="220"/>
        <v>3</v>
      </c>
      <c r="P2819">
        <f t="shared" ref="P2819:P2882" si="221">IFERROR(ROUND(E2819/L2819,2),0)</f>
        <v>32.5</v>
      </c>
      <c r="Q2819" s="10" t="s">
        <v>8321</v>
      </c>
      <c r="R2819" t="s">
        <v>8325</v>
      </c>
      <c r="S2819" s="13">
        <f t="shared" ref="S2819:S2882" si="222">(((J2819/60)/60)/24)+DATE(1970,1,1)</f>
        <v>42216.977812500001</v>
      </c>
      <c r="T2819" s="13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43.5" x14ac:dyDescent="0.3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>
        <f t="shared" si="221"/>
        <v>108.33</v>
      </c>
      <c r="Q2820" s="10" t="s">
        <v>8321</v>
      </c>
      <c r="R2820" t="s">
        <v>8325</v>
      </c>
      <c r="S2820" s="13">
        <f t="shared" si="222"/>
        <v>42052.83530092593</v>
      </c>
      <c r="T2820" s="13">
        <f t="shared" si="223"/>
        <v>42082.793634259258</v>
      </c>
      <c r="U2820">
        <f t="shared" si="224"/>
        <v>2015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8327</v>
      </c>
      <c r="R2821" t="s">
        <v>8350</v>
      </c>
      <c r="S2821" s="13">
        <f t="shared" si="222"/>
        <v>41577.561284722222</v>
      </c>
      <c r="T2821" s="13">
        <f t="shared" si="223"/>
        <v>41607.602951388886</v>
      </c>
      <c r="U2821">
        <f t="shared" si="224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8319</v>
      </c>
      <c r="R2822" t="s">
        <v>8345</v>
      </c>
      <c r="S2822" s="13">
        <f t="shared" si="222"/>
        <v>42223.108865740738</v>
      </c>
      <c r="T2822" s="13">
        <f t="shared" si="223"/>
        <v>42253.108865740738</v>
      </c>
      <c r="U2822">
        <f t="shared" si="224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8311</v>
      </c>
      <c r="R2823" t="s">
        <v>8348</v>
      </c>
      <c r="S2823" s="13">
        <f t="shared" si="222"/>
        <v>41947.063645833332</v>
      </c>
      <c r="T2823" s="13">
        <f t="shared" si="223"/>
        <v>41977.063645833332</v>
      </c>
      <c r="U2823">
        <f t="shared" si="224"/>
        <v>2014</v>
      </c>
    </row>
    <row r="2824" spans="1:21" ht="43.5" x14ac:dyDescent="0.3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>
        <f t="shared" si="221"/>
        <v>29.09</v>
      </c>
      <c r="Q2824" s="10" t="s">
        <v>8323</v>
      </c>
      <c r="R2824" t="s">
        <v>8326</v>
      </c>
      <c r="S2824" s="13">
        <f t="shared" si="222"/>
        <v>42493.546851851846</v>
      </c>
      <c r="T2824" s="13">
        <f t="shared" si="223"/>
        <v>42523.546851851846</v>
      </c>
      <c r="U2824">
        <f t="shared" si="224"/>
        <v>2016</v>
      </c>
    </row>
    <row r="2825" spans="1:21" ht="43.5" x14ac:dyDescent="0.3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>
        <f t="shared" si="221"/>
        <v>40</v>
      </c>
      <c r="Q2825" s="10" t="s">
        <v>8323</v>
      </c>
      <c r="R2825" t="s">
        <v>8326</v>
      </c>
      <c r="S2825" s="13">
        <f t="shared" si="222"/>
        <v>42460.94222222222</v>
      </c>
      <c r="T2825" s="13">
        <f t="shared" si="223"/>
        <v>42481.94222222222</v>
      </c>
      <c r="U2825">
        <f t="shared" si="224"/>
        <v>2016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8327</v>
      </c>
      <c r="R2826" t="s">
        <v>8329</v>
      </c>
      <c r="S2826" s="13">
        <f t="shared" si="222"/>
        <v>42194.751678240747</v>
      </c>
      <c r="T2826" s="13">
        <f t="shared" si="223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8323</v>
      </c>
      <c r="R2827" t="s">
        <v>8326</v>
      </c>
      <c r="S2827" s="13">
        <f t="shared" si="222"/>
        <v>42278.664965277778</v>
      </c>
      <c r="T2827" s="13">
        <f t="shared" si="223"/>
        <v>42308.664965277778</v>
      </c>
      <c r="U2827">
        <f t="shared" si="224"/>
        <v>2015</v>
      </c>
    </row>
    <row r="2828" spans="1:21" ht="43.5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8323</v>
      </c>
      <c r="R2828" t="s">
        <v>8326</v>
      </c>
      <c r="S2828" s="13">
        <f t="shared" si="222"/>
        <v>41921.279976851853</v>
      </c>
      <c r="T2828" s="13">
        <f t="shared" si="223"/>
        <v>41939.125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8323</v>
      </c>
      <c r="R2829" t="s">
        <v>8326</v>
      </c>
      <c r="S2829" s="13">
        <f t="shared" si="222"/>
        <v>41858.007071759261</v>
      </c>
      <c r="T2829" s="13">
        <f t="shared" si="223"/>
        <v>41888.007071759261</v>
      </c>
      <c r="U2829">
        <f t="shared" si="224"/>
        <v>2014</v>
      </c>
    </row>
    <row r="2830" spans="1:21" ht="43.5" x14ac:dyDescent="0.3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>
        <f t="shared" si="221"/>
        <v>103.33</v>
      </c>
      <c r="Q2830" s="10" t="s">
        <v>8316</v>
      </c>
      <c r="R2830" t="s">
        <v>8334</v>
      </c>
      <c r="S2830" s="13">
        <f t="shared" si="222"/>
        <v>42712.300567129627</v>
      </c>
      <c r="T2830" s="13">
        <f t="shared" si="223"/>
        <v>42742.300567129627</v>
      </c>
      <c r="U2830">
        <f t="shared" si="224"/>
        <v>2016</v>
      </c>
    </row>
    <row r="2831" spans="1:21" ht="29" x14ac:dyDescent="0.3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>
        <f t="shared" si="221"/>
        <v>34.44</v>
      </c>
      <c r="Q2831" s="10" t="s">
        <v>8319</v>
      </c>
      <c r="R2831" t="s">
        <v>8345</v>
      </c>
      <c r="S2831" s="13">
        <f t="shared" si="222"/>
        <v>41909.892453703702</v>
      </c>
      <c r="T2831" s="13">
        <f t="shared" si="223"/>
        <v>41939.892453703702</v>
      </c>
      <c r="U2831">
        <f t="shared" si="224"/>
        <v>2014</v>
      </c>
    </row>
    <row r="2832" spans="1:21" ht="43.5" x14ac:dyDescent="0.3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>
        <f t="shared" si="221"/>
        <v>28.18</v>
      </c>
      <c r="Q2832" s="10" t="s">
        <v>8327</v>
      </c>
      <c r="R2832" t="s">
        <v>8331</v>
      </c>
      <c r="S2832" s="13">
        <f t="shared" si="222"/>
        <v>40927.473460648151</v>
      </c>
      <c r="T2832" s="13">
        <f t="shared" si="223"/>
        <v>40953.825694444444</v>
      </c>
      <c r="U2832">
        <f t="shared" si="224"/>
        <v>2012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8308</v>
      </c>
      <c r="R2833" t="s">
        <v>8309</v>
      </c>
      <c r="S2833" s="13">
        <f t="shared" si="222"/>
        <v>42045.031851851847</v>
      </c>
      <c r="T2833" s="13">
        <f t="shared" si="223"/>
        <v>42074.99018518519</v>
      </c>
      <c r="U2833">
        <f t="shared" si="224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8308</v>
      </c>
      <c r="R2834" t="s">
        <v>8310</v>
      </c>
      <c r="S2834" s="13">
        <f t="shared" si="222"/>
        <v>41857.854189814818</v>
      </c>
      <c r="T2834" s="13">
        <f t="shared" si="223"/>
        <v>41887.854189814818</v>
      </c>
      <c r="U2834">
        <f t="shared" si="224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8327</v>
      </c>
      <c r="R2835" t="s">
        <v>8328</v>
      </c>
      <c r="S2835" s="13">
        <f t="shared" si="222"/>
        <v>40759.860532407409</v>
      </c>
      <c r="T2835" s="13">
        <f t="shared" si="223"/>
        <v>40792.860532407409</v>
      </c>
      <c r="U2835">
        <f t="shared" si="224"/>
        <v>2011</v>
      </c>
    </row>
    <row r="2836" spans="1:21" ht="43.5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8321</v>
      </c>
      <c r="R2836" t="s">
        <v>8339</v>
      </c>
      <c r="S2836" s="13">
        <f t="shared" si="222"/>
        <v>42177.491388888884</v>
      </c>
      <c r="T2836" s="13">
        <f t="shared" si="223"/>
        <v>42237.491388888884</v>
      </c>
      <c r="U2836">
        <f t="shared" si="224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8308</v>
      </c>
      <c r="R2837" t="s">
        <v>8342</v>
      </c>
      <c r="S2837" s="13">
        <f t="shared" si="222"/>
        <v>42631.769513888896</v>
      </c>
      <c r="T2837" s="13">
        <f t="shared" si="223"/>
        <v>42691.811180555553</v>
      </c>
      <c r="U2837">
        <f t="shared" si="224"/>
        <v>2016</v>
      </c>
    </row>
    <row r="2838" spans="1:21" ht="43.5" x14ac:dyDescent="0.3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>
        <f t="shared" si="221"/>
        <v>75.25</v>
      </c>
      <c r="Q2838" s="10" t="s">
        <v>8323</v>
      </c>
      <c r="R2838" t="s">
        <v>8326</v>
      </c>
      <c r="S2838" s="13">
        <f t="shared" si="222"/>
        <v>41869.798726851855</v>
      </c>
      <c r="T2838" s="13">
        <f t="shared" si="223"/>
        <v>41929.798726851855</v>
      </c>
      <c r="U2838">
        <f t="shared" si="224"/>
        <v>2014</v>
      </c>
    </row>
    <row r="2839" spans="1:21" ht="29" x14ac:dyDescent="0.3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>
        <f t="shared" si="221"/>
        <v>37.630000000000003</v>
      </c>
      <c r="Q2839" s="10" t="s">
        <v>8327</v>
      </c>
      <c r="R2839" t="s">
        <v>8331</v>
      </c>
      <c r="S2839" s="13">
        <f t="shared" si="222"/>
        <v>41169.845590277779</v>
      </c>
      <c r="T2839" s="13">
        <f t="shared" si="223"/>
        <v>41199.845590277779</v>
      </c>
      <c r="U2839">
        <f t="shared" si="224"/>
        <v>2012</v>
      </c>
    </row>
    <row r="2840" spans="1:21" ht="43.5" x14ac:dyDescent="0.3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>
        <f t="shared" si="221"/>
        <v>23.15</v>
      </c>
      <c r="Q2840" s="10" t="s">
        <v>8327</v>
      </c>
      <c r="R2840" t="s">
        <v>8328</v>
      </c>
      <c r="S2840" s="13">
        <f t="shared" si="222"/>
        <v>40772.848749999997</v>
      </c>
      <c r="T2840" s="13">
        <f t="shared" si="223"/>
        <v>40813.207638888889</v>
      </c>
      <c r="U2840">
        <f t="shared" si="224"/>
        <v>2011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8308</v>
      </c>
      <c r="R2841" t="s">
        <v>8342</v>
      </c>
      <c r="S2841" s="13">
        <f t="shared" si="222"/>
        <v>41831.716874999998</v>
      </c>
      <c r="T2841" s="13">
        <f t="shared" si="223"/>
        <v>41876.716874999998</v>
      </c>
      <c r="U2841">
        <f t="shared" si="224"/>
        <v>2014</v>
      </c>
    </row>
    <row r="2842" spans="1:21" ht="43.5" x14ac:dyDescent="0.3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>
        <f t="shared" si="221"/>
        <v>300</v>
      </c>
      <c r="Q2842" s="10" t="s">
        <v>8308</v>
      </c>
      <c r="R2842" t="s">
        <v>8342</v>
      </c>
      <c r="S2842" s="13">
        <f t="shared" si="222"/>
        <v>42327.825289351851</v>
      </c>
      <c r="T2842" s="13">
        <f t="shared" si="223"/>
        <v>42377.82430555555</v>
      </c>
      <c r="U2842">
        <f t="shared" si="224"/>
        <v>2015</v>
      </c>
    </row>
    <row r="2843" spans="1:21" ht="43.5" x14ac:dyDescent="0.3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>
        <f t="shared" si="221"/>
        <v>300</v>
      </c>
      <c r="Q2843" s="10" t="s">
        <v>8323</v>
      </c>
      <c r="R2843" t="s">
        <v>8324</v>
      </c>
      <c r="S2843" s="13">
        <f t="shared" si="222"/>
        <v>42496.447071759263</v>
      </c>
      <c r="T2843" s="13">
        <f t="shared" si="223"/>
        <v>42526.447071759263</v>
      </c>
      <c r="U2843">
        <f t="shared" si="224"/>
        <v>2016</v>
      </c>
    </row>
    <row r="2844" spans="1:21" ht="58" x14ac:dyDescent="0.3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>
        <f t="shared" si="221"/>
        <v>25</v>
      </c>
      <c r="Q2844" s="10" t="s">
        <v>8323</v>
      </c>
      <c r="R2844" t="s">
        <v>8324</v>
      </c>
      <c r="S2844" s="13">
        <f t="shared" si="222"/>
        <v>42171.383530092593</v>
      </c>
      <c r="T2844" s="13">
        <f t="shared" si="223"/>
        <v>42201.330555555556</v>
      </c>
      <c r="U2844">
        <f t="shared" si="224"/>
        <v>2015</v>
      </c>
    </row>
    <row r="2845" spans="1:21" ht="43.5" x14ac:dyDescent="0.3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>
        <f t="shared" si="221"/>
        <v>60</v>
      </c>
      <c r="Q2845" s="10" t="s">
        <v>8323</v>
      </c>
      <c r="R2845" t="s">
        <v>8326</v>
      </c>
      <c r="S2845" s="13">
        <f t="shared" si="222"/>
        <v>42370.007766203707</v>
      </c>
      <c r="T2845" s="13">
        <f t="shared" si="223"/>
        <v>42398.981944444444</v>
      </c>
      <c r="U2845">
        <f t="shared" si="224"/>
        <v>2016</v>
      </c>
    </row>
    <row r="2846" spans="1:21" ht="43.5" x14ac:dyDescent="0.3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>
        <f t="shared" si="221"/>
        <v>60</v>
      </c>
      <c r="Q2846" s="10" t="s">
        <v>8323</v>
      </c>
      <c r="R2846" t="s">
        <v>8326</v>
      </c>
      <c r="S2846" s="13">
        <f t="shared" si="222"/>
        <v>42305.670914351853</v>
      </c>
      <c r="T2846" s="13">
        <f t="shared" si="223"/>
        <v>42339.249305555553</v>
      </c>
      <c r="U2846">
        <f t="shared" si="224"/>
        <v>2015</v>
      </c>
    </row>
    <row r="2847" spans="1:21" ht="43.5" x14ac:dyDescent="0.3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>
        <f t="shared" si="221"/>
        <v>18.75</v>
      </c>
      <c r="Q2847" s="10" t="s">
        <v>8327</v>
      </c>
      <c r="R2847" t="s">
        <v>8336</v>
      </c>
      <c r="S2847" s="13">
        <f t="shared" si="222"/>
        <v>42078.792048611111</v>
      </c>
      <c r="T2847" s="13">
        <f t="shared" si="223"/>
        <v>42108.792048611111</v>
      </c>
      <c r="U2847">
        <f t="shared" si="224"/>
        <v>2015</v>
      </c>
    </row>
    <row r="2848" spans="1:21" ht="43.5" x14ac:dyDescent="0.3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>
        <f t="shared" si="221"/>
        <v>30</v>
      </c>
      <c r="Q2848" s="10" t="s">
        <v>8327</v>
      </c>
      <c r="R2848" t="s">
        <v>8336</v>
      </c>
      <c r="S2848" s="13">
        <f t="shared" si="222"/>
        <v>42021.832280092596</v>
      </c>
      <c r="T2848" s="13">
        <f t="shared" si="223"/>
        <v>42051.832280092596</v>
      </c>
      <c r="U2848">
        <f t="shared" si="224"/>
        <v>2015</v>
      </c>
    </row>
    <row r="2849" spans="1:21" ht="29" x14ac:dyDescent="0.3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>
        <f t="shared" si="221"/>
        <v>27.27</v>
      </c>
      <c r="Q2849" s="10" t="s">
        <v>8327</v>
      </c>
      <c r="R2849" t="s">
        <v>8331</v>
      </c>
      <c r="S2849" s="13">
        <f t="shared" si="222"/>
        <v>41634.797013888885</v>
      </c>
      <c r="T2849" s="13">
        <f t="shared" si="223"/>
        <v>41670.792361111111</v>
      </c>
      <c r="U2849">
        <f t="shared" si="224"/>
        <v>2013</v>
      </c>
    </row>
    <row r="2850" spans="1:21" ht="43.5" x14ac:dyDescent="0.3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>
        <f t="shared" si="221"/>
        <v>27.27</v>
      </c>
      <c r="Q2850" s="10" t="s">
        <v>8327</v>
      </c>
      <c r="R2850" t="s">
        <v>8328</v>
      </c>
      <c r="S2850" s="13">
        <f t="shared" si="222"/>
        <v>41365.928159722222</v>
      </c>
      <c r="T2850" s="13">
        <f t="shared" si="223"/>
        <v>41379.928159722222</v>
      </c>
      <c r="U2850">
        <f t="shared" si="224"/>
        <v>2013</v>
      </c>
    </row>
    <row r="2851" spans="1:21" ht="43.5" x14ac:dyDescent="0.3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>
        <f t="shared" si="221"/>
        <v>30</v>
      </c>
      <c r="Q2851" s="10" t="s">
        <v>8323</v>
      </c>
      <c r="R2851" t="s">
        <v>8335</v>
      </c>
      <c r="S2851" s="13">
        <f t="shared" si="222"/>
        <v>42013.15253472222</v>
      </c>
      <c r="T2851" s="13">
        <f t="shared" si="223"/>
        <v>42028.125</v>
      </c>
      <c r="U2851">
        <f t="shared" si="224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8308</v>
      </c>
      <c r="R2852" t="s">
        <v>8310</v>
      </c>
      <c r="S2852" s="13">
        <f t="shared" si="222"/>
        <v>42634.900046296301</v>
      </c>
      <c r="T2852" s="13">
        <f t="shared" si="223"/>
        <v>42674.900046296301</v>
      </c>
      <c r="U2852">
        <f t="shared" si="224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8308</v>
      </c>
      <c r="R2853" t="s">
        <v>8310</v>
      </c>
      <c r="S2853" s="13">
        <f t="shared" si="222"/>
        <v>42637.016736111109</v>
      </c>
      <c r="T2853" s="13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8323</v>
      </c>
      <c r="R2854" t="s">
        <v>8326</v>
      </c>
      <c r="S2854" s="13">
        <f t="shared" si="222"/>
        <v>41880.788842592592</v>
      </c>
      <c r="T2854" s="13">
        <f t="shared" si="223"/>
        <v>41910.788842592592</v>
      </c>
      <c r="U2854">
        <f t="shared" si="224"/>
        <v>2014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8313</v>
      </c>
      <c r="R2855" t="s">
        <v>8314</v>
      </c>
      <c r="S2855" s="13">
        <f t="shared" si="222"/>
        <v>42747.506689814814</v>
      </c>
      <c r="T2855" s="13">
        <f t="shared" si="223"/>
        <v>42777.506689814814</v>
      </c>
      <c r="U2855">
        <f t="shared" si="224"/>
        <v>2017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8308</v>
      </c>
      <c r="R2856" t="s">
        <v>8310</v>
      </c>
      <c r="S2856" s="13">
        <f t="shared" si="222"/>
        <v>42673.66788194445</v>
      </c>
      <c r="T2856" s="13">
        <f t="shared" si="223"/>
        <v>42703.709548611107</v>
      </c>
      <c r="U2856">
        <f t="shared" si="224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8313</v>
      </c>
      <c r="R2857" t="s">
        <v>8355</v>
      </c>
      <c r="S2857" s="13">
        <f t="shared" si="222"/>
        <v>41839.212951388887</v>
      </c>
      <c r="T2857" s="13">
        <f t="shared" si="223"/>
        <v>41899.212951388887</v>
      </c>
      <c r="U2857">
        <f t="shared" si="224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8323</v>
      </c>
      <c r="R2858" t="s">
        <v>8326</v>
      </c>
      <c r="S2858" s="13">
        <f t="shared" si="222"/>
        <v>42282.770231481481</v>
      </c>
      <c r="T2858" s="13">
        <f t="shared" si="223"/>
        <v>42342.811898148153</v>
      </c>
      <c r="U2858">
        <f t="shared" si="224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8308</v>
      </c>
      <c r="R2859" t="s">
        <v>8310</v>
      </c>
      <c r="S2859" s="13">
        <f t="shared" si="222"/>
        <v>42592.750555555554</v>
      </c>
      <c r="T2859" s="13">
        <f t="shared" si="223"/>
        <v>42622.750555555554</v>
      </c>
      <c r="U2859">
        <f t="shared" si="224"/>
        <v>2016</v>
      </c>
    </row>
    <row r="2860" spans="1:21" ht="43.5" x14ac:dyDescent="0.3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>
        <f t="shared" si="221"/>
        <v>57</v>
      </c>
      <c r="Q2860" s="10" t="s">
        <v>8323</v>
      </c>
      <c r="R2860" t="s">
        <v>8326</v>
      </c>
      <c r="S2860" s="13">
        <f t="shared" si="222"/>
        <v>41779.695092592592</v>
      </c>
      <c r="T2860" s="13">
        <f t="shared" si="223"/>
        <v>41813.666666666664</v>
      </c>
      <c r="U2860">
        <f t="shared" si="224"/>
        <v>2014</v>
      </c>
    </row>
    <row r="2861" spans="1:21" ht="43.5" x14ac:dyDescent="0.3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>
        <f t="shared" si="221"/>
        <v>71.25</v>
      </c>
      <c r="Q2861" s="10" t="s">
        <v>8323</v>
      </c>
      <c r="R2861" t="s">
        <v>8326</v>
      </c>
      <c r="S2861" s="13">
        <f t="shared" si="222"/>
        <v>42414.235879629632</v>
      </c>
      <c r="T2861" s="13">
        <f t="shared" si="223"/>
        <v>42474.194212962961</v>
      </c>
      <c r="U2861">
        <f t="shared" si="224"/>
        <v>2016</v>
      </c>
    </row>
    <row r="2862" spans="1:21" ht="29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8316</v>
      </c>
      <c r="R2862" t="s">
        <v>8334</v>
      </c>
      <c r="S2862" s="13">
        <f t="shared" si="222"/>
        <v>42716.7424537037</v>
      </c>
      <c r="T2862" s="13">
        <f t="shared" si="223"/>
        <v>42746.7424537037</v>
      </c>
      <c r="U2862">
        <f t="shared" si="224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8319</v>
      </c>
      <c r="R2863" t="s">
        <v>8357</v>
      </c>
      <c r="S2863" s="13">
        <f t="shared" si="222"/>
        <v>42244.776666666665</v>
      </c>
      <c r="T2863" s="13">
        <f t="shared" si="223"/>
        <v>42274.776666666665</v>
      </c>
      <c r="U2863">
        <f t="shared" si="224"/>
        <v>2015</v>
      </c>
    </row>
    <row r="2864" spans="1:21" ht="43.5" x14ac:dyDescent="0.3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>
        <f t="shared" si="221"/>
        <v>40</v>
      </c>
      <c r="Q2864" s="10" t="s">
        <v>8313</v>
      </c>
      <c r="R2864" t="s">
        <v>8351</v>
      </c>
      <c r="S2864" s="13">
        <f t="shared" si="222"/>
        <v>41780.050092592595</v>
      </c>
      <c r="T2864" s="13">
        <f t="shared" si="223"/>
        <v>41808.842361111114</v>
      </c>
      <c r="U2864">
        <f t="shared" si="224"/>
        <v>2014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8308</v>
      </c>
      <c r="R2865" t="s">
        <v>8310</v>
      </c>
      <c r="S2865" s="13">
        <f t="shared" si="222"/>
        <v>42424.749490740738</v>
      </c>
      <c r="T2865" s="13">
        <f t="shared" si="223"/>
        <v>42454.707824074074</v>
      </c>
      <c r="U2865">
        <f t="shared" si="224"/>
        <v>2016</v>
      </c>
    </row>
    <row r="2866" spans="1:21" ht="43.5" x14ac:dyDescent="0.3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>
        <f t="shared" si="221"/>
        <v>93.33</v>
      </c>
      <c r="Q2866" s="10" t="s">
        <v>8323</v>
      </c>
      <c r="R2866" t="s">
        <v>8324</v>
      </c>
      <c r="S2866" s="13">
        <f t="shared" si="222"/>
        <v>42031.011249999996</v>
      </c>
      <c r="T2866" s="13">
        <f t="shared" si="223"/>
        <v>42090.969583333332</v>
      </c>
      <c r="U2866">
        <f t="shared" si="224"/>
        <v>2015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8327</v>
      </c>
      <c r="R2867" t="s">
        <v>8330</v>
      </c>
      <c r="S2867" s="13">
        <f t="shared" si="222"/>
        <v>42803.920277777783</v>
      </c>
      <c r="T2867" s="13">
        <f t="shared" si="223"/>
        <v>42834.833333333328</v>
      </c>
      <c r="U2867">
        <f t="shared" si="224"/>
        <v>2017</v>
      </c>
    </row>
    <row r="2868" spans="1:21" ht="43.5" x14ac:dyDescent="0.3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>
        <f t="shared" si="221"/>
        <v>35</v>
      </c>
      <c r="Q2868" s="10" t="s">
        <v>8327</v>
      </c>
      <c r="R2868" t="s">
        <v>8328</v>
      </c>
      <c r="S2868" s="13">
        <f t="shared" si="222"/>
        <v>40646.099097222221</v>
      </c>
      <c r="T2868" s="13">
        <f t="shared" si="223"/>
        <v>40691.099097222221</v>
      </c>
      <c r="U2868">
        <f t="shared" si="224"/>
        <v>2011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8323</v>
      </c>
      <c r="R2869" t="s">
        <v>8326</v>
      </c>
      <c r="S2869" s="13">
        <f t="shared" si="222"/>
        <v>42378.478344907402</v>
      </c>
      <c r="T2869" s="13">
        <f t="shared" si="223"/>
        <v>42418.916666666672</v>
      </c>
      <c r="U2869">
        <f t="shared" si="224"/>
        <v>2016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8321</v>
      </c>
      <c r="R2870" t="s">
        <v>8325</v>
      </c>
      <c r="S2870" s="13">
        <f t="shared" si="222"/>
        <v>41887.383356481485</v>
      </c>
      <c r="T2870" s="13">
        <f t="shared" si="223"/>
        <v>41917.383356481485</v>
      </c>
      <c r="U2870">
        <f t="shared" si="224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8323</v>
      </c>
      <c r="R2871" t="s">
        <v>8324</v>
      </c>
      <c r="S2871" s="13">
        <f t="shared" si="222"/>
        <v>42382.189710648148</v>
      </c>
      <c r="T2871" s="13">
        <f t="shared" si="223"/>
        <v>42412.189710648148</v>
      </c>
      <c r="U2871">
        <f t="shared" si="224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8319</v>
      </c>
      <c r="R2872" t="s">
        <v>8345</v>
      </c>
      <c r="S2872" s="13">
        <f t="shared" si="222"/>
        <v>41837.829895833333</v>
      </c>
      <c r="T2872" s="13">
        <f t="shared" si="223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8323</v>
      </c>
      <c r="R2873" t="s">
        <v>8326</v>
      </c>
      <c r="S2873" s="13">
        <f t="shared" si="222"/>
        <v>42312.874594907407</v>
      </c>
      <c r="T2873" s="13">
        <f t="shared" si="223"/>
        <v>42340.874594907407</v>
      </c>
      <c r="U2873">
        <f t="shared" si="224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8308</v>
      </c>
      <c r="R2874" t="s">
        <v>8340</v>
      </c>
      <c r="S2874" s="13">
        <f t="shared" si="222"/>
        <v>42436.211701388893</v>
      </c>
      <c r="T2874" s="13">
        <f t="shared" si="223"/>
        <v>42466.170034722221</v>
      </c>
      <c r="U2874">
        <f t="shared" si="224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8308</v>
      </c>
      <c r="R2875" t="s">
        <v>8310</v>
      </c>
      <c r="S2875" s="13">
        <f t="shared" si="222"/>
        <v>42361.043703703705</v>
      </c>
      <c r="T2875" s="13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8323</v>
      </c>
      <c r="R2876" t="s">
        <v>8326</v>
      </c>
      <c r="S2876" s="13">
        <f t="shared" si="222"/>
        <v>42415.883425925931</v>
      </c>
      <c r="T2876" s="13">
        <f t="shared" si="223"/>
        <v>42475.84175925926</v>
      </c>
      <c r="U2876">
        <f t="shared" si="224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8323</v>
      </c>
      <c r="R2877" t="s">
        <v>8335</v>
      </c>
      <c r="S2877" s="13">
        <f t="shared" si="222"/>
        <v>42095.374675925923</v>
      </c>
      <c r="T2877" s="13">
        <f t="shared" si="223"/>
        <v>42125.374675925923</v>
      </c>
      <c r="U2877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8323</v>
      </c>
      <c r="R2878" t="s">
        <v>8326</v>
      </c>
      <c r="S2878" s="13">
        <f t="shared" si="222"/>
        <v>42401.610983796301</v>
      </c>
      <c r="T2878" s="13">
        <f t="shared" si="223"/>
        <v>42426</v>
      </c>
      <c r="U2878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8323</v>
      </c>
      <c r="R2879" t="s">
        <v>8326</v>
      </c>
      <c r="S2879" s="13">
        <f t="shared" si="222"/>
        <v>42722.84474537037</v>
      </c>
      <c r="T2879" s="13">
        <f t="shared" si="223"/>
        <v>42752.84474537037</v>
      </c>
      <c r="U2879">
        <f t="shared" si="224"/>
        <v>2016</v>
      </c>
    </row>
    <row r="2880" spans="1:21" ht="43.5" x14ac:dyDescent="0.3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>
        <f t="shared" si="221"/>
        <v>54</v>
      </c>
      <c r="Q2880" s="10" t="s">
        <v>8308</v>
      </c>
      <c r="R2880" t="s">
        <v>8342</v>
      </c>
      <c r="S2880" s="13">
        <f t="shared" si="222"/>
        <v>42360.932152777779</v>
      </c>
      <c r="T2880" s="13">
        <f t="shared" si="223"/>
        <v>42420.932152777779</v>
      </c>
      <c r="U2880">
        <f t="shared" si="224"/>
        <v>2015</v>
      </c>
    </row>
    <row r="2881" spans="1:21" ht="43.5" x14ac:dyDescent="0.3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>
        <f t="shared" si="221"/>
        <v>45</v>
      </c>
      <c r="Q2881" s="10" t="s">
        <v>8316</v>
      </c>
      <c r="R2881" t="s">
        <v>8344</v>
      </c>
      <c r="S2881" s="13">
        <f t="shared" si="222"/>
        <v>42327.671631944439</v>
      </c>
      <c r="T2881" s="13">
        <f t="shared" si="223"/>
        <v>42357.671631944439</v>
      </c>
      <c r="U2881">
        <f t="shared" si="224"/>
        <v>2015</v>
      </c>
    </row>
    <row r="2882" spans="1:21" ht="29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1"/>
        <v>45</v>
      </c>
      <c r="Q2882" s="10" t="s">
        <v>8323</v>
      </c>
      <c r="R2882" t="s">
        <v>8326</v>
      </c>
      <c r="S2882" s="13">
        <f t="shared" si="222"/>
        <v>41813.938715277778</v>
      </c>
      <c r="T2882" s="13">
        <f t="shared" si="223"/>
        <v>41835.916666666664</v>
      </c>
      <c r="U2882">
        <f t="shared" si="224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6">IFERROR(ROUND(E2883/L2883,2),0)</f>
        <v>38.57</v>
      </c>
      <c r="Q2883" s="10" t="s">
        <v>8323</v>
      </c>
      <c r="R2883" t="s">
        <v>8326</v>
      </c>
      <c r="S2883" s="13">
        <f t="shared" ref="S2883:S2946" si="227">(((J2883/60)/60)/24)+DATE(1970,1,1)</f>
        <v>42571.626192129625</v>
      </c>
      <c r="T2883" s="13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8346</v>
      </c>
      <c r="R2884" t="s">
        <v>8347</v>
      </c>
      <c r="S2884" s="13">
        <f t="shared" si="227"/>
        <v>41844.874421296299</v>
      </c>
      <c r="T2884" s="13">
        <f t="shared" si="228"/>
        <v>41874.874421296299</v>
      </c>
      <c r="U2884">
        <f t="shared" si="229"/>
        <v>2014</v>
      </c>
    </row>
    <row r="2885" spans="1:21" ht="43.5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8323</v>
      </c>
      <c r="R2885" t="s">
        <v>8326</v>
      </c>
      <c r="S2885" s="13">
        <f t="shared" si="227"/>
        <v>42480.800648148142</v>
      </c>
      <c r="T2885" s="13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8323</v>
      </c>
      <c r="R2886" t="s">
        <v>8326</v>
      </c>
      <c r="S2886" s="13">
        <f t="shared" si="227"/>
        <v>42499.731701388882</v>
      </c>
      <c r="T2886" s="13">
        <f t="shared" si="228"/>
        <v>42529.731701388882</v>
      </c>
      <c r="U2886">
        <f t="shared" si="229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8321</v>
      </c>
      <c r="R2887" t="s">
        <v>8325</v>
      </c>
      <c r="S2887" s="13">
        <f t="shared" si="227"/>
        <v>42741.848379629635</v>
      </c>
      <c r="T2887" s="13">
        <f t="shared" si="228"/>
        <v>42783.875</v>
      </c>
      <c r="U2887">
        <f t="shared" si="229"/>
        <v>2017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8308</v>
      </c>
      <c r="R2888" t="s">
        <v>8342</v>
      </c>
      <c r="S2888" s="13">
        <f t="shared" si="227"/>
        <v>42528.987696759257</v>
      </c>
      <c r="T2888" s="13">
        <f t="shared" si="228"/>
        <v>42558.987696759257</v>
      </c>
      <c r="U2888">
        <f t="shared" si="229"/>
        <v>2016</v>
      </c>
    </row>
    <row r="2889" spans="1:21" ht="43.5" x14ac:dyDescent="0.3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>
        <f t="shared" si="226"/>
        <v>26</v>
      </c>
      <c r="Q2889" s="10" t="s">
        <v>8308</v>
      </c>
      <c r="R2889" t="s">
        <v>8310</v>
      </c>
      <c r="S2889" s="13">
        <f t="shared" si="227"/>
        <v>42158.028310185182</v>
      </c>
      <c r="T2889" s="13">
        <f t="shared" si="228"/>
        <v>42186.028310185182</v>
      </c>
      <c r="U2889">
        <f t="shared" si="229"/>
        <v>2015</v>
      </c>
    </row>
    <row r="2890" spans="1:21" ht="43.5" x14ac:dyDescent="0.3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>
        <f t="shared" si="226"/>
        <v>28.89</v>
      </c>
      <c r="Q2890" s="10" t="s">
        <v>8308</v>
      </c>
      <c r="R2890" t="s">
        <v>8318</v>
      </c>
      <c r="S2890" s="13">
        <f t="shared" si="227"/>
        <v>41828.789942129632</v>
      </c>
      <c r="T2890" s="13">
        <f t="shared" si="228"/>
        <v>41863.789942129632</v>
      </c>
      <c r="U2890">
        <f t="shared" si="229"/>
        <v>2014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8327</v>
      </c>
      <c r="R2891" t="s">
        <v>8328</v>
      </c>
      <c r="S2891" s="13">
        <f t="shared" si="227"/>
        <v>41842.031597222223</v>
      </c>
      <c r="T2891" s="13">
        <f t="shared" si="228"/>
        <v>41872.031597222223</v>
      </c>
      <c r="U2891">
        <f t="shared" si="229"/>
        <v>2014</v>
      </c>
    </row>
    <row r="2892" spans="1:21" ht="43.5" x14ac:dyDescent="0.3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>
        <f t="shared" si="226"/>
        <v>65</v>
      </c>
      <c r="Q2892" s="10" t="s">
        <v>8323</v>
      </c>
      <c r="R2892" t="s">
        <v>8326</v>
      </c>
      <c r="S2892" s="13">
        <f t="shared" si="227"/>
        <v>41829.73715277778</v>
      </c>
      <c r="T2892" s="13">
        <f t="shared" si="228"/>
        <v>41852.716666666667</v>
      </c>
      <c r="U2892">
        <f t="shared" si="229"/>
        <v>2014</v>
      </c>
    </row>
    <row r="2893" spans="1:21" ht="29" x14ac:dyDescent="0.3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>
        <f t="shared" si="226"/>
        <v>37.14</v>
      </c>
      <c r="Q2893" s="10" t="s">
        <v>8323</v>
      </c>
      <c r="R2893" t="s">
        <v>8326</v>
      </c>
      <c r="S2893" s="13">
        <f t="shared" si="227"/>
        <v>42056.1324537037</v>
      </c>
      <c r="T2893" s="13">
        <f t="shared" si="228"/>
        <v>42086.207638888889</v>
      </c>
      <c r="U2893">
        <f t="shared" si="229"/>
        <v>2015</v>
      </c>
    </row>
    <row r="2894" spans="1:21" ht="43.5" x14ac:dyDescent="0.3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>
        <f t="shared" si="226"/>
        <v>17.329999999999998</v>
      </c>
      <c r="Q2894" s="10" t="s">
        <v>8311</v>
      </c>
      <c r="R2894" t="s">
        <v>8356</v>
      </c>
      <c r="S2894" s="13">
        <f t="shared" si="227"/>
        <v>42072.790821759263</v>
      </c>
      <c r="T2894" s="13">
        <f t="shared" si="228"/>
        <v>42102.790821759263</v>
      </c>
      <c r="U2894">
        <f t="shared" si="229"/>
        <v>2015</v>
      </c>
    </row>
    <row r="2895" spans="1:21" ht="43.5" x14ac:dyDescent="0.3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>
        <f t="shared" si="226"/>
        <v>21.67</v>
      </c>
      <c r="Q2895" s="10" t="s">
        <v>8321</v>
      </c>
      <c r="R2895" t="s">
        <v>8343</v>
      </c>
      <c r="S2895" s="13">
        <f t="shared" si="227"/>
        <v>41716.717847222222</v>
      </c>
      <c r="T2895" s="13">
        <f t="shared" si="228"/>
        <v>41736.717847222222</v>
      </c>
      <c r="U2895">
        <f t="shared" si="229"/>
        <v>2014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8308</v>
      </c>
      <c r="R2896" t="s">
        <v>8342</v>
      </c>
      <c r="S2896" s="13">
        <f t="shared" si="227"/>
        <v>42138.692627314813</v>
      </c>
      <c r="T2896" s="13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8323</v>
      </c>
      <c r="R2897" t="s">
        <v>8326</v>
      </c>
      <c r="S2897" s="13">
        <f t="shared" si="227"/>
        <v>42800.753333333334</v>
      </c>
      <c r="T2897" s="13">
        <f t="shared" si="228"/>
        <v>42841.833333333328</v>
      </c>
      <c r="U2897">
        <f t="shared" si="229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8316</v>
      </c>
      <c r="R2898" t="s">
        <v>8334</v>
      </c>
      <c r="S2898" s="13">
        <f t="shared" si="227"/>
        <v>41220.933124999996</v>
      </c>
      <c r="T2898" s="13">
        <f t="shared" si="228"/>
        <v>41250.933124999996</v>
      </c>
      <c r="U2898">
        <f t="shared" si="229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8319</v>
      </c>
      <c r="R2899" t="s">
        <v>8345</v>
      </c>
      <c r="S2899" s="13">
        <f t="shared" si="227"/>
        <v>42317.954571759255</v>
      </c>
      <c r="T2899" s="13">
        <f t="shared" si="228"/>
        <v>42377.954571759255</v>
      </c>
      <c r="U2899">
        <f t="shared" si="229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8323</v>
      </c>
      <c r="R2900" t="s">
        <v>8326</v>
      </c>
      <c r="S2900" s="13">
        <f t="shared" si="227"/>
        <v>42461.596273148149</v>
      </c>
      <c r="T2900" s="13">
        <f t="shared" si="228"/>
        <v>42491.596273148149</v>
      </c>
      <c r="U2900">
        <f t="shared" si="229"/>
        <v>2016</v>
      </c>
    </row>
    <row r="2901" spans="1:21" ht="43.5" x14ac:dyDescent="0.3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>
        <f t="shared" si="226"/>
        <v>50.2</v>
      </c>
      <c r="Q2901" s="10" t="s">
        <v>8323</v>
      </c>
      <c r="R2901" t="s">
        <v>8326</v>
      </c>
      <c r="S2901" s="13">
        <f t="shared" si="227"/>
        <v>42509.814108796301</v>
      </c>
      <c r="T2901" s="13">
        <f t="shared" si="228"/>
        <v>42539.814108796301</v>
      </c>
      <c r="U2901">
        <f t="shared" si="229"/>
        <v>2016</v>
      </c>
    </row>
    <row r="2902" spans="1:21" ht="43.5" x14ac:dyDescent="0.3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>
        <f t="shared" si="226"/>
        <v>31.38</v>
      </c>
      <c r="Q2902" s="10" t="s">
        <v>8323</v>
      </c>
      <c r="R2902" t="s">
        <v>8326</v>
      </c>
      <c r="S2902" s="13">
        <f t="shared" si="227"/>
        <v>42075.807395833333</v>
      </c>
      <c r="T2902" s="13">
        <f t="shared" si="228"/>
        <v>42105.807395833333</v>
      </c>
      <c r="U2902">
        <f t="shared" si="229"/>
        <v>2015</v>
      </c>
    </row>
    <row r="2903" spans="1:21" ht="43.5" x14ac:dyDescent="0.3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>
        <f t="shared" si="226"/>
        <v>250</v>
      </c>
      <c r="Q2903" s="10" t="s">
        <v>8321</v>
      </c>
      <c r="R2903" t="s">
        <v>8339</v>
      </c>
      <c r="S2903" s="13">
        <f t="shared" si="227"/>
        <v>41466.552314814813</v>
      </c>
      <c r="T2903" s="13">
        <f t="shared" si="228"/>
        <v>41496.552314814813</v>
      </c>
      <c r="U2903">
        <f t="shared" si="229"/>
        <v>2013</v>
      </c>
    </row>
    <row r="2904" spans="1:21" ht="43.5" x14ac:dyDescent="0.3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>
        <f t="shared" si="226"/>
        <v>62.5</v>
      </c>
      <c r="Q2904" s="10" t="s">
        <v>8319</v>
      </c>
      <c r="R2904" t="s">
        <v>8345</v>
      </c>
      <c r="S2904" s="13">
        <f t="shared" si="227"/>
        <v>42449.341678240744</v>
      </c>
      <c r="T2904" s="13">
        <f t="shared" si="228"/>
        <v>42509.341678240744</v>
      </c>
      <c r="U2904">
        <f t="shared" si="229"/>
        <v>2016</v>
      </c>
    </row>
    <row r="2905" spans="1:21" ht="43.5" x14ac:dyDescent="0.3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>
        <f t="shared" si="226"/>
        <v>250</v>
      </c>
      <c r="Q2905" s="10" t="s">
        <v>8308</v>
      </c>
      <c r="R2905" t="s">
        <v>8310</v>
      </c>
      <c r="S2905" s="13">
        <f t="shared" si="227"/>
        <v>42702.809201388889</v>
      </c>
      <c r="T2905" s="13">
        <f t="shared" si="228"/>
        <v>42732.809201388889</v>
      </c>
      <c r="U2905">
        <f t="shared" si="229"/>
        <v>2016</v>
      </c>
    </row>
    <row r="2906" spans="1:21" ht="43.5" x14ac:dyDescent="0.3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>
        <f t="shared" si="226"/>
        <v>250</v>
      </c>
      <c r="Q2906" s="10" t="s">
        <v>8346</v>
      </c>
      <c r="R2906" t="s">
        <v>8347</v>
      </c>
      <c r="S2906" s="13">
        <f t="shared" si="227"/>
        <v>42579.708437499998</v>
      </c>
      <c r="T2906" s="13">
        <f t="shared" si="228"/>
        <v>42609.708437499998</v>
      </c>
      <c r="U2906">
        <f t="shared" si="229"/>
        <v>2016</v>
      </c>
    </row>
    <row r="2907" spans="1:21" ht="43.5" x14ac:dyDescent="0.3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>
        <f t="shared" si="226"/>
        <v>125</v>
      </c>
      <c r="Q2907" s="10" t="s">
        <v>8321</v>
      </c>
      <c r="R2907" t="s">
        <v>8325</v>
      </c>
      <c r="S2907" s="13">
        <f t="shared" si="227"/>
        <v>42106.666018518517</v>
      </c>
      <c r="T2907" s="13">
        <f t="shared" si="228"/>
        <v>42155.395138888889</v>
      </c>
      <c r="U2907">
        <f t="shared" si="229"/>
        <v>2015</v>
      </c>
    </row>
    <row r="2908" spans="1:21" ht="43.5" x14ac:dyDescent="0.3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>
        <f t="shared" si="226"/>
        <v>35.71</v>
      </c>
      <c r="Q2908" s="10" t="s">
        <v>8323</v>
      </c>
      <c r="R2908" t="s">
        <v>8326</v>
      </c>
      <c r="S2908" s="13">
        <f t="shared" si="227"/>
        <v>41866.640648148146</v>
      </c>
      <c r="T2908" s="13">
        <f t="shared" si="228"/>
        <v>41898.125</v>
      </c>
      <c r="U2908">
        <f t="shared" si="229"/>
        <v>2014</v>
      </c>
    </row>
    <row r="2909" spans="1:21" ht="43.5" x14ac:dyDescent="0.3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>
        <f t="shared" si="226"/>
        <v>250</v>
      </c>
      <c r="Q2909" s="10" t="s">
        <v>8308</v>
      </c>
      <c r="R2909" t="s">
        <v>8342</v>
      </c>
      <c r="S2909" s="13">
        <f t="shared" si="227"/>
        <v>41946.232175925928</v>
      </c>
      <c r="T2909" s="13">
        <f t="shared" si="228"/>
        <v>41976.232175925921</v>
      </c>
      <c r="U2909">
        <f t="shared" si="229"/>
        <v>2014</v>
      </c>
    </row>
    <row r="2910" spans="1:21" ht="43.5" x14ac:dyDescent="0.3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>
        <f t="shared" si="226"/>
        <v>83.33</v>
      </c>
      <c r="Q2910" s="10" t="s">
        <v>8321</v>
      </c>
      <c r="R2910" t="s">
        <v>8325</v>
      </c>
      <c r="S2910" s="13">
        <f t="shared" si="227"/>
        <v>42239.441412037035</v>
      </c>
      <c r="T2910" s="13">
        <f t="shared" si="228"/>
        <v>42279.441412037035</v>
      </c>
      <c r="U2910">
        <f t="shared" si="229"/>
        <v>2015</v>
      </c>
    </row>
    <row r="2911" spans="1:21" ht="43.5" x14ac:dyDescent="0.3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>
        <f t="shared" si="226"/>
        <v>62.5</v>
      </c>
      <c r="Q2911" s="10" t="s">
        <v>8323</v>
      </c>
      <c r="R2911" t="s">
        <v>8326</v>
      </c>
      <c r="S2911" s="13">
        <f t="shared" si="227"/>
        <v>42151.237685185188</v>
      </c>
      <c r="T2911" s="13">
        <f t="shared" si="228"/>
        <v>42211.237685185188</v>
      </c>
      <c r="U2911">
        <f t="shared" si="229"/>
        <v>2015</v>
      </c>
    </row>
    <row r="2912" spans="1:21" ht="43.5" x14ac:dyDescent="0.3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>
        <f t="shared" si="226"/>
        <v>50</v>
      </c>
      <c r="Q2912" s="10" t="s">
        <v>8321</v>
      </c>
      <c r="R2912" t="s">
        <v>8325</v>
      </c>
      <c r="S2912" s="13">
        <f t="shared" si="227"/>
        <v>42297.110300925924</v>
      </c>
      <c r="T2912" s="13">
        <f t="shared" si="228"/>
        <v>42316.5</v>
      </c>
      <c r="U2912">
        <f t="shared" si="229"/>
        <v>2015</v>
      </c>
    </row>
    <row r="2913" spans="1:21" ht="43.5" x14ac:dyDescent="0.3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>
        <f t="shared" si="226"/>
        <v>41.67</v>
      </c>
      <c r="Q2913" s="10" t="s">
        <v>8323</v>
      </c>
      <c r="R2913" t="s">
        <v>8335</v>
      </c>
      <c r="S2913" s="13">
        <f t="shared" si="227"/>
        <v>42242.988680555558</v>
      </c>
      <c r="T2913" s="13">
        <f t="shared" si="228"/>
        <v>42272.988680555558</v>
      </c>
      <c r="U2913">
        <f t="shared" si="229"/>
        <v>2015</v>
      </c>
    </row>
    <row r="2914" spans="1:21" ht="43.5" x14ac:dyDescent="0.3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>
        <f t="shared" si="226"/>
        <v>27.78</v>
      </c>
      <c r="Q2914" s="10" t="s">
        <v>8323</v>
      </c>
      <c r="R2914" t="s">
        <v>8326</v>
      </c>
      <c r="S2914" s="13">
        <f t="shared" si="227"/>
        <v>42437.398680555561</v>
      </c>
      <c r="T2914" s="13">
        <f t="shared" si="228"/>
        <v>42465.35701388889</v>
      </c>
      <c r="U2914">
        <f t="shared" si="229"/>
        <v>2016</v>
      </c>
    </row>
    <row r="2915" spans="1:21" ht="43.5" x14ac:dyDescent="0.3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>
        <f t="shared" si="226"/>
        <v>31.25</v>
      </c>
      <c r="Q2915" s="10" t="s">
        <v>8323</v>
      </c>
      <c r="R2915" t="s">
        <v>8326</v>
      </c>
      <c r="S2915" s="13">
        <f t="shared" si="227"/>
        <v>42124.841111111105</v>
      </c>
      <c r="T2915" s="13">
        <f t="shared" si="228"/>
        <v>42154.841111111105</v>
      </c>
      <c r="U2915">
        <f t="shared" si="229"/>
        <v>2015</v>
      </c>
    </row>
    <row r="2916" spans="1:21" ht="58" x14ac:dyDescent="0.3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>
        <f t="shared" si="226"/>
        <v>11.36</v>
      </c>
      <c r="Q2916" s="10" t="s">
        <v>8323</v>
      </c>
      <c r="R2916" t="s">
        <v>8326</v>
      </c>
      <c r="S2916" s="13">
        <f t="shared" si="227"/>
        <v>41971.881076388891</v>
      </c>
      <c r="T2916" s="13">
        <f t="shared" si="228"/>
        <v>41996.881076388891</v>
      </c>
      <c r="U2916">
        <f t="shared" si="229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8308</v>
      </c>
      <c r="R2917" t="s">
        <v>8342</v>
      </c>
      <c r="S2917" s="13">
        <f t="shared" si="227"/>
        <v>42348.9215625</v>
      </c>
      <c r="T2917" s="13">
        <f t="shared" si="228"/>
        <v>42385.458333333328</v>
      </c>
      <c r="U2917">
        <f t="shared" si="229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8316</v>
      </c>
      <c r="R2918" t="s">
        <v>8334</v>
      </c>
      <c r="S2918" s="13">
        <f t="shared" si="227"/>
        <v>42479.22210648148</v>
      </c>
      <c r="T2918" s="13">
        <f t="shared" si="228"/>
        <v>42539.22210648148</v>
      </c>
      <c r="U2918">
        <f t="shared" si="229"/>
        <v>2016</v>
      </c>
    </row>
    <row r="2919" spans="1:21" ht="43.5" x14ac:dyDescent="0.3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>
        <f t="shared" si="226"/>
        <v>48.2</v>
      </c>
      <c r="Q2919" s="10" t="s">
        <v>8311</v>
      </c>
      <c r="R2919" t="s">
        <v>8348</v>
      </c>
      <c r="S2919" s="13">
        <f t="shared" si="227"/>
        <v>42032.510243055556</v>
      </c>
      <c r="T2919" s="13">
        <f t="shared" si="228"/>
        <v>42057.510243055556</v>
      </c>
      <c r="U2919">
        <f t="shared" si="229"/>
        <v>2015</v>
      </c>
    </row>
    <row r="2920" spans="1:21" ht="29" x14ac:dyDescent="0.3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>
        <f t="shared" si="226"/>
        <v>30.13</v>
      </c>
      <c r="Q2920" s="10" t="s">
        <v>8327</v>
      </c>
      <c r="R2920" t="s">
        <v>8354</v>
      </c>
      <c r="S2920" s="13">
        <f t="shared" si="227"/>
        <v>41409.040011574078</v>
      </c>
      <c r="T2920" s="13">
        <f t="shared" si="228"/>
        <v>41467.910416666666</v>
      </c>
      <c r="U2920">
        <f t="shared" si="229"/>
        <v>2013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8323</v>
      </c>
      <c r="R2921" t="s">
        <v>8326</v>
      </c>
      <c r="S2921" s="13">
        <f t="shared" si="227"/>
        <v>42142.514016203699</v>
      </c>
      <c r="T2921" s="13">
        <f t="shared" si="228"/>
        <v>42155.958333333328</v>
      </c>
      <c r="U2921">
        <f t="shared" si="229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8308</v>
      </c>
      <c r="R2922" t="s">
        <v>8310</v>
      </c>
      <c r="S2922" s="13">
        <f t="shared" si="227"/>
        <v>42303.878414351857</v>
      </c>
      <c r="T2922" s="13">
        <f t="shared" si="228"/>
        <v>42333.920081018514</v>
      </c>
      <c r="U2922">
        <f t="shared" si="229"/>
        <v>2015</v>
      </c>
    </row>
    <row r="2923" spans="1:21" ht="43.5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8323</v>
      </c>
      <c r="R2923" t="s">
        <v>8326</v>
      </c>
      <c r="S2923" s="13">
        <f t="shared" si="227"/>
        <v>42122.732499999998</v>
      </c>
      <c r="T2923" s="13">
        <f t="shared" si="228"/>
        <v>42155.732638888891</v>
      </c>
      <c r="U2923">
        <f t="shared" si="229"/>
        <v>2015</v>
      </c>
    </row>
    <row r="2924" spans="1:21" ht="43.5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8308</v>
      </c>
      <c r="R2924" t="s">
        <v>8318</v>
      </c>
      <c r="S2924" s="13">
        <f t="shared" si="227"/>
        <v>42113.875567129624</v>
      </c>
      <c r="T2924" s="13">
        <f t="shared" si="228"/>
        <v>42143.875567129624</v>
      </c>
      <c r="U2924">
        <f t="shared" si="229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8313</v>
      </c>
      <c r="R2925" t="s">
        <v>8353</v>
      </c>
      <c r="S2925" s="13">
        <f t="shared" si="227"/>
        <v>41926.482731481483</v>
      </c>
      <c r="T2925" s="13">
        <f t="shared" si="228"/>
        <v>41956.524398148147</v>
      </c>
      <c r="U2925">
        <f t="shared" si="229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8316</v>
      </c>
      <c r="R2926" t="s">
        <v>8334</v>
      </c>
      <c r="S2926" s="13">
        <f t="shared" si="227"/>
        <v>42409.024305555555</v>
      </c>
      <c r="T2926" s="13">
        <f t="shared" si="228"/>
        <v>42439.024305555555</v>
      </c>
      <c r="U2926">
        <f t="shared" si="229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8311</v>
      </c>
      <c r="R2927" t="s">
        <v>8352</v>
      </c>
      <c r="S2927" s="13">
        <f t="shared" si="227"/>
        <v>41642.751458333332</v>
      </c>
      <c r="T2927" s="13">
        <f t="shared" si="228"/>
        <v>41672.751458333332</v>
      </c>
      <c r="U2927">
        <f t="shared" si="229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8308</v>
      </c>
      <c r="R2928" t="s">
        <v>8310</v>
      </c>
      <c r="S2928" s="13">
        <f t="shared" si="227"/>
        <v>41977.040185185186</v>
      </c>
      <c r="T2928" s="13">
        <f t="shared" si="228"/>
        <v>41985.299305555556</v>
      </c>
      <c r="U2928">
        <f t="shared" si="229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8311</v>
      </c>
      <c r="R2929" t="s">
        <v>8356</v>
      </c>
      <c r="S2929" s="13">
        <f t="shared" si="227"/>
        <v>42639.441932870366</v>
      </c>
      <c r="T2929" s="13">
        <f t="shared" si="228"/>
        <v>42653.441932870366</v>
      </c>
      <c r="U2929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8323</v>
      </c>
      <c r="R2930" t="s">
        <v>8326</v>
      </c>
      <c r="S2930" s="13">
        <f t="shared" si="227"/>
        <v>42665.451736111107</v>
      </c>
      <c r="T2930" s="13">
        <f t="shared" si="228"/>
        <v>42725.493402777778</v>
      </c>
      <c r="U2930">
        <f t="shared" si="229"/>
        <v>2016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8308</v>
      </c>
      <c r="R2931" t="s">
        <v>8310</v>
      </c>
      <c r="S2931" s="13">
        <f t="shared" si="227"/>
        <v>42660.552465277782</v>
      </c>
      <c r="T2931" s="13">
        <f t="shared" si="228"/>
        <v>42691.594131944439</v>
      </c>
      <c r="U2931">
        <f t="shared" si="229"/>
        <v>2016</v>
      </c>
    </row>
    <row r="2932" spans="1:21" ht="43.5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8319</v>
      </c>
      <c r="R2932" t="s">
        <v>8345</v>
      </c>
      <c r="S2932" s="13">
        <f t="shared" si="227"/>
        <v>42042.676226851851</v>
      </c>
      <c r="T2932" s="13">
        <f t="shared" si="228"/>
        <v>42094.551388888889</v>
      </c>
      <c r="U2932">
        <f t="shared" si="229"/>
        <v>2015</v>
      </c>
    </row>
    <row r="2933" spans="1:21" ht="43.5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8321</v>
      </c>
      <c r="R2933" t="s">
        <v>8339</v>
      </c>
      <c r="S2933" s="13">
        <f t="shared" si="227"/>
        <v>40956.553530092591</v>
      </c>
      <c r="T2933" s="13">
        <f t="shared" si="228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8323</v>
      </c>
      <c r="R2934" t="s">
        <v>8326</v>
      </c>
      <c r="S2934" s="13">
        <f t="shared" si="227"/>
        <v>42328.727141203708</v>
      </c>
      <c r="T2934" s="13">
        <f t="shared" si="228"/>
        <v>42358.499305555553</v>
      </c>
      <c r="U2934">
        <f t="shared" si="229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8308</v>
      </c>
      <c r="R2935" t="s">
        <v>8310</v>
      </c>
      <c r="S2935" s="13">
        <f t="shared" si="227"/>
        <v>42111.709027777775</v>
      </c>
      <c r="T2935" s="13">
        <f t="shared" si="228"/>
        <v>42156.709027777775</v>
      </c>
      <c r="U2935">
        <f t="shared" si="229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8327</v>
      </c>
      <c r="R2936" t="s">
        <v>8330</v>
      </c>
      <c r="S2936" s="13">
        <f t="shared" si="227"/>
        <v>41922.783229166671</v>
      </c>
      <c r="T2936" s="13">
        <f t="shared" si="228"/>
        <v>41952.824895833335</v>
      </c>
      <c r="U2936">
        <f t="shared" si="229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8316</v>
      </c>
      <c r="R2937" t="s">
        <v>8334</v>
      </c>
      <c r="S2937" s="13">
        <f t="shared" si="227"/>
        <v>40332.886712962965</v>
      </c>
      <c r="T2937" s="13">
        <f t="shared" si="228"/>
        <v>40380.791666666664</v>
      </c>
      <c r="U2937">
        <f t="shared" si="229"/>
        <v>2010</v>
      </c>
    </row>
    <row r="2938" spans="1:21" ht="43.5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8323</v>
      </c>
      <c r="R2938" t="s">
        <v>8326</v>
      </c>
      <c r="S2938" s="13">
        <f t="shared" si="227"/>
        <v>42800.720127314817</v>
      </c>
      <c r="T2938" s="13">
        <f t="shared" si="228"/>
        <v>42821.678460648152</v>
      </c>
      <c r="U2938">
        <f t="shared" si="229"/>
        <v>2017</v>
      </c>
    </row>
    <row r="2939" spans="1:21" ht="43.5" x14ac:dyDescent="0.3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>
        <f t="shared" si="226"/>
        <v>56.25</v>
      </c>
      <c r="Q2939" s="10" t="s">
        <v>8323</v>
      </c>
      <c r="R2939" t="s">
        <v>8326</v>
      </c>
      <c r="S2939" s="13">
        <f t="shared" si="227"/>
        <v>42074.219699074078</v>
      </c>
      <c r="T2939" s="13">
        <f t="shared" si="228"/>
        <v>42104.208333333328</v>
      </c>
      <c r="U2939">
        <f t="shared" si="229"/>
        <v>2015</v>
      </c>
    </row>
    <row r="2940" spans="1:21" ht="43.5" x14ac:dyDescent="0.3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>
        <f t="shared" si="226"/>
        <v>75</v>
      </c>
      <c r="Q2940" s="10" t="s">
        <v>8323</v>
      </c>
      <c r="R2940" t="s">
        <v>8326</v>
      </c>
      <c r="S2940" s="13">
        <f t="shared" si="227"/>
        <v>42503.740868055553</v>
      </c>
      <c r="T2940" s="13">
        <f t="shared" si="228"/>
        <v>42517.740868055553</v>
      </c>
      <c r="U2940">
        <f t="shared" si="229"/>
        <v>2016</v>
      </c>
    </row>
    <row r="2941" spans="1:21" ht="43.5" x14ac:dyDescent="0.3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>
        <f t="shared" si="226"/>
        <v>74.33</v>
      </c>
      <c r="Q2941" s="10" t="s">
        <v>8311</v>
      </c>
      <c r="R2941" t="s">
        <v>8349</v>
      </c>
      <c r="S2941" s="13">
        <f t="shared" si="227"/>
        <v>42786.000023148154</v>
      </c>
      <c r="T2941" s="13">
        <f t="shared" si="228"/>
        <v>42826.165972222225</v>
      </c>
      <c r="U2941">
        <f t="shared" si="229"/>
        <v>2017</v>
      </c>
    </row>
    <row r="2942" spans="1:21" ht="43.5" x14ac:dyDescent="0.3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>
        <f t="shared" si="226"/>
        <v>24.78</v>
      </c>
      <c r="Q2942" s="10" t="s">
        <v>8308</v>
      </c>
      <c r="R2942" t="s">
        <v>8342</v>
      </c>
      <c r="S2942" s="13">
        <f t="shared" si="227"/>
        <v>42377.554756944446</v>
      </c>
      <c r="T2942" s="13">
        <f t="shared" si="228"/>
        <v>42408.542361111111</v>
      </c>
      <c r="U2942">
        <f t="shared" si="229"/>
        <v>2016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8308</v>
      </c>
      <c r="R2943" t="s">
        <v>8310</v>
      </c>
      <c r="S2943" s="13">
        <f t="shared" si="227"/>
        <v>42561.829421296294</v>
      </c>
      <c r="T2943" s="13">
        <f t="shared" si="228"/>
        <v>42618.124305555553</v>
      </c>
      <c r="U2943">
        <f t="shared" si="229"/>
        <v>2016</v>
      </c>
    </row>
    <row r="2944" spans="1:21" ht="43.5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8327</v>
      </c>
      <c r="R2944" t="s">
        <v>8330</v>
      </c>
      <c r="S2944" s="13">
        <f t="shared" si="227"/>
        <v>42806.863946759258</v>
      </c>
      <c r="T2944" s="13">
        <f t="shared" si="228"/>
        <v>42836.863946759258</v>
      </c>
      <c r="U2944">
        <f t="shared" si="229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8323</v>
      </c>
      <c r="R2945" t="s">
        <v>8335</v>
      </c>
      <c r="S2945" s="13">
        <f t="shared" si="227"/>
        <v>42053.672824074078</v>
      </c>
      <c r="T2945" s="13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6"/>
        <v>72</v>
      </c>
      <c r="Q2946" s="10" t="s">
        <v>8323</v>
      </c>
      <c r="R2946" t="s">
        <v>8326</v>
      </c>
      <c r="S2946" s="13">
        <f t="shared" si="227"/>
        <v>41990.612546296295</v>
      </c>
      <c r="T2946" s="13">
        <f t="shared" si="228"/>
        <v>42020.434722222228</v>
      </c>
      <c r="U2946">
        <f t="shared" si="229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IFERROR(ROUND(E2947/L2947,2),0)</f>
        <v>71.67</v>
      </c>
      <c r="Q2947" s="10" t="s">
        <v>8321</v>
      </c>
      <c r="R2947" t="s">
        <v>8339</v>
      </c>
      <c r="S2947" s="13">
        <f t="shared" ref="S2947:S3010" si="232">(((J2947/60)/60)/24)+DATE(1970,1,1)</f>
        <v>40882.481666666667</v>
      </c>
      <c r="T2947" s="13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8321</v>
      </c>
      <c r="R2948" t="s">
        <v>8339</v>
      </c>
      <c r="S2948" s="13">
        <f t="shared" si="232"/>
        <v>40247.886006944449</v>
      </c>
      <c r="T2948" s="13">
        <f t="shared" si="233"/>
        <v>40306.927777777775</v>
      </c>
      <c r="U2948">
        <f t="shared" si="234"/>
        <v>2010</v>
      </c>
    </row>
    <row r="2949" spans="1:21" ht="43.5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8323</v>
      </c>
      <c r="R2949" t="s">
        <v>8326</v>
      </c>
      <c r="S2949" s="13">
        <f t="shared" si="232"/>
        <v>42768.97084490741</v>
      </c>
      <c r="T2949" s="13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8323</v>
      </c>
      <c r="R2950" t="s">
        <v>8326</v>
      </c>
      <c r="S2950" s="13">
        <f t="shared" si="232"/>
        <v>41975.642974537041</v>
      </c>
      <c r="T2950" s="13">
        <f t="shared" si="233"/>
        <v>42035.642974537041</v>
      </c>
      <c r="U2950">
        <f t="shared" si="234"/>
        <v>2014</v>
      </c>
    </row>
    <row r="2951" spans="1:21" ht="43.5" x14ac:dyDescent="0.3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>
        <f t="shared" si="231"/>
        <v>16.309999999999999</v>
      </c>
      <c r="Q2951" s="10" t="s">
        <v>8316</v>
      </c>
      <c r="R2951" t="s">
        <v>8344</v>
      </c>
      <c r="S2951" s="13">
        <f t="shared" si="232"/>
        <v>42155.129652777774</v>
      </c>
      <c r="T2951" s="13">
        <f t="shared" si="233"/>
        <v>42185.129652777774</v>
      </c>
      <c r="U2951">
        <f t="shared" si="234"/>
        <v>2015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8346</v>
      </c>
      <c r="R2952" t="s">
        <v>8347</v>
      </c>
      <c r="S2952" s="13">
        <f t="shared" si="232"/>
        <v>42598.053113425922</v>
      </c>
      <c r="T2952" s="13">
        <f t="shared" si="233"/>
        <v>42638.053113425922</v>
      </c>
      <c r="U2952">
        <f t="shared" si="234"/>
        <v>2016</v>
      </c>
    </row>
    <row r="2953" spans="1:21" ht="72.5" x14ac:dyDescent="0.3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>
        <f t="shared" si="231"/>
        <v>30.29</v>
      </c>
      <c r="Q2953" s="10" t="s">
        <v>8308</v>
      </c>
      <c r="R2953" t="s">
        <v>8310</v>
      </c>
      <c r="S2953" s="13">
        <f t="shared" si="232"/>
        <v>42538.75680555556</v>
      </c>
      <c r="T2953" s="13">
        <f t="shared" si="233"/>
        <v>42563.785416666666</v>
      </c>
      <c r="U2953">
        <f t="shared" si="234"/>
        <v>2016</v>
      </c>
    </row>
    <row r="2954" spans="1:21" ht="43.5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8323</v>
      </c>
      <c r="R2954" t="s">
        <v>8326</v>
      </c>
      <c r="S2954" s="13">
        <f t="shared" si="232"/>
        <v>42601.854699074072</v>
      </c>
      <c r="T2954" s="13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8323</v>
      </c>
      <c r="R2955" t="s">
        <v>8326</v>
      </c>
      <c r="S2955" s="13">
        <f t="shared" si="232"/>
        <v>41981.067523148144</v>
      </c>
      <c r="T2955" s="13">
        <f t="shared" si="233"/>
        <v>42041.067523148144</v>
      </c>
      <c r="U2955">
        <f t="shared" si="234"/>
        <v>2014</v>
      </c>
    </row>
    <row r="2956" spans="1:21" ht="43.5" x14ac:dyDescent="0.3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>
        <f t="shared" si="231"/>
        <v>52.5</v>
      </c>
      <c r="Q2956" s="10" t="s">
        <v>8319</v>
      </c>
      <c r="R2956" t="s">
        <v>8357</v>
      </c>
      <c r="S2956" s="13">
        <f t="shared" si="232"/>
        <v>41854.389780092592</v>
      </c>
      <c r="T2956" s="13">
        <f t="shared" si="233"/>
        <v>41871.389780092592</v>
      </c>
      <c r="U2956">
        <f t="shared" si="234"/>
        <v>2014</v>
      </c>
    </row>
    <row r="2957" spans="1:21" ht="43.5" x14ac:dyDescent="0.3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>
        <f t="shared" si="231"/>
        <v>35</v>
      </c>
      <c r="Q2957" s="10" t="s">
        <v>8327</v>
      </c>
      <c r="R2957" t="s">
        <v>8354</v>
      </c>
      <c r="S2957" s="13">
        <f t="shared" si="232"/>
        <v>41583.135405092595</v>
      </c>
      <c r="T2957" s="13">
        <f t="shared" si="233"/>
        <v>41623.135405092595</v>
      </c>
      <c r="U2957">
        <f t="shared" si="234"/>
        <v>2013</v>
      </c>
    </row>
    <row r="2958" spans="1:21" ht="58" x14ac:dyDescent="0.3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>
        <f t="shared" si="231"/>
        <v>68.33</v>
      </c>
      <c r="Q2958" s="10" t="s">
        <v>8308</v>
      </c>
      <c r="R2958" t="s">
        <v>8310</v>
      </c>
      <c r="S2958" s="13">
        <f t="shared" si="232"/>
        <v>41838.840474537035</v>
      </c>
      <c r="T2958" s="13">
        <f t="shared" si="233"/>
        <v>41883.840474537035</v>
      </c>
      <c r="U2958">
        <f t="shared" si="234"/>
        <v>2014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8321</v>
      </c>
      <c r="R2959" t="s">
        <v>8339</v>
      </c>
      <c r="S2959" s="13">
        <f t="shared" si="232"/>
        <v>42738.615289351852</v>
      </c>
      <c r="T2959" s="13">
        <f t="shared" si="233"/>
        <v>42768.615289351852</v>
      </c>
      <c r="U2959">
        <f t="shared" si="234"/>
        <v>2017</v>
      </c>
    </row>
    <row r="2960" spans="1:21" ht="58" x14ac:dyDescent="0.3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>
        <f t="shared" si="231"/>
        <v>51.25</v>
      </c>
      <c r="Q2960" s="10" t="s">
        <v>8311</v>
      </c>
      <c r="R2960" t="s">
        <v>8349</v>
      </c>
      <c r="S2960" s="13">
        <f t="shared" si="232"/>
        <v>40399.065868055557</v>
      </c>
      <c r="T2960" s="13">
        <f t="shared" si="233"/>
        <v>40423.083333333336</v>
      </c>
      <c r="U2960">
        <f t="shared" si="234"/>
        <v>2010</v>
      </c>
    </row>
    <row r="2961" spans="1:21" ht="29" x14ac:dyDescent="0.3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>
        <f t="shared" si="231"/>
        <v>20.5</v>
      </c>
      <c r="Q2961" s="10" t="s">
        <v>8313</v>
      </c>
      <c r="R2961" t="s">
        <v>8351</v>
      </c>
      <c r="S2961" s="13">
        <f t="shared" si="232"/>
        <v>42445.712754629625</v>
      </c>
      <c r="T2961" s="13">
        <f t="shared" si="233"/>
        <v>42505.681249999994</v>
      </c>
      <c r="U2961">
        <f t="shared" si="234"/>
        <v>2016</v>
      </c>
    </row>
    <row r="2962" spans="1:21" ht="43.5" x14ac:dyDescent="0.3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>
        <f t="shared" si="231"/>
        <v>29.29</v>
      </c>
      <c r="Q2962" s="10" t="s">
        <v>8327</v>
      </c>
      <c r="R2962" t="s">
        <v>8328</v>
      </c>
      <c r="S2962" s="13">
        <f t="shared" si="232"/>
        <v>42603.870520833334</v>
      </c>
      <c r="T2962" s="13">
        <f t="shared" si="233"/>
        <v>42628.870520833334</v>
      </c>
      <c r="U2962">
        <f t="shared" si="234"/>
        <v>2016</v>
      </c>
    </row>
    <row r="2963" spans="1:21" ht="43.5" x14ac:dyDescent="0.3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>
        <f t="shared" si="231"/>
        <v>15.77</v>
      </c>
      <c r="Q2963" s="10" t="s">
        <v>8321</v>
      </c>
      <c r="R2963" t="s">
        <v>8343</v>
      </c>
      <c r="S2963" s="13">
        <f t="shared" si="232"/>
        <v>42042.615613425922</v>
      </c>
      <c r="T2963" s="13">
        <f t="shared" si="233"/>
        <v>42057.479166666672</v>
      </c>
      <c r="U2963">
        <f t="shared" si="234"/>
        <v>2015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8323</v>
      </c>
      <c r="R2964" t="s">
        <v>8326</v>
      </c>
      <c r="S2964" s="13">
        <f t="shared" si="232"/>
        <v>41990.506377314814</v>
      </c>
      <c r="T2964" s="13">
        <f t="shared" si="233"/>
        <v>42020.506377314814</v>
      </c>
      <c r="U2964">
        <f t="shared" si="23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8321</v>
      </c>
      <c r="R2965" t="s">
        <v>8339</v>
      </c>
      <c r="S2965" s="13">
        <f t="shared" si="232"/>
        <v>40934.376145833332</v>
      </c>
      <c r="T2965" s="13">
        <f t="shared" si="233"/>
        <v>40994.334479166668</v>
      </c>
      <c r="U2965">
        <f t="shared" si="234"/>
        <v>2012</v>
      </c>
    </row>
    <row r="2966" spans="1:21" x14ac:dyDescent="0.3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>
        <f t="shared" si="231"/>
        <v>202</v>
      </c>
      <c r="Q2966" s="10" t="s">
        <v>8323</v>
      </c>
      <c r="R2966" t="s">
        <v>8326</v>
      </c>
      <c r="S2966" s="13">
        <f t="shared" si="232"/>
        <v>42621.389340277776</v>
      </c>
      <c r="T2966" s="13">
        <f t="shared" si="233"/>
        <v>42651.389340277776</v>
      </c>
      <c r="U2966">
        <f t="shared" si="234"/>
        <v>2016</v>
      </c>
    </row>
    <row r="2967" spans="1:21" ht="43.5" x14ac:dyDescent="0.3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>
        <f t="shared" si="231"/>
        <v>16.829999999999998</v>
      </c>
      <c r="Q2967" s="10" t="s">
        <v>8319</v>
      </c>
      <c r="R2967" t="s">
        <v>8345</v>
      </c>
      <c r="S2967" s="13">
        <f t="shared" si="232"/>
        <v>42399.882615740738</v>
      </c>
      <c r="T2967" s="13">
        <f t="shared" si="233"/>
        <v>42459.840949074074</v>
      </c>
      <c r="U2967">
        <f t="shared" si="23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8319</v>
      </c>
      <c r="R2968" t="s">
        <v>8345</v>
      </c>
      <c r="S2968" s="13">
        <f t="shared" si="232"/>
        <v>42374.822870370372</v>
      </c>
      <c r="T2968" s="13">
        <f t="shared" si="233"/>
        <v>42434.822870370372</v>
      </c>
      <c r="U2968">
        <f t="shared" si="234"/>
        <v>2016</v>
      </c>
    </row>
    <row r="2969" spans="1:21" ht="43.5" x14ac:dyDescent="0.3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>
        <f t="shared" si="231"/>
        <v>100.5</v>
      </c>
      <c r="Q2969" s="10" t="s">
        <v>8323</v>
      </c>
      <c r="R2969" t="s">
        <v>8326</v>
      </c>
      <c r="S2969" s="13">
        <f t="shared" si="232"/>
        <v>42020.587349537032</v>
      </c>
      <c r="T2969" s="13">
        <f t="shared" si="233"/>
        <v>42050.587349537032</v>
      </c>
      <c r="U2969">
        <f t="shared" si="234"/>
        <v>2015</v>
      </c>
    </row>
    <row r="2970" spans="1:21" ht="43.5" x14ac:dyDescent="0.3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>
        <f t="shared" si="231"/>
        <v>18.27</v>
      </c>
      <c r="Q2970" s="10" t="s">
        <v>8323</v>
      </c>
      <c r="R2970" t="s">
        <v>8326</v>
      </c>
      <c r="S2970" s="13">
        <f t="shared" si="232"/>
        <v>42101.828819444447</v>
      </c>
      <c r="T2970" s="13">
        <f t="shared" si="233"/>
        <v>42123.958333333328</v>
      </c>
      <c r="U2970">
        <f t="shared" si="234"/>
        <v>2015</v>
      </c>
    </row>
    <row r="2971" spans="1:21" ht="43.5" x14ac:dyDescent="0.3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>
        <f t="shared" si="231"/>
        <v>100</v>
      </c>
      <c r="Q2971" s="10" t="s">
        <v>8311</v>
      </c>
      <c r="R2971" t="s">
        <v>8348</v>
      </c>
      <c r="S2971" s="13">
        <f t="shared" si="232"/>
        <v>42013.915613425925</v>
      </c>
      <c r="T2971" s="13">
        <f t="shared" si="233"/>
        <v>42043.915613425925</v>
      </c>
      <c r="U2971">
        <f t="shared" si="234"/>
        <v>2015</v>
      </c>
    </row>
    <row r="2972" spans="1:21" ht="43.5" x14ac:dyDescent="0.3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>
        <f t="shared" si="231"/>
        <v>100</v>
      </c>
      <c r="Q2972" s="10" t="s">
        <v>8323</v>
      </c>
      <c r="R2972" t="s">
        <v>8326</v>
      </c>
      <c r="S2972" s="13">
        <f t="shared" si="232"/>
        <v>42067.947337962964</v>
      </c>
      <c r="T2972" s="13">
        <f t="shared" si="233"/>
        <v>42097.905671296292</v>
      </c>
      <c r="U2972">
        <f t="shared" si="234"/>
        <v>2015</v>
      </c>
    </row>
    <row r="2973" spans="1:21" ht="29" x14ac:dyDescent="0.3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>
        <f t="shared" si="231"/>
        <v>200</v>
      </c>
      <c r="Q2973" s="10" t="s">
        <v>8308</v>
      </c>
      <c r="R2973" t="s">
        <v>8342</v>
      </c>
      <c r="S2973" s="13">
        <f t="shared" si="232"/>
        <v>42345.860150462962</v>
      </c>
      <c r="T2973" s="13">
        <f t="shared" si="233"/>
        <v>42375.860150462962</v>
      </c>
      <c r="U2973">
        <f t="shared" si="234"/>
        <v>2015</v>
      </c>
    </row>
    <row r="2974" spans="1:21" ht="43.5" x14ac:dyDescent="0.3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>
        <f t="shared" si="231"/>
        <v>200</v>
      </c>
      <c r="Q2974" s="10" t="s">
        <v>8323</v>
      </c>
      <c r="R2974" t="s">
        <v>8324</v>
      </c>
      <c r="S2974" s="13">
        <f t="shared" si="232"/>
        <v>42226.938414351855</v>
      </c>
      <c r="T2974" s="13">
        <f t="shared" si="233"/>
        <v>42256.938414351855</v>
      </c>
      <c r="U2974">
        <f t="shared" si="234"/>
        <v>2015</v>
      </c>
    </row>
    <row r="2975" spans="1:21" ht="43.5" x14ac:dyDescent="0.3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>
        <f t="shared" si="231"/>
        <v>40</v>
      </c>
      <c r="Q2975" s="10" t="s">
        <v>8327</v>
      </c>
      <c r="R2975" t="s">
        <v>8328</v>
      </c>
      <c r="S2975" s="13">
        <f t="shared" si="232"/>
        <v>42065.897719907407</v>
      </c>
      <c r="T2975" s="13">
        <f t="shared" si="233"/>
        <v>42095.856053240743</v>
      </c>
      <c r="U2975">
        <f t="shared" si="234"/>
        <v>2015</v>
      </c>
    </row>
    <row r="2976" spans="1:21" ht="29" x14ac:dyDescent="0.3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>
        <f t="shared" si="231"/>
        <v>100</v>
      </c>
      <c r="Q2976" s="10" t="s">
        <v>8321</v>
      </c>
      <c r="R2976" t="s">
        <v>8325</v>
      </c>
      <c r="S2976" s="13">
        <f t="shared" si="232"/>
        <v>42403.080497685187</v>
      </c>
      <c r="T2976" s="13">
        <f t="shared" si="233"/>
        <v>42433.080497685187</v>
      </c>
      <c r="U2976">
        <f t="shared" si="234"/>
        <v>2016</v>
      </c>
    </row>
    <row r="2977" spans="1:21" ht="43.5" x14ac:dyDescent="0.3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>
        <f t="shared" si="231"/>
        <v>40</v>
      </c>
      <c r="Q2977" s="10" t="s">
        <v>8311</v>
      </c>
      <c r="R2977" t="s">
        <v>8333</v>
      </c>
      <c r="S2977" s="13">
        <f t="shared" si="232"/>
        <v>42396.8440625</v>
      </c>
      <c r="T2977" s="13">
        <f t="shared" si="233"/>
        <v>42415.332638888889</v>
      </c>
      <c r="U2977">
        <f t="shared" si="234"/>
        <v>2016</v>
      </c>
    </row>
    <row r="2978" spans="1:21" ht="43.5" x14ac:dyDescent="0.3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>
        <f t="shared" si="231"/>
        <v>22.22</v>
      </c>
      <c r="Q2978" s="10" t="s">
        <v>8323</v>
      </c>
      <c r="R2978" t="s">
        <v>8326</v>
      </c>
      <c r="S2978" s="13">
        <f t="shared" si="232"/>
        <v>42467.144166666665</v>
      </c>
      <c r="T2978" s="13">
        <f t="shared" si="233"/>
        <v>42477.979166666672</v>
      </c>
      <c r="U2978">
        <f t="shared" si="234"/>
        <v>2016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8308</v>
      </c>
      <c r="R2979" t="s">
        <v>8310</v>
      </c>
      <c r="S2979" s="13">
        <f t="shared" si="232"/>
        <v>42496.529305555552</v>
      </c>
      <c r="T2979" s="13">
        <f t="shared" si="233"/>
        <v>42526.529305555552</v>
      </c>
      <c r="U2979">
        <f t="shared" si="23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8327</v>
      </c>
      <c r="R2980" t="s">
        <v>8350</v>
      </c>
      <c r="S2980" s="13">
        <f t="shared" si="232"/>
        <v>40507.239884259259</v>
      </c>
      <c r="T2980" s="13">
        <f t="shared" si="233"/>
        <v>40567.239884259259</v>
      </c>
      <c r="U2980">
        <f t="shared" si="234"/>
        <v>2010</v>
      </c>
    </row>
    <row r="2981" spans="1:21" ht="43.5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8327</v>
      </c>
      <c r="R2981" t="s">
        <v>8350</v>
      </c>
      <c r="S2981" s="13">
        <f t="shared" si="232"/>
        <v>41944.916215277779</v>
      </c>
      <c r="T2981" s="13">
        <f t="shared" si="233"/>
        <v>41974.957881944443</v>
      </c>
      <c r="U2981">
        <f t="shared" si="234"/>
        <v>2014</v>
      </c>
    </row>
    <row r="2982" spans="1:21" ht="43.5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8327</v>
      </c>
      <c r="R2982" t="s">
        <v>8328</v>
      </c>
      <c r="S2982" s="13">
        <f t="shared" si="232"/>
        <v>40431.127650462964</v>
      </c>
      <c r="T2982" s="13">
        <f t="shared" si="233"/>
        <v>40476.127650462964</v>
      </c>
      <c r="U2982">
        <f t="shared" si="234"/>
        <v>2010</v>
      </c>
    </row>
    <row r="2983" spans="1:21" ht="29" x14ac:dyDescent="0.3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>
        <f t="shared" si="231"/>
        <v>39</v>
      </c>
      <c r="Q2983" s="10" t="s">
        <v>8323</v>
      </c>
      <c r="R2983" t="s">
        <v>8326</v>
      </c>
      <c r="S2983" s="13">
        <f t="shared" si="232"/>
        <v>42031.833587962959</v>
      </c>
      <c r="T2983" s="13">
        <f t="shared" si="233"/>
        <v>42063.333333333328</v>
      </c>
      <c r="U2983">
        <f t="shared" si="234"/>
        <v>2015</v>
      </c>
    </row>
    <row r="2984" spans="1:21" ht="43.5" x14ac:dyDescent="0.3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>
        <f t="shared" si="231"/>
        <v>16.25</v>
      </c>
      <c r="Q2984" s="10" t="s">
        <v>8323</v>
      </c>
      <c r="R2984" t="s">
        <v>8326</v>
      </c>
      <c r="S2984" s="13">
        <f t="shared" si="232"/>
        <v>42662.021539351852</v>
      </c>
      <c r="T2984" s="13">
        <f t="shared" si="233"/>
        <v>42676.021539351852</v>
      </c>
      <c r="U2984">
        <f t="shared" si="234"/>
        <v>2016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8308</v>
      </c>
      <c r="R2985" t="s">
        <v>8310</v>
      </c>
      <c r="S2985" s="13">
        <f t="shared" si="232"/>
        <v>42409.040231481486</v>
      </c>
      <c r="T2985" s="13">
        <f t="shared" si="233"/>
        <v>42423.040231481486</v>
      </c>
      <c r="U2985">
        <f t="shared" si="23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8321</v>
      </c>
      <c r="R2986" t="s">
        <v>8337</v>
      </c>
      <c r="S2986" s="13">
        <f t="shared" si="232"/>
        <v>42067.62431712963</v>
      </c>
      <c r="T2986" s="13">
        <f t="shared" si="233"/>
        <v>42097.582650462966</v>
      </c>
      <c r="U2986">
        <f t="shared" si="23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8346</v>
      </c>
      <c r="R2987" t="s">
        <v>8347</v>
      </c>
      <c r="S2987" s="13">
        <f t="shared" si="232"/>
        <v>42556.807187500002</v>
      </c>
      <c r="T2987" s="13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8323</v>
      </c>
      <c r="R2988" t="s">
        <v>8326</v>
      </c>
      <c r="S2988" s="13">
        <f t="shared" si="232"/>
        <v>41885.221550925926</v>
      </c>
      <c r="T2988" s="13">
        <f t="shared" si="233"/>
        <v>41916.290972222225</v>
      </c>
      <c r="U2988">
        <f t="shared" si="23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8319</v>
      </c>
      <c r="R2989" t="s">
        <v>8345</v>
      </c>
      <c r="S2989" s="13">
        <f t="shared" si="232"/>
        <v>41835.763981481483</v>
      </c>
      <c r="T2989" s="13">
        <f t="shared" si="233"/>
        <v>41865.763981481483</v>
      </c>
      <c r="U2989">
        <f t="shared" si="23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8313</v>
      </c>
      <c r="R2990" t="s">
        <v>8314</v>
      </c>
      <c r="S2990" s="13">
        <f t="shared" si="232"/>
        <v>41849.560694444444</v>
      </c>
      <c r="T2990" s="13">
        <f t="shared" si="233"/>
        <v>41909.560694444444</v>
      </c>
      <c r="U2990">
        <f t="shared" si="23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8316</v>
      </c>
      <c r="R2991" t="s">
        <v>8344</v>
      </c>
      <c r="S2991" s="13">
        <f t="shared" si="232"/>
        <v>42325.19358796296</v>
      </c>
      <c r="T2991" s="13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8323</v>
      </c>
      <c r="R2992" t="s">
        <v>8326</v>
      </c>
      <c r="S2992" s="13">
        <f t="shared" si="232"/>
        <v>41948.727256944447</v>
      </c>
      <c r="T2992" s="13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8323</v>
      </c>
      <c r="R2993" t="s">
        <v>8326</v>
      </c>
      <c r="S2993" s="13">
        <f t="shared" si="232"/>
        <v>42224.756909722222</v>
      </c>
      <c r="T2993" s="13">
        <f t="shared" si="233"/>
        <v>42254.756909722222</v>
      </c>
      <c r="U2993">
        <f t="shared" si="234"/>
        <v>2015</v>
      </c>
    </row>
    <row r="2994" spans="1:21" ht="43.5" x14ac:dyDescent="0.3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>
        <f t="shared" si="231"/>
        <v>30</v>
      </c>
      <c r="Q2994" s="10" t="s">
        <v>8308</v>
      </c>
      <c r="R2994" t="s">
        <v>8342</v>
      </c>
      <c r="S2994" s="13">
        <f t="shared" si="232"/>
        <v>42088.069108796291</v>
      </c>
      <c r="T2994" s="13">
        <f t="shared" si="233"/>
        <v>42118.069108796291</v>
      </c>
      <c r="U2994">
        <f t="shared" si="23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8311</v>
      </c>
      <c r="R2995" t="s">
        <v>8348</v>
      </c>
      <c r="S2995" s="13">
        <f t="shared" si="232"/>
        <v>42040.829872685179</v>
      </c>
      <c r="T2995" s="13">
        <f t="shared" si="233"/>
        <v>42070.829872685179</v>
      </c>
      <c r="U2995">
        <f t="shared" si="234"/>
        <v>2015</v>
      </c>
    </row>
    <row r="2996" spans="1:21" ht="29" x14ac:dyDescent="0.3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>
        <f t="shared" si="231"/>
        <v>25.71</v>
      </c>
      <c r="Q2996" s="10" t="s">
        <v>8321</v>
      </c>
      <c r="R2996" t="s">
        <v>8325</v>
      </c>
      <c r="S2996" s="13">
        <f t="shared" si="232"/>
        <v>42070.047754629632</v>
      </c>
      <c r="T2996" s="13">
        <f t="shared" si="233"/>
        <v>42087.00608796296</v>
      </c>
      <c r="U2996">
        <f t="shared" si="234"/>
        <v>2015</v>
      </c>
    </row>
    <row r="2997" spans="1:21" ht="29" x14ac:dyDescent="0.3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>
        <f t="shared" si="231"/>
        <v>22.5</v>
      </c>
      <c r="Q2997" s="10" t="s">
        <v>8327</v>
      </c>
      <c r="R2997" t="s">
        <v>8331</v>
      </c>
      <c r="S2997" s="13">
        <f t="shared" si="232"/>
        <v>41153.066400462965</v>
      </c>
      <c r="T2997" s="13">
        <f t="shared" si="233"/>
        <v>41167.066400462965</v>
      </c>
      <c r="U2997">
        <f t="shared" si="234"/>
        <v>2012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8323</v>
      </c>
      <c r="R2998" t="s">
        <v>8326</v>
      </c>
      <c r="S2998" s="13">
        <f t="shared" si="232"/>
        <v>42477.729780092588</v>
      </c>
      <c r="T2998" s="13">
        <f t="shared" si="233"/>
        <v>42500.875</v>
      </c>
      <c r="U2998">
        <f t="shared" si="234"/>
        <v>2016</v>
      </c>
    </row>
    <row r="2999" spans="1:21" ht="29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8316</v>
      </c>
      <c r="R2999" t="s">
        <v>8334</v>
      </c>
      <c r="S2999" s="13">
        <f t="shared" si="232"/>
        <v>41009.847314814811</v>
      </c>
      <c r="T2999" s="13">
        <f t="shared" si="233"/>
        <v>41069.847314814811</v>
      </c>
      <c r="U2999">
        <f t="shared" si="23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8327</v>
      </c>
      <c r="R3000" t="s">
        <v>8354</v>
      </c>
      <c r="S3000" s="13">
        <f t="shared" si="232"/>
        <v>40731.61037037037</v>
      </c>
      <c r="T3000" s="13">
        <f t="shared" si="233"/>
        <v>40761.61037037037</v>
      </c>
      <c r="U3000">
        <f t="shared" si="234"/>
        <v>2011</v>
      </c>
    </row>
    <row r="3001" spans="1:21" ht="58" x14ac:dyDescent="0.3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>
        <f t="shared" si="231"/>
        <v>35.4</v>
      </c>
      <c r="Q3001" s="10" t="s">
        <v>8323</v>
      </c>
      <c r="R3001" t="s">
        <v>8326</v>
      </c>
      <c r="S3001" s="13">
        <f t="shared" si="232"/>
        <v>42540.593530092592</v>
      </c>
      <c r="T3001" s="13">
        <f t="shared" si="233"/>
        <v>42570.593530092592</v>
      </c>
      <c r="U3001">
        <f t="shared" si="234"/>
        <v>2016</v>
      </c>
    </row>
    <row r="3002" spans="1:21" ht="58" x14ac:dyDescent="0.3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>
        <f t="shared" si="231"/>
        <v>59</v>
      </c>
      <c r="Q3002" s="10" t="s">
        <v>8311</v>
      </c>
      <c r="R3002" t="s">
        <v>8352</v>
      </c>
      <c r="S3002" s="13">
        <f t="shared" si="232"/>
        <v>42115.143634259264</v>
      </c>
      <c r="T3002" s="13">
        <f t="shared" si="233"/>
        <v>42145.143634259264</v>
      </c>
      <c r="U3002">
        <f t="shared" si="234"/>
        <v>2015</v>
      </c>
    </row>
    <row r="3003" spans="1:21" ht="43.5" x14ac:dyDescent="0.3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>
        <f t="shared" si="231"/>
        <v>87.5</v>
      </c>
      <c r="Q3003" s="10" t="s">
        <v>8323</v>
      </c>
      <c r="R3003" t="s">
        <v>8324</v>
      </c>
      <c r="S3003" s="13">
        <f t="shared" si="232"/>
        <v>42263.691574074073</v>
      </c>
      <c r="T3003" s="13">
        <f t="shared" si="233"/>
        <v>42293.691574074073</v>
      </c>
      <c r="U3003">
        <f t="shared" si="234"/>
        <v>2015</v>
      </c>
    </row>
    <row r="3004" spans="1:21" ht="29" x14ac:dyDescent="0.3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>
        <f t="shared" si="231"/>
        <v>35</v>
      </c>
      <c r="Q3004" s="10" t="s">
        <v>8308</v>
      </c>
      <c r="R3004" t="s">
        <v>8342</v>
      </c>
      <c r="S3004" s="13">
        <f t="shared" si="232"/>
        <v>41968.852118055554</v>
      </c>
      <c r="T3004" s="13">
        <f t="shared" si="233"/>
        <v>41998.852118055554</v>
      </c>
      <c r="U3004">
        <f t="shared" si="234"/>
        <v>2014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8323</v>
      </c>
      <c r="R3005" t="s">
        <v>8326</v>
      </c>
      <c r="S3005" s="13">
        <f t="shared" si="232"/>
        <v>42124.623877314814</v>
      </c>
      <c r="T3005" s="13">
        <f t="shared" si="233"/>
        <v>42166.958333333328</v>
      </c>
      <c r="U3005">
        <f t="shared" si="234"/>
        <v>2015</v>
      </c>
    </row>
    <row r="3006" spans="1:21" ht="43.5" x14ac:dyDescent="0.3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>
        <f t="shared" si="231"/>
        <v>42.5</v>
      </c>
      <c r="Q3006" s="10" t="s">
        <v>8327</v>
      </c>
      <c r="R3006" t="s">
        <v>8350</v>
      </c>
      <c r="S3006" s="13">
        <f t="shared" si="232"/>
        <v>41559.5549537037</v>
      </c>
      <c r="T3006" s="13">
        <f t="shared" si="233"/>
        <v>41589.596620370372</v>
      </c>
      <c r="U3006">
        <f t="shared" si="234"/>
        <v>2013</v>
      </c>
    </row>
    <row r="3007" spans="1:21" ht="43.5" x14ac:dyDescent="0.3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>
        <f t="shared" si="231"/>
        <v>34</v>
      </c>
      <c r="Q3007" s="10" t="s">
        <v>8311</v>
      </c>
      <c r="R3007" t="s">
        <v>8352</v>
      </c>
      <c r="S3007" s="13">
        <f t="shared" si="232"/>
        <v>40863.060127314813</v>
      </c>
      <c r="T3007" s="13">
        <f t="shared" si="233"/>
        <v>40893.060127314813</v>
      </c>
      <c r="U3007">
        <f t="shared" si="234"/>
        <v>2011</v>
      </c>
    </row>
    <row r="3008" spans="1:21" ht="43.5" x14ac:dyDescent="0.3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>
        <f t="shared" si="231"/>
        <v>42.5</v>
      </c>
      <c r="Q3008" s="10" t="s">
        <v>8323</v>
      </c>
      <c r="R3008" t="s">
        <v>8326</v>
      </c>
      <c r="S3008" s="13">
        <f t="shared" si="232"/>
        <v>41793.191875000004</v>
      </c>
      <c r="T3008" s="13">
        <f t="shared" si="233"/>
        <v>41807.191875000004</v>
      </c>
      <c r="U3008">
        <f t="shared" si="234"/>
        <v>2014</v>
      </c>
    </row>
    <row r="3009" spans="1:21" ht="58" x14ac:dyDescent="0.3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>
        <f t="shared" si="231"/>
        <v>34</v>
      </c>
      <c r="Q3009" s="10" t="s">
        <v>8323</v>
      </c>
      <c r="R3009" t="s">
        <v>8326</v>
      </c>
      <c r="S3009" s="13">
        <f t="shared" si="232"/>
        <v>42132.809953703705</v>
      </c>
      <c r="T3009" s="13">
        <f t="shared" si="233"/>
        <v>42192.809953703705</v>
      </c>
      <c r="U3009">
        <f t="shared" si="234"/>
        <v>2015</v>
      </c>
    </row>
    <row r="3010" spans="1:21" ht="43.5" x14ac:dyDescent="0.3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ref="O3010:O3073" si="235">ROUND(E3010/D3010*100,0)</f>
        <v>34</v>
      </c>
      <c r="P3010">
        <f t="shared" si="231"/>
        <v>28.33</v>
      </c>
      <c r="Q3010" s="10" t="s">
        <v>8313</v>
      </c>
      <c r="R3010" t="s">
        <v>8355</v>
      </c>
      <c r="S3010" s="13">
        <f t="shared" si="232"/>
        <v>42281.136099537034</v>
      </c>
      <c r="T3010" s="13">
        <f t="shared" si="233"/>
        <v>42311.177766203706</v>
      </c>
      <c r="U3010">
        <f t="shared" si="234"/>
        <v>2015</v>
      </c>
    </row>
    <row r="3011" spans="1:21" ht="29" x14ac:dyDescent="0.3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si="235"/>
        <v>17</v>
      </c>
      <c r="P3011">
        <f t="shared" ref="P3011:P3074" si="236">IFERROR(ROUND(E3011/L3011,2),0)</f>
        <v>27.5</v>
      </c>
      <c r="Q3011" s="10" t="s">
        <v>8323</v>
      </c>
      <c r="R3011" t="s">
        <v>8326</v>
      </c>
      <c r="S3011" s="13">
        <f t="shared" ref="S3011:S3074" si="237">(((J3011/60)/60)/24)+DATE(1970,1,1)</f>
        <v>42031.666898148149</v>
      </c>
      <c r="T3011" s="13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3.5" x14ac:dyDescent="0.3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>
        <f t="shared" si="236"/>
        <v>23.57</v>
      </c>
      <c r="Q3012" s="10" t="s">
        <v>8316</v>
      </c>
      <c r="R3012" t="s">
        <v>8334</v>
      </c>
      <c r="S3012" s="13">
        <f t="shared" si="237"/>
        <v>40973.740451388891</v>
      </c>
      <c r="T3012" s="13">
        <f t="shared" si="238"/>
        <v>41003.698784722219</v>
      </c>
      <c r="U3012">
        <f t="shared" si="239"/>
        <v>2012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8323</v>
      </c>
      <c r="R3013" t="s">
        <v>8326</v>
      </c>
      <c r="S3013" s="13">
        <f t="shared" si="237"/>
        <v>42807.151863425926</v>
      </c>
      <c r="T3013" s="13">
        <f t="shared" si="238"/>
        <v>42829.151863425926</v>
      </c>
      <c r="U3013">
        <f t="shared" si="239"/>
        <v>2017</v>
      </c>
    </row>
    <row r="3014" spans="1:21" ht="43.5" x14ac:dyDescent="0.3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>
        <f t="shared" si="236"/>
        <v>32</v>
      </c>
      <c r="Q3014" s="10" t="s">
        <v>8327</v>
      </c>
      <c r="R3014" t="s">
        <v>8350</v>
      </c>
      <c r="S3014" s="13">
        <f t="shared" si="237"/>
        <v>41575.880914351852</v>
      </c>
      <c r="T3014" s="13">
        <f t="shared" si="238"/>
        <v>41605.922581018516</v>
      </c>
      <c r="U3014">
        <f t="shared" si="239"/>
        <v>2013</v>
      </c>
    </row>
    <row r="3015" spans="1:21" ht="43.5" x14ac:dyDescent="0.3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>
        <f t="shared" si="236"/>
        <v>40</v>
      </c>
      <c r="Q3015" s="10" t="s">
        <v>8327</v>
      </c>
      <c r="R3015" t="s">
        <v>8350</v>
      </c>
      <c r="S3015" s="13">
        <f t="shared" si="237"/>
        <v>41149.796064814815</v>
      </c>
      <c r="T3015" s="13">
        <f t="shared" si="238"/>
        <v>41175.100694444445</v>
      </c>
      <c r="U3015">
        <f t="shared" si="239"/>
        <v>2012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8308</v>
      </c>
      <c r="R3016" t="s">
        <v>8310</v>
      </c>
      <c r="S3016" s="13">
        <f t="shared" si="237"/>
        <v>41990.438043981485</v>
      </c>
      <c r="T3016" s="13">
        <f t="shared" si="238"/>
        <v>42020.438043981485</v>
      </c>
      <c r="U3016">
        <f t="shared" si="239"/>
        <v>2014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8313</v>
      </c>
      <c r="R3017" t="s">
        <v>8314</v>
      </c>
      <c r="S3017" s="13">
        <f t="shared" si="237"/>
        <v>42209.567824074074</v>
      </c>
      <c r="T3017" s="13">
        <f t="shared" si="238"/>
        <v>42259.567824074074</v>
      </c>
      <c r="U3017">
        <f t="shared" si="239"/>
        <v>2015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8321</v>
      </c>
      <c r="R3018" t="s">
        <v>8339</v>
      </c>
      <c r="S3018" s="13">
        <f t="shared" si="237"/>
        <v>41400.92627314815</v>
      </c>
      <c r="T3018" s="13">
        <f t="shared" si="238"/>
        <v>41430.92627314815</v>
      </c>
      <c r="U3018">
        <f t="shared" si="239"/>
        <v>2013</v>
      </c>
    </row>
    <row r="3019" spans="1:21" ht="29" x14ac:dyDescent="0.3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>
        <f t="shared" si="236"/>
        <v>38.25</v>
      </c>
      <c r="Q3019" s="10" t="s">
        <v>8323</v>
      </c>
      <c r="R3019" t="s">
        <v>8326</v>
      </c>
      <c r="S3019" s="13">
        <f t="shared" si="237"/>
        <v>41906.819513888891</v>
      </c>
      <c r="T3019" s="13">
        <f t="shared" si="238"/>
        <v>41938.838888888888</v>
      </c>
      <c r="U3019">
        <f t="shared" si="239"/>
        <v>2014</v>
      </c>
    </row>
    <row r="3020" spans="1:21" ht="43.5" x14ac:dyDescent="0.3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>
        <f t="shared" si="236"/>
        <v>21.86</v>
      </c>
      <c r="Q3020" s="10" t="s">
        <v>8327</v>
      </c>
      <c r="R3020" t="s">
        <v>8331</v>
      </c>
      <c r="S3020" s="13">
        <f t="shared" si="237"/>
        <v>42793.700821759259</v>
      </c>
      <c r="T3020" s="13">
        <f t="shared" si="238"/>
        <v>42796.700821759259</v>
      </c>
      <c r="U3020">
        <f t="shared" si="239"/>
        <v>2017</v>
      </c>
    </row>
    <row r="3021" spans="1:21" ht="43.5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8321</v>
      </c>
      <c r="R3021" t="s">
        <v>8337</v>
      </c>
      <c r="S3021" s="13">
        <f t="shared" si="237"/>
        <v>41904.781990740739</v>
      </c>
      <c r="T3021" s="13">
        <f t="shared" si="238"/>
        <v>41940.916666666664</v>
      </c>
      <c r="U3021">
        <f t="shared" si="239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8327</v>
      </c>
      <c r="R3022" t="s">
        <v>8350</v>
      </c>
      <c r="S3022" s="13">
        <f t="shared" si="237"/>
        <v>42342.080289351856</v>
      </c>
      <c r="T3022" s="13">
        <f t="shared" si="238"/>
        <v>42372.080289351856</v>
      </c>
      <c r="U3022">
        <f t="shared" si="239"/>
        <v>2015</v>
      </c>
    </row>
    <row r="3023" spans="1:21" ht="43.5" x14ac:dyDescent="0.3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>
        <f t="shared" si="236"/>
        <v>50.33</v>
      </c>
      <c r="Q3023" s="10" t="s">
        <v>8319</v>
      </c>
      <c r="R3023" t="s">
        <v>8345</v>
      </c>
      <c r="S3023" s="13">
        <f t="shared" si="237"/>
        <v>42211.732430555552</v>
      </c>
      <c r="T3023" s="13">
        <f t="shared" si="238"/>
        <v>42241.732430555552</v>
      </c>
      <c r="U3023">
        <f t="shared" si="239"/>
        <v>2015</v>
      </c>
    </row>
    <row r="3024" spans="1:21" ht="43.5" x14ac:dyDescent="0.3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>
        <f t="shared" si="236"/>
        <v>50.33</v>
      </c>
      <c r="Q3024" s="10" t="s">
        <v>8319</v>
      </c>
      <c r="R3024" t="s">
        <v>8345</v>
      </c>
      <c r="S3024" s="13">
        <f t="shared" si="237"/>
        <v>41918.628240740742</v>
      </c>
      <c r="T3024" s="13">
        <f t="shared" si="238"/>
        <v>41978.669907407413</v>
      </c>
      <c r="U3024">
        <f t="shared" si="239"/>
        <v>2014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8323</v>
      </c>
      <c r="R3025" t="s">
        <v>8335</v>
      </c>
      <c r="S3025" s="13">
        <f t="shared" si="237"/>
        <v>42538.755428240736</v>
      </c>
      <c r="T3025" s="13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8323</v>
      </c>
      <c r="R3026" t="s">
        <v>8326</v>
      </c>
      <c r="S3026" s="13">
        <f t="shared" si="237"/>
        <v>41765.92465277778</v>
      </c>
      <c r="T3026" s="13">
        <f t="shared" si="238"/>
        <v>41775.92465277778</v>
      </c>
      <c r="U3026">
        <f t="shared" si="239"/>
        <v>2014</v>
      </c>
    </row>
    <row r="3027" spans="1:21" ht="43.5" x14ac:dyDescent="0.3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>
        <f t="shared" si="236"/>
        <v>50</v>
      </c>
      <c r="Q3027" s="10" t="s">
        <v>8311</v>
      </c>
      <c r="R3027" t="s">
        <v>8352</v>
      </c>
      <c r="S3027" s="13">
        <f t="shared" si="237"/>
        <v>42130.795983796299</v>
      </c>
      <c r="T3027" s="13">
        <f t="shared" si="238"/>
        <v>42175.795983796299</v>
      </c>
      <c r="U3027">
        <f t="shared" si="239"/>
        <v>2015</v>
      </c>
    </row>
    <row r="3028" spans="1:21" ht="43.5" x14ac:dyDescent="0.3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>
        <f t="shared" si="236"/>
        <v>30</v>
      </c>
      <c r="Q3028" s="10" t="s">
        <v>8321</v>
      </c>
      <c r="R3028" t="s">
        <v>8339</v>
      </c>
      <c r="S3028" s="13">
        <f t="shared" si="237"/>
        <v>41340.303032407406</v>
      </c>
      <c r="T3028" s="13">
        <f t="shared" si="238"/>
        <v>41370.261365740742</v>
      </c>
      <c r="U3028">
        <f t="shared" si="239"/>
        <v>2013</v>
      </c>
    </row>
    <row r="3029" spans="1:21" ht="43.5" x14ac:dyDescent="0.3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>
        <f t="shared" si="236"/>
        <v>75</v>
      </c>
      <c r="Q3029" s="10" t="s">
        <v>8311</v>
      </c>
      <c r="R3029" t="s">
        <v>8356</v>
      </c>
      <c r="S3029" s="13">
        <f t="shared" si="237"/>
        <v>40863.013356481482</v>
      </c>
      <c r="T3029" s="13">
        <f t="shared" si="238"/>
        <v>40893.013356481482</v>
      </c>
      <c r="U3029">
        <f t="shared" si="239"/>
        <v>2011</v>
      </c>
    </row>
    <row r="3030" spans="1:21" ht="43.5" x14ac:dyDescent="0.3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>
        <f t="shared" si="236"/>
        <v>50</v>
      </c>
      <c r="Q3030" s="10" t="s">
        <v>8327</v>
      </c>
      <c r="R3030" t="s">
        <v>8330</v>
      </c>
      <c r="S3030" s="13">
        <f t="shared" si="237"/>
        <v>42673.577534722222</v>
      </c>
      <c r="T3030" s="13">
        <f t="shared" si="238"/>
        <v>42713.619201388887</v>
      </c>
      <c r="U3030">
        <f t="shared" si="239"/>
        <v>2016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8323</v>
      </c>
      <c r="R3031" t="s">
        <v>8326</v>
      </c>
      <c r="S3031" s="13">
        <f t="shared" si="237"/>
        <v>42297.691006944442</v>
      </c>
      <c r="T3031" s="13">
        <f t="shared" si="238"/>
        <v>42320.290972222225</v>
      </c>
      <c r="U3031">
        <f t="shared" si="239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8321</v>
      </c>
      <c r="R3032" t="s">
        <v>8339</v>
      </c>
      <c r="S3032" s="13">
        <f t="shared" si="237"/>
        <v>42272.93949074074</v>
      </c>
      <c r="T3032" s="13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8323</v>
      </c>
      <c r="R3033" t="s">
        <v>8326</v>
      </c>
      <c r="S3033" s="13">
        <f t="shared" si="237"/>
        <v>42165.037581018521</v>
      </c>
      <c r="T3033" s="13">
        <f t="shared" si="238"/>
        <v>42224.898611111115</v>
      </c>
      <c r="U3033">
        <f t="shared" si="239"/>
        <v>2015</v>
      </c>
    </row>
    <row r="3034" spans="1:21" ht="43.5" x14ac:dyDescent="0.3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>
        <f t="shared" si="236"/>
        <v>72.5</v>
      </c>
      <c r="Q3034" s="10" t="s">
        <v>8319</v>
      </c>
      <c r="R3034" t="s">
        <v>8345</v>
      </c>
      <c r="S3034" s="13">
        <f t="shared" si="237"/>
        <v>42234.105462962965</v>
      </c>
      <c r="T3034" s="13">
        <f t="shared" si="238"/>
        <v>42264.105462962965</v>
      </c>
      <c r="U3034">
        <f t="shared" si="239"/>
        <v>2015</v>
      </c>
    </row>
    <row r="3035" spans="1:21" x14ac:dyDescent="0.3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>
        <f t="shared" si="236"/>
        <v>48.33</v>
      </c>
      <c r="Q3035" s="10" t="s">
        <v>8311</v>
      </c>
      <c r="R3035" t="s">
        <v>8348</v>
      </c>
      <c r="S3035" s="13">
        <f t="shared" si="237"/>
        <v>42708.668576388889</v>
      </c>
      <c r="T3035" s="13">
        <f t="shared" si="238"/>
        <v>42738.668576388889</v>
      </c>
      <c r="U3035">
        <f t="shared" si="239"/>
        <v>2016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8323</v>
      </c>
      <c r="R3036" t="s">
        <v>8326</v>
      </c>
      <c r="S3036" s="13">
        <f t="shared" si="237"/>
        <v>41755.476724537039</v>
      </c>
      <c r="T3036" s="13">
        <f t="shared" si="238"/>
        <v>41778.476724537039</v>
      </c>
      <c r="U3036">
        <f t="shared" si="239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8308</v>
      </c>
      <c r="R3037" t="s">
        <v>8342</v>
      </c>
      <c r="S3037" s="13">
        <f t="shared" si="237"/>
        <v>42388.798252314817</v>
      </c>
      <c r="T3037" s="13">
        <f t="shared" si="238"/>
        <v>42418.798252314817</v>
      </c>
      <c r="U3037">
        <f t="shared" si="239"/>
        <v>2016</v>
      </c>
    </row>
    <row r="3038" spans="1:21" ht="43.5" x14ac:dyDescent="0.3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>
        <f t="shared" si="236"/>
        <v>20.14</v>
      </c>
      <c r="Q3038" s="10" t="s">
        <v>8323</v>
      </c>
      <c r="R3038" t="s">
        <v>8324</v>
      </c>
      <c r="S3038" s="13">
        <f t="shared" si="237"/>
        <v>41957.833726851852</v>
      </c>
      <c r="T3038" s="13">
        <f t="shared" si="238"/>
        <v>41987.833726851852</v>
      </c>
      <c r="U3038">
        <f t="shared" si="239"/>
        <v>2014</v>
      </c>
    </row>
    <row r="3039" spans="1:21" ht="43.5" x14ac:dyDescent="0.3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>
        <f t="shared" si="236"/>
        <v>28.2</v>
      </c>
      <c r="Q3039" s="10" t="s">
        <v>8321</v>
      </c>
      <c r="R3039" t="s">
        <v>8339</v>
      </c>
      <c r="S3039" s="13">
        <f t="shared" si="237"/>
        <v>41844.922662037039</v>
      </c>
      <c r="T3039" s="13">
        <f t="shared" si="238"/>
        <v>41874.922662037039</v>
      </c>
      <c r="U3039">
        <f t="shared" si="239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8321</v>
      </c>
      <c r="R3040" t="s">
        <v>8337</v>
      </c>
      <c r="S3040" s="13">
        <f t="shared" si="237"/>
        <v>42113.550821759258</v>
      </c>
      <c r="T3040" s="13">
        <f t="shared" si="238"/>
        <v>42173.550821759258</v>
      </c>
      <c r="U3040">
        <f t="shared" si="239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8308</v>
      </c>
      <c r="R3041" t="s">
        <v>8342</v>
      </c>
      <c r="S3041" s="13">
        <f t="shared" si="237"/>
        <v>41969.858090277776</v>
      </c>
      <c r="T3041" s="13">
        <f t="shared" si="238"/>
        <v>41999.858090277776</v>
      </c>
      <c r="U3041">
        <f t="shared" si="239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8313</v>
      </c>
      <c r="R3042" t="s">
        <v>8353</v>
      </c>
      <c r="S3042" s="13">
        <f t="shared" si="237"/>
        <v>42167.89335648148</v>
      </c>
      <c r="T3042" s="13">
        <f t="shared" si="238"/>
        <v>42188.89335648148</v>
      </c>
      <c r="U3042">
        <f t="shared" si="239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8311</v>
      </c>
      <c r="R3043" t="s">
        <v>8356</v>
      </c>
      <c r="S3043" s="13">
        <f t="shared" si="237"/>
        <v>41044.64811342593</v>
      </c>
      <c r="T3043" s="13">
        <f t="shared" si="238"/>
        <v>41076.131944444445</v>
      </c>
      <c r="U3043">
        <f t="shared" si="239"/>
        <v>2012</v>
      </c>
    </row>
    <row r="3044" spans="1:21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8321</v>
      </c>
      <c r="R3044" t="s">
        <v>8339</v>
      </c>
      <c r="S3044" s="13">
        <f t="shared" si="237"/>
        <v>41801.120069444441</v>
      </c>
      <c r="T3044" s="13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8323</v>
      </c>
      <c r="R3045" t="s">
        <v>8326</v>
      </c>
      <c r="S3045" s="13">
        <f t="shared" si="237"/>
        <v>42475.848067129627</v>
      </c>
      <c r="T3045" s="13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8323</v>
      </c>
      <c r="R3046" t="s">
        <v>8326</v>
      </c>
      <c r="S3046" s="13">
        <f t="shared" si="237"/>
        <v>41811.536180555559</v>
      </c>
      <c r="T3046" s="13">
        <f t="shared" si="238"/>
        <v>41841.536180555559</v>
      </c>
      <c r="U3046">
        <f t="shared" si="239"/>
        <v>2014</v>
      </c>
    </row>
    <row r="3047" spans="1:21" ht="43.5" x14ac:dyDescent="0.3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>
        <f t="shared" si="236"/>
        <v>33.75</v>
      </c>
      <c r="Q3047" s="10" t="s">
        <v>8323</v>
      </c>
      <c r="R3047" t="s">
        <v>8326</v>
      </c>
      <c r="S3047" s="13">
        <f t="shared" si="237"/>
        <v>41863.359282407408</v>
      </c>
      <c r="T3047" s="13">
        <f t="shared" si="238"/>
        <v>41893.359282407408</v>
      </c>
      <c r="U3047">
        <f t="shared" si="239"/>
        <v>2014</v>
      </c>
    </row>
    <row r="3048" spans="1:21" ht="43.5" x14ac:dyDescent="0.3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>
        <f t="shared" si="236"/>
        <v>15</v>
      </c>
      <c r="Q3048" s="10" t="s">
        <v>8323</v>
      </c>
      <c r="R3048" t="s">
        <v>8326</v>
      </c>
      <c r="S3048" s="13">
        <f t="shared" si="237"/>
        <v>41787.681527777779</v>
      </c>
      <c r="T3048" s="13">
        <f t="shared" si="238"/>
        <v>41817.681527777779</v>
      </c>
      <c r="U3048">
        <f t="shared" si="239"/>
        <v>2014</v>
      </c>
    </row>
    <row r="3049" spans="1:21" ht="29" x14ac:dyDescent="0.3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>
        <f t="shared" si="236"/>
        <v>27</v>
      </c>
      <c r="Q3049" s="10" t="s">
        <v>8323</v>
      </c>
      <c r="R3049" t="s">
        <v>8326</v>
      </c>
      <c r="S3049" s="13">
        <f t="shared" si="237"/>
        <v>42136.092488425929</v>
      </c>
      <c r="T3049" s="13">
        <f t="shared" si="238"/>
        <v>42166.092488425929</v>
      </c>
      <c r="U3049">
        <f t="shared" si="239"/>
        <v>2015</v>
      </c>
    </row>
    <row r="3050" spans="1:21" ht="43.5" x14ac:dyDescent="0.3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>
        <f t="shared" si="236"/>
        <v>45</v>
      </c>
      <c r="Q3050" s="10" t="s">
        <v>8323</v>
      </c>
      <c r="R3050" t="s">
        <v>8326</v>
      </c>
      <c r="S3050" s="13">
        <f t="shared" si="237"/>
        <v>42657.38726851852</v>
      </c>
      <c r="T3050" s="13">
        <f t="shared" si="238"/>
        <v>42687.428935185191</v>
      </c>
      <c r="U3050">
        <f t="shared" si="239"/>
        <v>2016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8321</v>
      </c>
      <c r="R3051" t="s">
        <v>8339</v>
      </c>
      <c r="S3051" s="13">
        <f t="shared" si="237"/>
        <v>42400.711967592593</v>
      </c>
      <c r="T3051" s="13">
        <f t="shared" si="238"/>
        <v>42430.711967592593</v>
      </c>
      <c r="U3051">
        <f t="shared" si="239"/>
        <v>2016</v>
      </c>
    </row>
    <row r="3052" spans="1:21" ht="43.5" x14ac:dyDescent="0.3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>
        <f t="shared" si="236"/>
        <v>44</v>
      </c>
      <c r="Q3052" s="10" t="s">
        <v>8308</v>
      </c>
      <c r="R3052" t="s">
        <v>8340</v>
      </c>
      <c r="S3052" s="13">
        <f t="shared" si="237"/>
        <v>42033.001087962963</v>
      </c>
      <c r="T3052" s="13">
        <f t="shared" si="238"/>
        <v>42063.001087962963</v>
      </c>
      <c r="U3052">
        <f t="shared" si="239"/>
        <v>2015</v>
      </c>
    </row>
    <row r="3053" spans="1:21" ht="43.5" x14ac:dyDescent="0.3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>
        <f t="shared" si="236"/>
        <v>44</v>
      </c>
      <c r="Q3053" s="10" t="s">
        <v>8327</v>
      </c>
      <c r="R3053" t="s">
        <v>8354</v>
      </c>
      <c r="S3053" s="13">
        <f t="shared" si="237"/>
        <v>41509.905995370369</v>
      </c>
      <c r="T3053" s="13">
        <f t="shared" si="238"/>
        <v>41569.905995370369</v>
      </c>
      <c r="U3053">
        <f t="shared" si="239"/>
        <v>2013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8308</v>
      </c>
      <c r="R3054" t="s">
        <v>8342</v>
      </c>
      <c r="S3054" s="13">
        <f t="shared" si="237"/>
        <v>42194.357731481476</v>
      </c>
      <c r="T3054" s="13">
        <f t="shared" si="238"/>
        <v>42239.357731481476</v>
      </c>
      <c r="U3054">
        <f t="shared" si="239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8327</v>
      </c>
      <c r="R3055" t="s">
        <v>8350</v>
      </c>
      <c r="S3055" s="13">
        <f t="shared" si="237"/>
        <v>41680.359976851854</v>
      </c>
      <c r="T3055" s="13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8323</v>
      </c>
      <c r="R3056" t="s">
        <v>8326</v>
      </c>
      <c r="S3056" s="13">
        <f t="shared" si="237"/>
        <v>41968.677465277782</v>
      </c>
      <c r="T3056" s="13">
        <f t="shared" si="238"/>
        <v>42028.5</v>
      </c>
      <c r="U3056">
        <f t="shared" si="239"/>
        <v>2014</v>
      </c>
    </row>
    <row r="3057" spans="1:21" ht="29" x14ac:dyDescent="0.3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>
        <f t="shared" si="236"/>
        <v>32.5</v>
      </c>
      <c r="Q3057" s="10" t="s">
        <v>8323</v>
      </c>
      <c r="R3057" t="s">
        <v>8326</v>
      </c>
      <c r="S3057" s="13">
        <f t="shared" si="237"/>
        <v>42620.91097222222</v>
      </c>
      <c r="T3057" s="13">
        <f t="shared" si="238"/>
        <v>42650.91097222222</v>
      </c>
      <c r="U3057">
        <f t="shared" si="239"/>
        <v>2016</v>
      </c>
    </row>
    <row r="3058" spans="1:21" ht="43.5" x14ac:dyDescent="0.3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>
        <f t="shared" si="236"/>
        <v>65</v>
      </c>
      <c r="Q3058" s="10" t="s">
        <v>8321</v>
      </c>
      <c r="R3058" t="s">
        <v>8325</v>
      </c>
      <c r="S3058" s="13">
        <f t="shared" si="237"/>
        <v>42031.769884259258</v>
      </c>
      <c r="T3058" s="13">
        <f t="shared" si="238"/>
        <v>42090.110416666663</v>
      </c>
      <c r="U3058">
        <f t="shared" si="239"/>
        <v>2015</v>
      </c>
    </row>
    <row r="3059" spans="1:21" ht="43.5" x14ac:dyDescent="0.3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>
        <f t="shared" si="236"/>
        <v>13</v>
      </c>
      <c r="Q3059" s="10" t="s">
        <v>8316</v>
      </c>
      <c r="R3059" t="s">
        <v>8334</v>
      </c>
      <c r="S3059" s="13">
        <f t="shared" si="237"/>
        <v>41599.855682870373</v>
      </c>
      <c r="T3059" s="13">
        <f t="shared" si="238"/>
        <v>41629.855682870373</v>
      </c>
      <c r="U3059">
        <f t="shared" si="239"/>
        <v>2013</v>
      </c>
    </row>
    <row r="3060" spans="1:21" ht="29" x14ac:dyDescent="0.3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>
        <f t="shared" si="236"/>
        <v>26</v>
      </c>
      <c r="Q3060" s="10" t="s">
        <v>8323</v>
      </c>
      <c r="R3060" t="s">
        <v>8326</v>
      </c>
      <c r="S3060" s="13">
        <f t="shared" si="237"/>
        <v>42047.07640046296</v>
      </c>
      <c r="T3060" s="13">
        <f t="shared" si="238"/>
        <v>42077.034733796296</v>
      </c>
      <c r="U3060">
        <f t="shared" si="239"/>
        <v>2015</v>
      </c>
    </row>
    <row r="3061" spans="1:21" ht="43.5" x14ac:dyDescent="0.3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>
        <f t="shared" si="236"/>
        <v>14.44</v>
      </c>
      <c r="Q3061" s="10" t="s">
        <v>8323</v>
      </c>
      <c r="R3061" t="s">
        <v>8335</v>
      </c>
      <c r="S3061" s="13">
        <f t="shared" si="237"/>
        <v>42144.415532407409</v>
      </c>
      <c r="T3061" s="13">
        <f t="shared" si="238"/>
        <v>42165.415532407409</v>
      </c>
      <c r="U3061">
        <f t="shared" si="239"/>
        <v>2015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8323</v>
      </c>
      <c r="R3062" t="s">
        <v>8335</v>
      </c>
      <c r="S3062" s="13">
        <f t="shared" si="237"/>
        <v>41877.886620370373</v>
      </c>
      <c r="T3062" s="13">
        <f t="shared" si="238"/>
        <v>41907.886620370373</v>
      </c>
      <c r="U3062">
        <f t="shared" si="239"/>
        <v>2014</v>
      </c>
    </row>
    <row r="3063" spans="1:21" ht="43.5" x14ac:dyDescent="0.3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>
        <f t="shared" si="236"/>
        <v>12.8</v>
      </c>
      <c r="Q3063" s="10" t="s">
        <v>8323</v>
      </c>
      <c r="R3063" t="s">
        <v>8324</v>
      </c>
      <c r="S3063" s="13">
        <f t="shared" si="237"/>
        <v>42435.942083333335</v>
      </c>
      <c r="T3063" s="13">
        <f t="shared" si="238"/>
        <v>42495.900416666671</v>
      </c>
      <c r="U3063">
        <f t="shared" si="239"/>
        <v>2016</v>
      </c>
    </row>
    <row r="3064" spans="1:21" ht="29" x14ac:dyDescent="0.3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>
        <f t="shared" si="236"/>
        <v>10.67</v>
      </c>
      <c r="Q3064" s="10" t="s">
        <v>8316</v>
      </c>
      <c r="R3064" t="s">
        <v>8334</v>
      </c>
      <c r="S3064" s="13">
        <f t="shared" si="237"/>
        <v>41557.013182870374</v>
      </c>
      <c r="T3064" s="13">
        <f t="shared" si="238"/>
        <v>41587.054849537039</v>
      </c>
      <c r="U3064">
        <f t="shared" si="239"/>
        <v>2013</v>
      </c>
    </row>
    <row r="3065" spans="1:21" ht="43.5" x14ac:dyDescent="0.3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>
        <f t="shared" si="236"/>
        <v>42</v>
      </c>
      <c r="Q3065" s="10" t="s">
        <v>8323</v>
      </c>
      <c r="R3065" t="s">
        <v>8324</v>
      </c>
      <c r="S3065" s="13">
        <f t="shared" si="237"/>
        <v>41981.57230324074</v>
      </c>
      <c r="T3065" s="13">
        <f t="shared" si="238"/>
        <v>42012.570138888885</v>
      </c>
      <c r="U3065">
        <f t="shared" si="239"/>
        <v>2014</v>
      </c>
    </row>
    <row r="3066" spans="1:21" ht="43.5" x14ac:dyDescent="0.3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>
        <f t="shared" si="236"/>
        <v>25.2</v>
      </c>
      <c r="Q3066" s="10" t="s">
        <v>8308</v>
      </c>
      <c r="R3066" t="s">
        <v>8310</v>
      </c>
      <c r="S3066" s="13">
        <f t="shared" si="237"/>
        <v>41999.164340277777</v>
      </c>
      <c r="T3066" s="13">
        <f t="shared" si="238"/>
        <v>42029.164340277777</v>
      </c>
      <c r="U3066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8323</v>
      </c>
      <c r="R3067" t="s">
        <v>8326</v>
      </c>
      <c r="S3067" s="13">
        <f t="shared" si="237"/>
        <v>42053.722060185188</v>
      </c>
      <c r="T3067" s="13">
        <f t="shared" si="238"/>
        <v>42113.680393518516</v>
      </c>
      <c r="U3067">
        <f t="shared" si="239"/>
        <v>2015</v>
      </c>
    </row>
    <row r="3068" spans="1:21" ht="43.5" x14ac:dyDescent="0.3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>
        <f t="shared" si="236"/>
        <v>31.25</v>
      </c>
      <c r="Q3068" s="10" t="s">
        <v>8316</v>
      </c>
      <c r="R3068" t="s">
        <v>8344</v>
      </c>
      <c r="S3068" s="13">
        <f t="shared" si="237"/>
        <v>42736.9066087963</v>
      </c>
      <c r="T3068" s="13">
        <f t="shared" si="238"/>
        <v>42756.9066087963</v>
      </c>
      <c r="U3068">
        <f t="shared" si="239"/>
        <v>2017</v>
      </c>
    </row>
    <row r="3069" spans="1:21" ht="43.5" x14ac:dyDescent="0.3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>
        <f t="shared" si="236"/>
        <v>62.5</v>
      </c>
      <c r="Q3069" s="10" t="s">
        <v>8316</v>
      </c>
      <c r="R3069" t="s">
        <v>8344</v>
      </c>
      <c r="S3069" s="13">
        <f t="shared" si="237"/>
        <v>42742.246493055558</v>
      </c>
      <c r="T3069" s="13">
        <f t="shared" si="238"/>
        <v>42795.166666666672</v>
      </c>
      <c r="U3069">
        <f t="shared" si="239"/>
        <v>2017</v>
      </c>
    </row>
    <row r="3070" spans="1:21" ht="43.5" x14ac:dyDescent="0.3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>
        <f t="shared" si="236"/>
        <v>62.5</v>
      </c>
      <c r="Q3070" s="10" t="s">
        <v>8323</v>
      </c>
      <c r="R3070" t="s">
        <v>8324</v>
      </c>
      <c r="S3070" s="13">
        <f t="shared" si="237"/>
        <v>42665.150347222225</v>
      </c>
      <c r="T3070" s="13">
        <f t="shared" si="238"/>
        <v>42725.192013888889</v>
      </c>
      <c r="U3070">
        <f t="shared" si="239"/>
        <v>2016</v>
      </c>
    </row>
    <row r="3071" spans="1:21" ht="43.5" x14ac:dyDescent="0.3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>
        <f t="shared" si="236"/>
        <v>62.5</v>
      </c>
      <c r="Q3071" s="10" t="s">
        <v>8323</v>
      </c>
      <c r="R3071" t="s">
        <v>8326</v>
      </c>
      <c r="S3071" s="13">
        <f t="shared" si="237"/>
        <v>41878.911550925928</v>
      </c>
      <c r="T3071" s="13">
        <f t="shared" si="238"/>
        <v>41938.911550925928</v>
      </c>
      <c r="U3071">
        <f t="shared" si="239"/>
        <v>2014</v>
      </c>
    </row>
    <row r="3072" spans="1:21" ht="43.5" x14ac:dyDescent="0.3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>
        <f t="shared" si="236"/>
        <v>62.5</v>
      </c>
      <c r="Q3072" s="10" t="s">
        <v>8323</v>
      </c>
      <c r="R3072" t="s">
        <v>8326</v>
      </c>
      <c r="S3072" s="13">
        <f t="shared" si="237"/>
        <v>41843.775011574071</v>
      </c>
      <c r="T3072" s="13">
        <f t="shared" si="238"/>
        <v>41863.775011574071</v>
      </c>
      <c r="U3072">
        <f t="shared" si="239"/>
        <v>2014</v>
      </c>
    </row>
    <row r="3073" spans="1:21" ht="43.5" x14ac:dyDescent="0.3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>
        <f t="shared" si="236"/>
        <v>31.25</v>
      </c>
      <c r="Q3073" s="10" t="s">
        <v>8327</v>
      </c>
      <c r="R3073" t="s">
        <v>8328</v>
      </c>
      <c r="S3073" s="13">
        <f t="shared" si="237"/>
        <v>41569.698831018519</v>
      </c>
      <c r="T3073" s="13">
        <f t="shared" si="238"/>
        <v>41599.740497685183</v>
      </c>
      <c r="U3073">
        <f t="shared" si="239"/>
        <v>2013</v>
      </c>
    </row>
    <row r="3074" spans="1:21" ht="43.5" x14ac:dyDescent="0.3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ref="O3074:O3137" si="240">ROUND(E3074/D3074*100,0)</f>
        <v>5</v>
      </c>
      <c r="P3074">
        <f t="shared" si="236"/>
        <v>62.5</v>
      </c>
      <c r="Q3074" s="10" t="s">
        <v>8321</v>
      </c>
      <c r="R3074" t="s">
        <v>8339</v>
      </c>
      <c r="S3074" s="13">
        <f t="shared" si="237"/>
        <v>41576.834513888891</v>
      </c>
      <c r="T3074" s="13">
        <f t="shared" si="238"/>
        <v>41609.876180555555</v>
      </c>
      <c r="U3074">
        <f t="shared" si="239"/>
        <v>2013</v>
      </c>
    </row>
    <row r="3075" spans="1:21" ht="43.5" x14ac:dyDescent="0.3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si="240"/>
        <v>5</v>
      </c>
      <c r="P3075">
        <f t="shared" ref="P3075:P3138" si="241">IFERROR(ROUND(E3075/L3075,2),0)</f>
        <v>41.67</v>
      </c>
      <c r="Q3075" s="10" t="s">
        <v>8311</v>
      </c>
      <c r="R3075" t="s">
        <v>8349</v>
      </c>
      <c r="S3075" s="13">
        <f t="shared" ref="S3075:S3138" si="242">(((J3075/60)/60)/24)+DATE(1970,1,1)</f>
        <v>42404.033090277779</v>
      </c>
      <c r="T3075" s="13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8308</v>
      </c>
      <c r="R3076" t="s">
        <v>8315</v>
      </c>
      <c r="S3076" s="13">
        <f t="shared" si="242"/>
        <v>42341.99700231482</v>
      </c>
      <c r="T3076" s="13">
        <f t="shared" si="243"/>
        <v>42401.99700231482</v>
      </c>
      <c r="U3076">
        <f t="shared" si="244"/>
        <v>2015</v>
      </c>
    </row>
    <row r="3077" spans="1:21" ht="43.5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8323</v>
      </c>
      <c r="R3077" t="s">
        <v>8326</v>
      </c>
      <c r="S3077" s="13">
        <f t="shared" si="242"/>
        <v>42067.011643518519</v>
      </c>
      <c r="T3077" s="13">
        <f t="shared" si="243"/>
        <v>42094.957638888889</v>
      </c>
      <c r="U3077">
        <f t="shared" si="244"/>
        <v>2015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8308</v>
      </c>
      <c r="R3078" t="s">
        <v>8342</v>
      </c>
      <c r="S3078" s="13">
        <f t="shared" si="242"/>
        <v>41927.71980324074</v>
      </c>
      <c r="T3078" s="13">
        <f t="shared" si="243"/>
        <v>41957.761469907404</v>
      </c>
      <c r="U3078">
        <f t="shared" si="244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8327</v>
      </c>
      <c r="R3079" t="s">
        <v>8350</v>
      </c>
      <c r="S3079" s="13">
        <f t="shared" si="242"/>
        <v>42737.545358796298</v>
      </c>
      <c r="T3079" s="13">
        <f t="shared" si="243"/>
        <v>42797.545358796298</v>
      </c>
      <c r="U3079">
        <f t="shared" si="244"/>
        <v>2017</v>
      </c>
    </row>
    <row r="3080" spans="1:21" ht="43.5" x14ac:dyDescent="0.3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>
        <f t="shared" si="241"/>
        <v>40</v>
      </c>
      <c r="Q3080" s="10" t="s">
        <v>8323</v>
      </c>
      <c r="R3080" t="s">
        <v>8326</v>
      </c>
      <c r="S3080" s="13">
        <f t="shared" si="242"/>
        <v>41843.664618055554</v>
      </c>
      <c r="T3080" s="13">
        <f t="shared" si="243"/>
        <v>41855.666666666664</v>
      </c>
      <c r="U3080">
        <f t="shared" si="244"/>
        <v>2014</v>
      </c>
    </row>
    <row r="3081" spans="1:21" ht="43.5" x14ac:dyDescent="0.3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>
        <f t="shared" si="241"/>
        <v>60</v>
      </c>
      <c r="Q3081" s="10" t="s">
        <v>8319</v>
      </c>
      <c r="R3081" t="s">
        <v>8345</v>
      </c>
      <c r="S3081" s="13">
        <f t="shared" si="242"/>
        <v>42087.878912037035</v>
      </c>
      <c r="T3081" s="13">
        <f t="shared" si="243"/>
        <v>42117.878912037035</v>
      </c>
      <c r="U3081">
        <f t="shared" si="244"/>
        <v>2015</v>
      </c>
    </row>
    <row r="3082" spans="1:21" ht="43.5" x14ac:dyDescent="0.3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>
        <f t="shared" si="241"/>
        <v>60</v>
      </c>
      <c r="Q3082" s="10" t="s">
        <v>8327</v>
      </c>
      <c r="R3082" t="s">
        <v>8350</v>
      </c>
      <c r="S3082" s="13">
        <f t="shared" si="242"/>
        <v>41711.169085648151</v>
      </c>
      <c r="T3082" s="13">
        <f t="shared" si="243"/>
        <v>41771.169085648151</v>
      </c>
      <c r="U3082">
        <f t="shared" si="244"/>
        <v>2014</v>
      </c>
    </row>
    <row r="3083" spans="1:21" ht="43.5" x14ac:dyDescent="0.3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>
        <f t="shared" si="241"/>
        <v>60</v>
      </c>
      <c r="Q3083" s="10" t="s">
        <v>8308</v>
      </c>
      <c r="R3083" t="s">
        <v>8342</v>
      </c>
      <c r="S3083" s="13">
        <f t="shared" si="242"/>
        <v>41954.688310185185</v>
      </c>
      <c r="T3083" s="13">
        <f t="shared" si="243"/>
        <v>41984.688310185185</v>
      </c>
      <c r="U3083">
        <f t="shared" si="244"/>
        <v>2014</v>
      </c>
    </row>
    <row r="3084" spans="1:21" ht="43.5" x14ac:dyDescent="0.3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>
        <f t="shared" si="241"/>
        <v>30</v>
      </c>
      <c r="Q3084" s="10" t="s">
        <v>8319</v>
      </c>
      <c r="R3084" t="s">
        <v>8320</v>
      </c>
      <c r="S3084" s="13">
        <f t="shared" si="242"/>
        <v>42807.755173611105</v>
      </c>
      <c r="T3084" s="13">
        <f t="shared" si="243"/>
        <v>42814.755173611105</v>
      </c>
      <c r="U3084">
        <f t="shared" si="244"/>
        <v>2017</v>
      </c>
    </row>
    <row r="3085" spans="1:21" ht="43.5" x14ac:dyDescent="0.3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>
        <f t="shared" si="241"/>
        <v>8.57</v>
      </c>
      <c r="Q3085" s="10" t="s">
        <v>8323</v>
      </c>
      <c r="R3085" t="s">
        <v>8326</v>
      </c>
      <c r="S3085" s="13">
        <f t="shared" si="242"/>
        <v>42425.730671296296</v>
      </c>
      <c r="T3085" s="13">
        <f t="shared" si="243"/>
        <v>42442.5</v>
      </c>
      <c r="U3085">
        <f t="shared" si="244"/>
        <v>2016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8316</v>
      </c>
      <c r="R3086" t="s">
        <v>8334</v>
      </c>
      <c r="S3086" s="13">
        <f t="shared" si="242"/>
        <v>42520.847384259265</v>
      </c>
      <c r="T3086" s="13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8323</v>
      </c>
      <c r="R3087" t="s">
        <v>8326</v>
      </c>
      <c r="S3087" s="13">
        <f t="shared" si="242"/>
        <v>41977.004976851851</v>
      </c>
      <c r="T3087" s="13">
        <f t="shared" si="243"/>
        <v>42008.976388888885</v>
      </c>
      <c r="U3087">
        <f t="shared" si="244"/>
        <v>2014</v>
      </c>
    </row>
    <row r="3088" spans="1:21" ht="43.5" x14ac:dyDescent="0.3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>
        <f t="shared" si="241"/>
        <v>29</v>
      </c>
      <c r="Q3088" s="10" t="s">
        <v>8323</v>
      </c>
      <c r="R3088" t="s">
        <v>8335</v>
      </c>
      <c r="S3088" s="13">
        <f t="shared" si="242"/>
        <v>42138.798819444448</v>
      </c>
      <c r="T3088" s="13">
        <f t="shared" si="243"/>
        <v>42170.798819444448</v>
      </c>
      <c r="U3088">
        <f t="shared" si="244"/>
        <v>2015</v>
      </c>
    </row>
    <row r="3089" spans="1:21" ht="43.5" x14ac:dyDescent="0.3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>
        <f t="shared" si="241"/>
        <v>19.329999999999998</v>
      </c>
      <c r="Q3089" s="10" t="s">
        <v>8327</v>
      </c>
      <c r="R3089" t="s">
        <v>8354</v>
      </c>
      <c r="S3089" s="13">
        <f t="shared" si="242"/>
        <v>40939.948773148149</v>
      </c>
      <c r="T3089" s="13">
        <f t="shared" si="243"/>
        <v>40960.948773148149</v>
      </c>
      <c r="U3089">
        <f t="shared" si="244"/>
        <v>2012</v>
      </c>
    </row>
    <row r="3090" spans="1:21" x14ac:dyDescent="0.3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>
        <f t="shared" si="241"/>
        <v>58</v>
      </c>
      <c r="Q3090" s="10" t="s">
        <v>8323</v>
      </c>
      <c r="R3090" t="s">
        <v>8324</v>
      </c>
      <c r="S3090" s="13">
        <f t="shared" si="242"/>
        <v>42678.932083333333</v>
      </c>
      <c r="T3090" s="13">
        <f t="shared" si="243"/>
        <v>42683.973750000005</v>
      </c>
      <c r="U3090">
        <f t="shared" si="244"/>
        <v>2016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8321</v>
      </c>
      <c r="R3091" t="s">
        <v>8337</v>
      </c>
      <c r="S3091" s="13">
        <f t="shared" si="242"/>
        <v>42693.016180555554</v>
      </c>
      <c r="T3091" s="13">
        <f t="shared" si="243"/>
        <v>42753.016180555554</v>
      </c>
      <c r="U3091">
        <f t="shared" si="244"/>
        <v>2016</v>
      </c>
    </row>
    <row r="3092" spans="1:21" ht="43.5" x14ac:dyDescent="0.3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>
        <f t="shared" si="241"/>
        <v>23</v>
      </c>
      <c r="Q3092" s="10" t="s">
        <v>8316</v>
      </c>
      <c r="R3092" t="s">
        <v>8334</v>
      </c>
      <c r="S3092" s="13">
        <f t="shared" si="242"/>
        <v>42430.747511574074</v>
      </c>
      <c r="T3092" s="13">
        <f t="shared" si="243"/>
        <v>42460.70584490741</v>
      </c>
      <c r="U3092">
        <f t="shared" si="244"/>
        <v>2016</v>
      </c>
    </row>
    <row r="3093" spans="1:21" ht="43.5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8316</v>
      </c>
      <c r="R3093" t="s">
        <v>8334</v>
      </c>
      <c r="S3093" s="13">
        <f t="shared" si="242"/>
        <v>40464.028182870366</v>
      </c>
      <c r="T3093" s="13">
        <f t="shared" si="243"/>
        <v>40512.208333333336</v>
      </c>
      <c r="U3093">
        <f t="shared" si="244"/>
        <v>2010</v>
      </c>
    </row>
    <row r="3094" spans="1:21" ht="58" x14ac:dyDescent="0.3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>
        <f t="shared" si="241"/>
        <v>16.43</v>
      </c>
      <c r="Q3094" s="10" t="s">
        <v>8308</v>
      </c>
      <c r="R3094" t="s">
        <v>8342</v>
      </c>
      <c r="S3094" s="13">
        <f t="shared" si="242"/>
        <v>42070.677604166667</v>
      </c>
      <c r="T3094" s="13">
        <f t="shared" si="243"/>
        <v>42100.635937500003</v>
      </c>
      <c r="U3094">
        <f t="shared" si="244"/>
        <v>2015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8321</v>
      </c>
      <c r="R3095" t="s">
        <v>8339</v>
      </c>
      <c r="S3095" s="13">
        <f t="shared" si="242"/>
        <v>41991.526655092588</v>
      </c>
      <c r="T3095" s="13">
        <f t="shared" si="243"/>
        <v>42021.526655092588</v>
      </c>
      <c r="U3095">
        <f t="shared" si="244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8327</v>
      </c>
      <c r="R3096" t="s">
        <v>8328</v>
      </c>
      <c r="S3096" s="13">
        <f t="shared" si="242"/>
        <v>41179.32104166667</v>
      </c>
      <c r="T3096" s="13">
        <f t="shared" si="243"/>
        <v>41212.32104166667</v>
      </c>
      <c r="U3096">
        <f t="shared" si="244"/>
        <v>2012</v>
      </c>
    </row>
    <row r="3097" spans="1:21" ht="43.5" x14ac:dyDescent="0.3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>
        <f t="shared" si="241"/>
        <v>36.67</v>
      </c>
      <c r="Q3097" s="10" t="s">
        <v>8323</v>
      </c>
      <c r="R3097" t="s">
        <v>8335</v>
      </c>
      <c r="S3097" s="13">
        <f t="shared" si="242"/>
        <v>42013.424502314811</v>
      </c>
      <c r="T3097" s="13">
        <f t="shared" si="243"/>
        <v>42051.424502314811</v>
      </c>
      <c r="U3097">
        <f t="shared" si="244"/>
        <v>2015</v>
      </c>
    </row>
    <row r="3098" spans="1:21" ht="29" x14ac:dyDescent="0.3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>
        <f t="shared" si="241"/>
        <v>55</v>
      </c>
      <c r="Q3098" s="10" t="s">
        <v>8311</v>
      </c>
      <c r="R3098" t="s">
        <v>8356</v>
      </c>
      <c r="S3098" s="13">
        <f t="shared" si="242"/>
        <v>42068.799039351856</v>
      </c>
      <c r="T3098" s="13">
        <f t="shared" si="243"/>
        <v>42098.757372685184</v>
      </c>
      <c r="U3098">
        <f t="shared" si="244"/>
        <v>2015</v>
      </c>
    </row>
    <row r="3099" spans="1:21" ht="43.5" x14ac:dyDescent="0.3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>
        <f t="shared" si="241"/>
        <v>18.329999999999998</v>
      </c>
      <c r="Q3099" s="10" t="s">
        <v>8323</v>
      </c>
      <c r="R3099" t="s">
        <v>8326</v>
      </c>
      <c r="S3099" s="13">
        <f t="shared" si="242"/>
        <v>42069.903437500005</v>
      </c>
      <c r="T3099" s="13">
        <f t="shared" si="243"/>
        <v>42092.833333333328</v>
      </c>
      <c r="U3099">
        <f t="shared" si="244"/>
        <v>2015</v>
      </c>
    </row>
    <row r="3100" spans="1:21" ht="43.5" x14ac:dyDescent="0.3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>
        <f t="shared" si="241"/>
        <v>27.5</v>
      </c>
      <c r="Q3100" s="10" t="s">
        <v>8323</v>
      </c>
      <c r="R3100" t="s">
        <v>8326</v>
      </c>
      <c r="S3100" s="13">
        <f t="shared" si="242"/>
        <v>41991.022488425922</v>
      </c>
      <c r="T3100" s="13">
        <f t="shared" si="243"/>
        <v>42015.041666666672</v>
      </c>
      <c r="U3100">
        <f t="shared" si="244"/>
        <v>2014</v>
      </c>
    </row>
    <row r="3101" spans="1:21" ht="43.5" x14ac:dyDescent="0.3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>
        <f t="shared" si="241"/>
        <v>15.71</v>
      </c>
      <c r="Q3101" s="10" t="s">
        <v>8321</v>
      </c>
      <c r="R3101" t="s">
        <v>8325</v>
      </c>
      <c r="S3101" s="13">
        <f t="shared" si="242"/>
        <v>42032.82576388889</v>
      </c>
      <c r="T3101" s="13">
        <f t="shared" si="243"/>
        <v>42062.82576388889</v>
      </c>
      <c r="U3101">
        <f t="shared" si="244"/>
        <v>2015</v>
      </c>
    </row>
    <row r="3102" spans="1:21" ht="43.5" x14ac:dyDescent="0.3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>
        <f t="shared" si="241"/>
        <v>55</v>
      </c>
      <c r="Q3102" s="10" t="s">
        <v>8327</v>
      </c>
      <c r="R3102" t="s">
        <v>8330</v>
      </c>
      <c r="S3102" s="13">
        <f t="shared" si="242"/>
        <v>42559.814178240747</v>
      </c>
      <c r="T3102" s="13">
        <f t="shared" si="243"/>
        <v>42589.814178240747</v>
      </c>
      <c r="U3102">
        <f t="shared" si="244"/>
        <v>2016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8323</v>
      </c>
      <c r="R3103" t="s">
        <v>8326</v>
      </c>
      <c r="S3103" s="13">
        <f t="shared" si="242"/>
        <v>41928.690138888887</v>
      </c>
      <c r="T3103" s="13">
        <f t="shared" si="243"/>
        <v>41958.833333333328</v>
      </c>
      <c r="U3103">
        <f t="shared" si="244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8316</v>
      </c>
      <c r="R3104" t="s">
        <v>8334</v>
      </c>
      <c r="S3104" s="13">
        <f t="shared" si="242"/>
        <v>41704.16642361111</v>
      </c>
      <c r="T3104" s="13">
        <f t="shared" si="243"/>
        <v>41734.124756944446</v>
      </c>
      <c r="U3104">
        <f t="shared" si="244"/>
        <v>2014</v>
      </c>
    </row>
    <row r="3105" spans="1:21" ht="29" x14ac:dyDescent="0.3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>
        <f t="shared" si="241"/>
        <v>15.43</v>
      </c>
      <c r="Q3105" s="10" t="s">
        <v>8308</v>
      </c>
      <c r="R3105" t="s">
        <v>8342</v>
      </c>
      <c r="S3105" s="13">
        <f t="shared" si="242"/>
        <v>42094.101145833338</v>
      </c>
      <c r="T3105" s="13">
        <f t="shared" si="243"/>
        <v>42124.101145833338</v>
      </c>
      <c r="U3105">
        <f t="shared" si="244"/>
        <v>2015</v>
      </c>
    </row>
    <row r="3106" spans="1:21" ht="43.5" x14ac:dyDescent="0.3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>
        <f t="shared" si="241"/>
        <v>108</v>
      </c>
      <c r="Q3106" s="10" t="s">
        <v>8319</v>
      </c>
      <c r="R3106" t="s">
        <v>8320</v>
      </c>
      <c r="S3106" s="13">
        <f t="shared" si="242"/>
        <v>42804.034120370372</v>
      </c>
      <c r="T3106" s="13">
        <f t="shared" si="243"/>
        <v>42855.708333333328</v>
      </c>
      <c r="U3106">
        <f t="shared" si="244"/>
        <v>2017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8313</v>
      </c>
      <c r="R3107" t="s">
        <v>8314</v>
      </c>
      <c r="S3107" s="13">
        <f t="shared" si="242"/>
        <v>41973.740335648152</v>
      </c>
      <c r="T3107" s="13">
        <f t="shared" si="243"/>
        <v>42033.740335648152</v>
      </c>
      <c r="U3107">
        <f t="shared" si="244"/>
        <v>2014</v>
      </c>
    </row>
    <row r="3108" spans="1:21" ht="43.5" x14ac:dyDescent="0.3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>
        <f t="shared" si="241"/>
        <v>26.5</v>
      </c>
      <c r="Q3108" s="10" t="s">
        <v>8308</v>
      </c>
      <c r="R3108" t="s">
        <v>8310</v>
      </c>
      <c r="S3108" s="13">
        <f t="shared" si="242"/>
        <v>42115.656539351854</v>
      </c>
      <c r="T3108" s="13">
        <f t="shared" si="243"/>
        <v>42145.656539351854</v>
      </c>
      <c r="U3108">
        <f t="shared" si="244"/>
        <v>2015</v>
      </c>
    </row>
    <row r="3109" spans="1:21" ht="43.5" x14ac:dyDescent="0.3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>
        <f t="shared" si="241"/>
        <v>53</v>
      </c>
      <c r="Q3109" s="10" t="s">
        <v>8308</v>
      </c>
      <c r="R3109" t="s">
        <v>8342</v>
      </c>
      <c r="S3109" s="13">
        <f t="shared" si="242"/>
        <v>42192.816238425927</v>
      </c>
      <c r="T3109" s="13">
        <f t="shared" si="243"/>
        <v>42212.165972222225</v>
      </c>
      <c r="U3109">
        <f t="shared" si="244"/>
        <v>2015</v>
      </c>
    </row>
    <row r="3110" spans="1:21" ht="43.5" x14ac:dyDescent="0.3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>
        <f t="shared" si="241"/>
        <v>17.670000000000002</v>
      </c>
      <c r="Q3110" s="10" t="s">
        <v>8308</v>
      </c>
      <c r="R3110" t="s">
        <v>8315</v>
      </c>
      <c r="S3110" s="13">
        <f t="shared" si="242"/>
        <v>42408.714814814812</v>
      </c>
      <c r="T3110" s="13">
        <f t="shared" si="243"/>
        <v>42438.714814814812</v>
      </c>
      <c r="U3110">
        <f t="shared" si="244"/>
        <v>2016</v>
      </c>
    </row>
    <row r="3111" spans="1:21" ht="72.5" x14ac:dyDescent="0.3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>
        <f t="shared" si="241"/>
        <v>35.33</v>
      </c>
      <c r="Q3111" s="10" t="s">
        <v>8308</v>
      </c>
      <c r="R3111" t="s">
        <v>8310</v>
      </c>
      <c r="S3111" s="13">
        <f t="shared" si="242"/>
        <v>42061.11583333333</v>
      </c>
      <c r="T3111" s="13">
        <f t="shared" si="243"/>
        <v>42091.074166666673</v>
      </c>
      <c r="U3111">
        <f t="shared" si="244"/>
        <v>2015</v>
      </c>
    </row>
    <row r="3112" spans="1:21" ht="43.5" x14ac:dyDescent="0.3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>
        <f t="shared" si="241"/>
        <v>26.5</v>
      </c>
      <c r="Q3112" s="10" t="s">
        <v>8308</v>
      </c>
      <c r="R3112" t="s">
        <v>8310</v>
      </c>
      <c r="S3112" s="13">
        <f t="shared" si="242"/>
        <v>41836.847615740742</v>
      </c>
      <c r="T3112" s="13">
        <f t="shared" si="243"/>
        <v>41866.847615740742</v>
      </c>
      <c r="U3112">
        <f t="shared" si="244"/>
        <v>2014</v>
      </c>
    </row>
    <row r="3113" spans="1:21" ht="29" x14ac:dyDescent="0.3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>
        <f t="shared" si="241"/>
        <v>21.2</v>
      </c>
      <c r="Q3113" s="10" t="s">
        <v>8327</v>
      </c>
      <c r="R3113" t="s">
        <v>8331</v>
      </c>
      <c r="S3113" s="13">
        <f t="shared" si="242"/>
        <v>42141.762800925921</v>
      </c>
      <c r="T3113" s="13">
        <f t="shared" si="243"/>
        <v>42164.083333333328</v>
      </c>
      <c r="U3113">
        <f t="shared" si="244"/>
        <v>2015</v>
      </c>
    </row>
    <row r="3114" spans="1:21" ht="43.5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8308</v>
      </c>
      <c r="R3114" t="s">
        <v>8310</v>
      </c>
      <c r="S3114" s="13">
        <f t="shared" si="242"/>
        <v>42384.680925925932</v>
      </c>
      <c r="T3114" s="13">
        <f t="shared" si="243"/>
        <v>42414.680925925932</v>
      </c>
      <c r="U3114">
        <f t="shared" si="244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8311</v>
      </c>
      <c r="R3115" t="s">
        <v>8348</v>
      </c>
      <c r="S3115" s="13">
        <f t="shared" si="242"/>
        <v>41941.680567129632</v>
      </c>
      <c r="T3115" s="13">
        <f t="shared" si="243"/>
        <v>41971.722233796296</v>
      </c>
      <c r="U3115">
        <f t="shared" si="244"/>
        <v>2014</v>
      </c>
    </row>
    <row r="3116" spans="1:21" ht="43.5" x14ac:dyDescent="0.3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>
        <f t="shared" si="241"/>
        <v>52.5</v>
      </c>
      <c r="Q3116" s="10" t="s">
        <v>8323</v>
      </c>
      <c r="R3116" t="s">
        <v>8324</v>
      </c>
      <c r="S3116" s="13">
        <f t="shared" si="242"/>
        <v>42766.956921296296</v>
      </c>
      <c r="T3116" s="13">
        <f t="shared" si="243"/>
        <v>42796.956921296296</v>
      </c>
      <c r="U3116">
        <f t="shared" si="244"/>
        <v>2017</v>
      </c>
    </row>
    <row r="3117" spans="1:21" ht="43.5" x14ac:dyDescent="0.3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>
        <f t="shared" si="241"/>
        <v>52.5</v>
      </c>
      <c r="Q3117" s="10" t="s">
        <v>8323</v>
      </c>
      <c r="R3117" t="s">
        <v>8326</v>
      </c>
      <c r="S3117" s="13">
        <f t="shared" si="242"/>
        <v>41856.672152777777</v>
      </c>
      <c r="T3117" s="13">
        <f t="shared" si="243"/>
        <v>41886.672152777777</v>
      </c>
      <c r="U3117">
        <f t="shared" si="244"/>
        <v>2014</v>
      </c>
    </row>
    <row r="3118" spans="1:21" ht="43.5" x14ac:dyDescent="0.3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>
        <f t="shared" si="241"/>
        <v>17.5</v>
      </c>
      <c r="Q3118" s="10" t="s">
        <v>8311</v>
      </c>
      <c r="R3118" t="s">
        <v>8352</v>
      </c>
      <c r="S3118" s="13">
        <f t="shared" si="242"/>
        <v>41550.922974537039</v>
      </c>
      <c r="T3118" s="13">
        <f t="shared" si="243"/>
        <v>41580.922974537039</v>
      </c>
      <c r="U3118">
        <f t="shared" si="244"/>
        <v>2013</v>
      </c>
    </row>
    <row r="3119" spans="1:21" ht="43.5" x14ac:dyDescent="0.3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>
        <f t="shared" si="241"/>
        <v>52.5</v>
      </c>
      <c r="Q3119" s="10" t="s">
        <v>8311</v>
      </c>
      <c r="R3119" t="s">
        <v>8356</v>
      </c>
      <c r="S3119" s="13">
        <f t="shared" si="242"/>
        <v>42524.36650462963</v>
      </c>
      <c r="T3119" s="13">
        <f t="shared" si="243"/>
        <v>42567.36650462963</v>
      </c>
      <c r="U3119">
        <f t="shared" si="244"/>
        <v>2016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8316</v>
      </c>
      <c r="R3120" t="s">
        <v>8334</v>
      </c>
      <c r="S3120" s="13">
        <f t="shared" si="242"/>
        <v>41361.886469907404</v>
      </c>
      <c r="T3120" s="13">
        <f t="shared" si="243"/>
        <v>41391.886469907404</v>
      </c>
      <c r="U3120">
        <f t="shared" si="244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8308</v>
      </c>
      <c r="R3121" t="s">
        <v>8318</v>
      </c>
      <c r="S3121" s="13">
        <f t="shared" si="242"/>
        <v>42656.717303240745</v>
      </c>
      <c r="T3121" s="13">
        <f t="shared" si="243"/>
        <v>42681.758969907409</v>
      </c>
      <c r="U3121">
        <f t="shared" si="244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8323</v>
      </c>
      <c r="R3122" t="s">
        <v>8335</v>
      </c>
      <c r="S3122" s="13">
        <f t="shared" si="242"/>
        <v>42018.94049768518</v>
      </c>
      <c r="T3122" s="13">
        <f t="shared" si="243"/>
        <v>42063.916666666672</v>
      </c>
      <c r="U3122">
        <f t="shared" si="244"/>
        <v>2015</v>
      </c>
    </row>
    <row r="3123" spans="1:21" ht="43.5" x14ac:dyDescent="0.3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>
        <f t="shared" si="241"/>
        <v>50.5</v>
      </c>
      <c r="Q3123" s="10" t="s">
        <v>8327</v>
      </c>
      <c r="R3123" t="s">
        <v>8350</v>
      </c>
      <c r="S3123" s="13">
        <f t="shared" si="242"/>
        <v>42599.965324074074</v>
      </c>
      <c r="T3123" s="13">
        <f t="shared" si="243"/>
        <v>42629.965324074074</v>
      </c>
      <c r="U3123">
        <f t="shared" si="244"/>
        <v>2016</v>
      </c>
    </row>
    <row r="3124" spans="1:21" ht="43.5" x14ac:dyDescent="0.3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>
        <f t="shared" si="241"/>
        <v>50.5</v>
      </c>
      <c r="Q3124" s="10" t="s">
        <v>8323</v>
      </c>
      <c r="R3124" t="s">
        <v>8326</v>
      </c>
      <c r="S3124" s="13">
        <f t="shared" si="242"/>
        <v>42615.142870370371</v>
      </c>
      <c r="T3124" s="13">
        <f t="shared" si="243"/>
        <v>42645.142870370371</v>
      </c>
      <c r="U3124">
        <f t="shared" si="244"/>
        <v>2016</v>
      </c>
    </row>
    <row r="3125" spans="1:21" ht="43.5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8313</v>
      </c>
      <c r="R3125" t="s">
        <v>8355</v>
      </c>
      <c r="S3125" s="13">
        <f t="shared" si="242"/>
        <v>42472.449467592596</v>
      </c>
      <c r="T3125" s="13">
        <f t="shared" si="243"/>
        <v>42502.449467592596</v>
      </c>
      <c r="U3125">
        <f t="shared" si="244"/>
        <v>2016</v>
      </c>
    </row>
    <row r="3126" spans="1:21" ht="43.5" x14ac:dyDescent="0.3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>
        <f t="shared" si="241"/>
        <v>50.5</v>
      </c>
      <c r="Q3126" s="10" t="s">
        <v>8308</v>
      </c>
      <c r="R3126" t="s">
        <v>8310</v>
      </c>
      <c r="S3126" s="13">
        <f t="shared" si="242"/>
        <v>42683.420312500006</v>
      </c>
      <c r="T3126" s="13">
        <f t="shared" si="243"/>
        <v>42698.958333333328</v>
      </c>
      <c r="U3126">
        <f t="shared" si="244"/>
        <v>2016</v>
      </c>
    </row>
    <row r="3127" spans="1:21" ht="43.5" x14ac:dyDescent="0.3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>
        <f t="shared" si="241"/>
        <v>100</v>
      </c>
      <c r="Q3127" s="10" t="s">
        <v>8319</v>
      </c>
      <c r="R3127" t="s">
        <v>8345</v>
      </c>
      <c r="S3127" s="13">
        <f t="shared" si="242"/>
        <v>41854.747592592597</v>
      </c>
      <c r="T3127" s="13">
        <f t="shared" si="243"/>
        <v>41914.747592592597</v>
      </c>
      <c r="U3127">
        <f t="shared" si="244"/>
        <v>2014</v>
      </c>
    </row>
    <row r="3128" spans="1:21" ht="43.5" x14ac:dyDescent="0.3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>
        <f t="shared" si="241"/>
        <v>100</v>
      </c>
      <c r="Q3128" s="10" t="s">
        <v>8308</v>
      </c>
      <c r="R3128" t="s">
        <v>8310</v>
      </c>
      <c r="S3128" s="13">
        <f t="shared" si="242"/>
        <v>42172.816423611104</v>
      </c>
      <c r="T3128" s="13">
        <f t="shared" si="243"/>
        <v>42202.816423611104</v>
      </c>
      <c r="U3128">
        <f t="shared" si="244"/>
        <v>2015</v>
      </c>
    </row>
    <row r="3129" spans="1:21" ht="43.5" x14ac:dyDescent="0.3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>
        <f t="shared" si="241"/>
        <v>50</v>
      </c>
      <c r="Q3129" s="10" t="s">
        <v>8308</v>
      </c>
      <c r="R3129" t="s">
        <v>8342</v>
      </c>
      <c r="S3129" s="13">
        <f t="shared" si="242"/>
        <v>42063.721817129626</v>
      </c>
      <c r="T3129" s="13">
        <f t="shared" si="243"/>
        <v>42108.680150462969</v>
      </c>
      <c r="U3129">
        <f t="shared" si="244"/>
        <v>2015</v>
      </c>
    </row>
    <row r="3130" spans="1:21" ht="43.5" x14ac:dyDescent="0.3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>
        <f t="shared" si="241"/>
        <v>100</v>
      </c>
      <c r="Q3130" s="10" t="s">
        <v>8311</v>
      </c>
      <c r="R3130" t="s">
        <v>8348</v>
      </c>
      <c r="S3130" s="13">
        <f t="shared" si="242"/>
        <v>42340.360312500001</v>
      </c>
      <c r="T3130" s="13">
        <f t="shared" si="243"/>
        <v>42370.360312500001</v>
      </c>
      <c r="U3130">
        <f t="shared" si="244"/>
        <v>2015</v>
      </c>
    </row>
    <row r="3131" spans="1:21" ht="43.5" x14ac:dyDescent="0.3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>
        <f t="shared" si="241"/>
        <v>50</v>
      </c>
      <c r="Q3131" s="10" t="s">
        <v>8319</v>
      </c>
      <c r="R3131" t="s">
        <v>8345</v>
      </c>
      <c r="S3131" s="13">
        <f t="shared" si="242"/>
        <v>42124.893182870372</v>
      </c>
      <c r="T3131" s="13">
        <f t="shared" si="243"/>
        <v>42154.893182870372</v>
      </c>
      <c r="U3131">
        <f t="shared" si="244"/>
        <v>2015</v>
      </c>
    </row>
    <row r="3132" spans="1:21" x14ac:dyDescent="0.3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>
        <f t="shared" si="241"/>
        <v>100</v>
      </c>
      <c r="Q3132" s="10" t="s">
        <v>8327</v>
      </c>
      <c r="R3132" t="s">
        <v>8350</v>
      </c>
      <c r="S3132" s="13">
        <f t="shared" si="242"/>
        <v>41227.641724537039</v>
      </c>
      <c r="T3132" s="13">
        <f t="shared" si="243"/>
        <v>41262.641724537039</v>
      </c>
      <c r="U3132">
        <f t="shared" si="244"/>
        <v>2012</v>
      </c>
    </row>
    <row r="3133" spans="1:21" ht="43.5" x14ac:dyDescent="0.3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>
        <f t="shared" si="241"/>
        <v>100</v>
      </c>
      <c r="Q3133" s="10" t="s">
        <v>8319</v>
      </c>
      <c r="R3133" t="s">
        <v>8345</v>
      </c>
      <c r="S3133" s="13">
        <f t="shared" si="242"/>
        <v>42440.650335648148</v>
      </c>
      <c r="T3133" s="13">
        <f t="shared" si="243"/>
        <v>42499.868055555555</v>
      </c>
      <c r="U3133">
        <f t="shared" si="244"/>
        <v>2016</v>
      </c>
    </row>
    <row r="3134" spans="1:21" ht="43.5" x14ac:dyDescent="0.3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>
        <f t="shared" si="241"/>
        <v>100</v>
      </c>
      <c r="Q3134" s="10" t="s">
        <v>8323</v>
      </c>
      <c r="R3134" t="s">
        <v>8324</v>
      </c>
      <c r="S3134" s="13">
        <f t="shared" si="242"/>
        <v>42132.9143287037</v>
      </c>
      <c r="T3134" s="13">
        <f t="shared" si="243"/>
        <v>42162.9143287037</v>
      </c>
      <c r="U3134">
        <f t="shared" si="244"/>
        <v>2015</v>
      </c>
    </row>
    <row r="3135" spans="1:21" ht="43.5" x14ac:dyDescent="0.3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>
        <f t="shared" si="241"/>
        <v>100</v>
      </c>
      <c r="Q3135" s="10" t="s">
        <v>8321</v>
      </c>
      <c r="R3135" t="s">
        <v>8325</v>
      </c>
      <c r="S3135" s="13">
        <f t="shared" si="242"/>
        <v>42079.628344907411</v>
      </c>
      <c r="T3135" s="13">
        <f t="shared" si="243"/>
        <v>42139.628344907411</v>
      </c>
      <c r="U3135">
        <f t="shared" si="244"/>
        <v>2015</v>
      </c>
    </row>
    <row r="3136" spans="1:21" ht="29" x14ac:dyDescent="0.3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>
        <f t="shared" si="241"/>
        <v>100</v>
      </c>
      <c r="Q3136" s="10" t="s">
        <v>8308</v>
      </c>
      <c r="R3136" t="s">
        <v>8342</v>
      </c>
      <c r="S3136" s="13">
        <f t="shared" si="242"/>
        <v>42073.798171296294</v>
      </c>
      <c r="T3136" s="13">
        <f t="shared" si="243"/>
        <v>42133.798171296294</v>
      </c>
      <c r="U3136">
        <f t="shared" si="244"/>
        <v>2015</v>
      </c>
    </row>
    <row r="3137" spans="1:21" ht="43.5" x14ac:dyDescent="0.3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>
        <f t="shared" si="241"/>
        <v>25</v>
      </c>
      <c r="Q3137" s="10" t="s">
        <v>8311</v>
      </c>
      <c r="R3137" t="s">
        <v>8356</v>
      </c>
      <c r="S3137" s="13">
        <f t="shared" si="242"/>
        <v>40736.668032407404</v>
      </c>
      <c r="T3137" s="13">
        <f t="shared" si="243"/>
        <v>40766.668032407404</v>
      </c>
      <c r="U3137">
        <f t="shared" si="244"/>
        <v>2011</v>
      </c>
    </row>
    <row r="3138" spans="1:21" ht="43.5" x14ac:dyDescent="0.3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ref="O3138:O3201" si="245">ROUND(E3138/D3138*100,0)</f>
        <v>2</v>
      </c>
      <c r="P3138">
        <f t="shared" si="241"/>
        <v>25</v>
      </c>
      <c r="Q3138" s="10" t="s">
        <v>8323</v>
      </c>
      <c r="R3138" t="s">
        <v>8326</v>
      </c>
      <c r="S3138" s="13">
        <f t="shared" si="242"/>
        <v>41858.214629629627</v>
      </c>
      <c r="T3138" s="13">
        <f t="shared" si="243"/>
        <v>41888.214629629627</v>
      </c>
      <c r="U3138">
        <f t="shared" si="244"/>
        <v>2014</v>
      </c>
    </row>
    <row r="3139" spans="1:21" ht="43.5" x14ac:dyDescent="0.3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si="245"/>
        <v>3</v>
      </c>
      <c r="P3139">
        <f t="shared" ref="P3139:P3202" si="246">IFERROR(ROUND(E3139/L3139,2),0)</f>
        <v>10</v>
      </c>
      <c r="Q3139" s="10" t="s">
        <v>8316</v>
      </c>
      <c r="R3139" t="s">
        <v>8334</v>
      </c>
      <c r="S3139" s="13">
        <f t="shared" ref="S3139:S3202" si="247">(((J3139/60)/60)/24)+DATE(1970,1,1)</f>
        <v>42384.110775462963</v>
      </c>
      <c r="T3139" s="13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43.5" x14ac:dyDescent="0.3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>
        <f t="shared" si="246"/>
        <v>100</v>
      </c>
      <c r="Q3140" s="10" t="s">
        <v>8311</v>
      </c>
      <c r="R3140" t="s">
        <v>8349</v>
      </c>
      <c r="S3140" s="13">
        <f t="shared" si="247"/>
        <v>40672.729872685188</v>
      </c>
      <c r="T3140" s="13">
        <f t="shared" si="248"/>
        <v>40702.729872685188</v>
      </c>
      <c r="U3140">
        <f t="shared" si="249"/>
        <v>2011</v>
      </c>
    </row>
    <row r="3141" spans="1:21" ht="43.5" x14ac:dyDescent="0.3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>
        <f t="shared" si="246"/>
        <v>33.33</v>
      </c>
      <c r="Q3141" s="10" t="s">
        <v>8319</v>
      </c>
      <c r="R3141" t="s">
        <v>8345</v>
      </c>
      <c r="S3141" s="13">
        <f t="shared" si="247"/>
        <v>42656.86137731481</v>
      </c>
      <c r="T3141" s="13">
        <f t="shared" si="248"/>
        <v>42676.165972222225</v>
      </c>
      <c r="U3141">
        <f t="shared" si="249"/>
        <v>2016</v>
      </c>
    </row>
    <row r="3142" spans="1:21" ht="43.5" x14ac:dyDescent="0.3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>
        <f t="shared" si="246"/>
        <v>100</v>
      </c>
      <c r="Q3142" s="10" t="s">
        <v>8313</v>
      </c>
      <c r="R3142" t="s">
        <v>8355</v>
      </c>
      <c r="S3142" s="13">
        <f t="shared" si="247"/>
        <v>41871.65315972222</v>
      </c>
      <c r="T3142" s="13">
        <f t="shared" si="248"/>
        <v>41902.65315972222</v>
      </c>
      <c r="U3142">
        <f t="shared" si="249"/>
        <v>2014</v>
      </c>
    </row>
    <row r="3143" spans="1:21" ht="58" x14ac:dyDescent="0.3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>
        <f t="shared" si="246"/>
        <v>100</v>
      </c>
      <c r="Q3143" s="10" t="s">
        <v>8311</v>
      </c>
      <c r="R3143" t="s">
        <v>8348</v>
      </c>
      <c r="S3143" s="13">
        <f t="shared" si="247"/>
        <v>42360.437152777777</v>
      </c>
      <c r="T3143" s="13">
        <f t="shared" si="248"/>
        <v>42420.437152777777</v>
      </c>
      <c r="U3143">
        <f t="shared" si="249"/>
        <v>2015</v>
      </c>
    </row>
    <row r="3144" spans="1:21" x14ac:dyDescent="0.3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>
        <f t="shared" si="246"/>
        <v>100</v>
      </c>
      <c r="Q3144" s="10" t="s">
        <v>8323</v>
      </c>
      <c r="R3144" t="s">
        <v>8326</v>
      </c>
      <c r="S3144" s="13">
        <f t="shared" si="247"/>
        <v>41914.590011574073</v>
      </c>
      <c r="T3144" s="13">
        <f t="shared" si="248"/>
        <v>41955.907638888893</v>
      </c>
      <c r="U3144">
        <f t="shared" si="249"/>
        <v>2014</v>
      </c>
    </row>
    <row r="3145" spans="1:21" ht="43.5" x14ac:dyDescent="0.3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>
        <f t="shared" si="246"/>
        <v>100</v>
      </c>
      <c r="Q3145" s="10" t="s">
        <v>8311</v>
      </c>
      <c r="R3145" t="s">
        <v>8352</v>
      </c>
      <c r="S3145" s="13">
        <f t="shared" si="247"/>
        <v>41991.713460648149</v>
      </c>
      <c r="T3145" s="13">
        <f t="shared" si="248"/>
        <v>42050.651388888888</v>
      </c>
      <c r="U3145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8323</v>
      </c>
      <c r="R3146" t="s">
        <v>8326</v>
      </c>
      <c r="S3146" s="13">
        <f t="shared" si="247"/>
        <v>42203.677766203706</v>
      </c>
      <c r="T3146" s="13">
        <f t="shared" si="248"/>
        <v>42233.677766203706</v>
      </c>
      <c r="U3146">
        <f t="shared" si="249"/>
        <v>2015</v>
      </c>
    </row>
    <row r="3147" spans="1:21" ht="43.5" x14ac:dyDescent="0.3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>
        <f t="shared" si="246"/>
        <v>16.670000000000002</v>
      </c>
      <c r="Q3147" s="10" t="s">
        <v>8323</v>
      </c>
      <c r="R3147" t="s">
        <v>8326</v>
      </c>
      <c r="S3147" s="13">
        <f t="shared" si="247"/>
        <v>42188.83293981482</v>
      </c>
      <c r="T3147" s="13">
        <f t="shared" si="248"/>
        <v>42242.772222222222</v>
      </c>
      <c r="U3147">
        <f t="shared" si="249"/>
        <v>2015</v>
      </c>
    </row>
    <row r="3148" spans="1:21" ht="43.5" x14ac:dyDescent="0.3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>
        <f t="shared" si="246"/>
        <v>33.33</v>
      </c>
      <c r="Q3148" s="10" t="s">
        <v>8323</v>
      </c>
      <c r="R3148" t="s">
        <v>8326</v>
      </c>
      <c r="S3148" s="13">
        <f t="shared" si="247"/>
        <v>42057.190960648149</v>
      </c>
      <c r="T3148" s="13">
        <f t="shared" si="248"/>
        <v>42087.149293981478</v>
      </c>
      <c r="U3148">
        <f t="shared" si="249"/>
        <v>2015</v>
      </c>
    </row>
    <row r="3149" spans="1:21" ht="43.5" x14ac:dyDescent="0.3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>
        <f t="shared" si="246"/>
        <v>100</v>
      </c>
      <c r="Q3149" s="10" t="s">
        <v>8323</v>
      </c>
      <c r="R3149" t="s">
        <v>8335</v>
      </c>
      <c r="S3149" s="13">
        <f t="shared" si="247"/>
        <v>41946.936909722222</v>
      </c>
      <c r="T3149" s="13">
        <f t="shared" si="248"/>
        <v>41966.936909722222</v>
      </c>
      <c r="U3149">
        <f t="shared" si="249"/>
        <v>2014</v>
      </c>
    </row>
    <row r="3150" spans="1:21" ht="29" x14ac:dyDescent="0.3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>
        <f t="shared" si="246"/>
        <v>100</v>
      </c>
      <c r="Q3150" s="10" t="s">
        <v>8323</v>
      </c>
      <c r="R3150" t="s">
        <v>8326</v>
      </c>
      <c r="S3150" s="13">
        <f t="shared" si="247"/>
        <v>42125.644467592589</v>
      </c>
      <c r="T3150" s="13">
        <f t="shared" si="248"/>
        <v>42155.644467592589</v>
      </c>
      <c r="U3150">
        <f t="shared" si="249"/>
        <v>2015</v>
      </c>
    </row>
    <row r="3151" spans="1:21" ht="43.5" x14ac:dyDescent="0.3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>
        <f t="shared" si="246"/>
        <v>20</v>
      </c>
      <c r="Q3151" s="10" t="s">
        <v>8323</v>
      </c>
      <c r="R3151" t="s">
        <v>8326</v>
      </c>
      <c r="S3151" s="13">
        <f t="shared" si="247"/>
        <v>42649.54923611111</v>
      </c>
      <c r="T3151" s="13">
        <f t="shared" si="248"/>
        <v>42709.590902777782</v>
      </c>
      <c r="U3151">
        <f t="shared" si="249"/>
        <v>2016</v>
      </c>
    </row>
    <row r="3152" spans="1:21" ht="43.5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8323</v>
      </c>
      <c r="R3152" t="s">
        <v>8326</v>
      </c>
      <c r="S3152" s="13">
        <f t="shared" si="247"/>
        <v>42802.718784722223</v>
      </c>
      <c r="T3152" s="13">
        <f t="shared" si="248"/>
        <v>42832.677118055552</v>
      </c>
      <c r="U3152">
        <f t="shared" si="249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8308</v>
      </c>
      <c r="R3153" t="s">
        <v>8310</v>
      </c>
      <c r="S3153" s="13">
        <f t="shared" si="247"/>
        <v>42636.645358796297</v>
      </c>
      <c r="T3153" s="13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8323</v>
      </c>
      <c r="R3154" t="s">
        <v>8326</v>
      </c>
      <c r="S3154" s="13">
        <f t="shared" si="247"/>
        <v>41781.045173611114</v>
      </c>
      <c r="T3154" s="13">
        <f t="shared" si="248"/>
        <v>41811.045173611114</v>
      </c>
      <c r="U3154">
        <f t="shared" si="249"/>
        <v>2014</v>
      </c>
    </row>
    <row r="3155" spans="1:21" ht="43.5" x14ac:dyDescent="0.3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>
        <f t="shared" si="246"/>
        <v>23.75</v>
      </c>
      <c r="Q3155" s="10" t="s">
        <v>8323</v>
      </c>
      <c r="R3155" t="s">
        <v>8326</v>
      </c>
      <c r="S3155" s="13">
        <f t="shared" si="247"/>
        <v>42446.060694444444</v>
      </c>
      <c r="T3155" s="13">
        <f t="shared" si="248"/>
        <v>42461.165972222225</v>
      </c>
      <c r="U3155">
        <f t="shared" si="249"/>
        <v>2016</v>
      </c>
    </row>
    <row r="3156" spans="1:21" ht="43.5" x14ac:dyDescent="0.3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>
        <f t="shared" si="246"/>
        <v>9.5</v>
      </c>
      <c r="Q3156" s="10" t="s">
        <v>8323</v>
      </c>
      <c r="R3156" t="s">
        <v>8326</v>
      </c>
      <c r="S3156" s="13">
        <f t="shared" si="247"/>
        <v>41920.963472222218</v>
      </c>
      <c r="T3156" s="13">
        <f t="shared" si="248"/>
        <v>41951</v>
      </c>
      <c r="U3156">
        <f t="shared" si="249"/>
        <v>2014</v>
      </c>
    </row>
    <row r="3157" spans="1:21" ht="43.5" x14ac:dyDescent="0.3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>
        <f t="shared" si="246"/>
        <v>15.67</v>
      </c>
      <c r="Q3157" s="10" t="s">
        <v>8323</v>
      </c>
      <c r="R3157" t="s">
        <v>8326</v>
      </c>
      <c r="S3157" s="13">
        <f t="shared" si="247"/>
        <v>42029.135879629626</v>
      </c>
      <c r="T3157" s="13">
        <f t="shared" si="248"/>
        <v>42059.135879629626</v>
      </c>
      <c r="U3157">
        <f t="shared" si="249"/>
        <v>2015</v>
      </c>
    </row>
    <row r="3158" spans="1:21" ht="43.5" x14ac:dyDescent="0.3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>
        <f t="shared" si="246"/>
        <v>23.5</v>
      </c>
      <c r="Q3158" s="10" t="s">
        <v>8313</v>
      </c>
      <c r="R3158" t="s">
        <v>8355</v>
      </c>
      <c r="S3158" s="13">
        <f t="shared" si="247"/>
        <v>41936.020752314813</v>
      </c>
      <c r="T3158" s="13">
        <f t="shared" si="248"/>
        <v>41956.062418981484</v>
      </c>
      <c r="U3158">
        <f t="shared" si="249"/>
        <v>2014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8313</v>
      </c>
      <c r="R3159" t="s">
        <v>8351</v>
      </c>
      <c r="S3159" s="13">
        <f t="shared" si="247"/>
        <v>42246.789965277778</v>
      </c>
      <c r="T3159" s="13">
        <f t="shared" si="248"/>
        <v>42303.888888888891</v>
      </c>
      <c r="U3159">
        <f t="shared" si="249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8321</v>
      </c>
      <c r="R3160" t="s">
        <v>8337</v>
      </c>
      <c r="S3160" s="13">
        <f t="shared" si="247"/>
        <v>41968.172106481477</v>
      </c>
      <c r="T3160" s="13">
        <f t="shared" si="248"/>
        <v>41998.333333333328</v>
      </c>
      <c r="U3160">
        <f t="shared" si="249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8308</v>
      </c>
      <c r="R3161" t="s">
        <v>8315</v>
      </c>
      <c r="S3161" s="13">
        <f t="shared" si="247"/>
        <v>42551.884189814817</v>
      </c>
      <c r="T3161" s="13">
        <f t="shared" si="248"/>
        <v>42581.884189814817</v>
      </c>
      <c r="U3161">
        <f t="shared" si="249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8308</v>
      </c>
      <c r="R3162" t="s">
        <v>8342</v>
      </c>
      <c r="S3162" s="13">
        <f t="shared" si="247"/>
        <v>42384.306840277779</v>
      </c>
      <c r="T3162" s="13">
        <f t="shared" si="248"/>
        <v>42443.958333333328</v>
      </c>
      <c r="U3162">
        <f t="shared" si="249"/>
        <v>2016</v>
      </c>
    </row>
    <row r="3163" spans="1:21" ht="29" x14ac:dyDescent="0.3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>
        <f t="shared" si="246"/>
        <v>30</v>
      </c>
      <c r="Q3163" s="10" t="s">
        <v>8311</v>
      </c>
      <c r="R3163" t="s">
        <v>8356</v>
      </c>
      <c r="S3163" s="13">
        <f t="shared" si="247"/>
        <v>41373.579675925925</v>
      </c>
      <c r="T3163" s="13">
        <f t="shared" si="248"/>
        <v>41418.579675925925</v>
      </c>
      <c r="U3163">
        <f t="shared" si="249"/>
        <v>2013</v>
      </c>
    </row>
    <row r="3164" spans="1:21" ht="58" x14ac:dyDescent="0.3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>
        <f t="shared" si="246"/>
        <v>30</v>
      </c>
      <c r="Q3164" s="10" t="s">
        <v>8327</v>
      </c>
      <c r="R3164" t="s">
        <v>8350</v>
      </c>
      <c r="S3164" s="13">
        <f t="shared" si="247"/>
        <v>41829.965532407405</v>
      </c>
      <c r="T3164" s="13">
        <f t="shared" si="248"/>
        <v>41881.645833333336</v>
      </c>
      <c r="U3164">
        <f t="shared" si="249"/>
        <v>2014</v>
      </c>
    </row>
    <row r="3165" spans="1:21" ht="43.5" x14ac:dyDescent="0.3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>
        <f t="shared" si="246"/>
        <v>22.5</v>
      </c>
      <c r="Q3165" s="10" t="s">
        <v>8308</v>
      </c>
      <c r="R3165" t="s">
        <v>8310</v>
      </c>
      <c r="S3165" s="13">
        <f t="shared" si="247"/>
        <v>42752.845451388886</v>
      </c>
      <c r="T3165" s="13">
        <f t="shared" si="248"/>
        <v>42784.249305555553</v>
      </c>
      <c r="U3165">
        <f t="shared" si="249"/>
        <v>2017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8319</v>
      </c>
      <c r="R3166" t="s">
        <v>8345</v>
      </c>
      <c r="S3166" s="13">
        <f t="shared" si="247"/>
        <v>41809.754016203704</v>
      </c>
      <c r="T3166" s="13">
        <f t="shared" si="248"/>
        <v>41854.754016203704</v>
      </c>
      <c r="U3166">
        <f t="shared" si="249"/>
        <v>2014</v>
      </c>
    </row>
    <row r="3167" spans="1:21" ht="43.5" x14ac:dyDescent="0.3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>
        <f t="shared" si="246"/>
        <v>30</v>
      </c>
      <c r="Q3167" s="10" t="s">
        <v>8323</v>
      </c>
      <c r="R3167" t="s">
        <v>8326</v>
      </c>
      <c r="S3167" s="13">
        <f t="shared" si="247"/>
        <v>42358.684872685189</v>
      </c>
      <c r="T3167" s="13">
        <f t="shared" si="248"/>
        <v>42387</v>
      </c>
      <c r="U3167">
        <f t="shared" si="249"/>
        <v>2015</v>
      </c>
    </row>
    <row r="3168" spans="1:21" ht="43.5" x14ac:dyDescent="0.3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>
        <f t="shared" si="246"/>
        <v>18</v>
      </c>
      <c r="Q3168" s="10" t="s">
        <v>8327</v>
      </c>
      <c r="R3168" t="s">
        <v>8350</v>
      </c>
      <c r="S3168" s="13">
        <f t="shared" si="247"/>
        <v>40921.117662037039</v>
      </c>
      <c r="T3168" s="13">
        <f t="shared" si="248"/>
        <v>40951.117662037039</v>
      </c>
      <c r="U3168">
        <f t="shared" si="249"/>
        <v>2012</v>
      </c>
    </row>
    <row r="3169" spans="1:21" ht="43.5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8319</v>
      </c>
      <c r="R3169" t="s">
        <v>8357</v>
      </c>
      <c r="S3169" s="13">
        <f t="shared" si="247"/>
        <v>41858.825439814813</v>
      </c>
      <c r="T3169" s="13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8323</v>
      </c>
      <c r="R3170" t="s">
        <v>8326</v>
      </c>
      <c r="S3170" s="13">
        <f t="shared" si="247"/>
        <v>42512.626747685179</v>
      </c>
      <c r="T3170" s="13">
        <f t="shared" si="248"/>
        <v>42572.626747685179</v>
      </c>
      <c r="U3170">
        <f t="shared" si="249"/>
        <v>2016</v>
      </c>
    </row>
    <row r="3171" spans="1:21" ht="29" x14ac:dyDescent="0.3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>
        <f t="shared" si="246"/>
        <v>21.25</v>
      </c>
      <c r="Q3171" s="10" t="s">
        <v>8316</v>
      </c>
      <c r="R3171" t="s">
        <v>8334</v>
      </c>
      <c r="S3171" s="13">
        <f t="shared" si="247"/>
        <v>41832.086377314816</v>
      </c>
      <c r="T3171" s="13">
        <f t="shared" si="248"/>
        <v>41867.086377314816</v>
      </c>
      <c r="U3171">
        <f t="shared" si="249"/>
        <v>2014</v>
      </c>
    </row>
    <row r="3172" spans="1:21" ht="43.5" x14ac:dyDescent="0.3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>
        <f t="shared" si="246"/>
        <v>21.25</v>
      </c>
      <c r="Q3172" s="10" t="s">
        <v>8308</v>
      </c>
      <c r="R3172" t="s">
        <v>8318</v>
      </c>
      <c r="S3172" s="13">
        <f t="shared" si="247"/>
        <v>41767.587094907409</v>
      </c>
      <c r="T3172" s="13">
        <f t="shared" si="248"/>
        <v>41782.587094907409</v>
      </c>
      <c r="U3172">
        <f t="shared" si="249"/>
        <v>2014</v>
      </c>
    </row>
    <row r="3173" spans="1:21" ht="43.5" x14ac:dyDescent="0.3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>
        <f t="shared" si="246"/>
        <v>5.31</v>
      </c>
      <c r="Q3173" s="10" t="s">
        <v>8316</v>
      </c>
      <c r="R3173" t="s">
        <v>8334</v>
      </c>
      <c r="S3173" s="13">
        <f t="shared" si="247"/>
        <v>41018.711863425924</v>
      </c>
      <c r="T3173" s="13">
        <f t="shared" si="248"/>
        <v>41048.711863425924</v>
      </c>
      <c r="U3173">
        <f t="shared" si="249"/>
        <v>2012</v>
      </c>
    </row>
    <row r="3174" spans="1:21" ht="43.5" x14ac:dyDescent="0.3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>
        <f t="shared" si="246"/>
        <v>42.5</v>
      </c>
      <c r="Q3174" s="10" t="s">
        <v>8311</v>
      </c>
      <c r="R3174" t="s">
        <v>8349</v>
      </c>
      <c r="S3174" s="13">
        <f t="shared" si="247"/>
        <v>41652.742488425924</v>
      </c>
      <c r="T3174" s="13">
        <f t="shared" si="248"/>
        <v>41712.700821759259</v>
      </c>
      <c r="U3174">
        <f t="shared" si="249"/>
        <v>2014</v>
      </c>
    </row>
    <row r="3175" spans="1:21" ht="43.5" x14ac:dyDescent="0.3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>
        <f t="shared" si="246"/>
        <v>21.25</v>
      </c>
      <c r="Q3175" s="10" t="s">
        <v>8319</v>
      </c>
      <c r="R3175" t="s">
        <v>8320</v>
      </c>
      <c r="S3175" s="13">
        <f t="shared" si="247"/>
        <v>42804.895474537043</v>
      </c>
      <c r="T3175" s="13">
        <f t="shared" si="248"/>
        <v>42834.853807870371</v>
      </c>
      <c r="U3175">
        <f t="shared" si="249"/>
        <v>2017</v>
      </c>
    </row>
    <row r="3176" spans="1:21" ht="43.5" x14ac:dyDescent="0.3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>
        <f t="shared" si="246"/>
        <v>21.25</v>
      </c>
      <c r="Q3176" s="10" t="s">
        <v>8327</v>
      </c>
      <c r="R3176" t="s">
        <v>8330</v>
      </c>
      <c r="S3176" s="13">
        <f t="shared" si="247"/>
        <v>41841.56381944444</v>
      </c>
      <c r="T3176" s="13">
        <f t="shared" si="248"/>
        <v>41882.818749999999</v>
      </c>
      <c r="U3176">
        <f t="shared" si="249"/>
        <v>2014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8319</v>
      </c>
      <c r="R3177" t="s">
        <v>8345</v>
      </c>
      <c r="S3177" s="13">
        <f t="shared" si="247"/>
        <v>42510.341631944444</v>
      </c>
      <c r="T3177" s="13">
        <f t="shared" si="248"/>
        <v>42540.341631944444</v>
      </c>
      <c r="U3177">
        <f t="shared" si="249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8316</v>
      </c>
      <c r="R3178" t="s">
        <v>8334</v>
      </c>
      <c r="S3178" s="13">
        <f t="shared" si="247"/>
        <v>42333.598530092597</v>
      </c>
      <c r="T3178" s="13">
        <f t="shared" si="248"/>
        <v>42363.598530092597</v>
      </c>
      <c r="U3178">
        <f t="shared" si="249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8321</v>
      </c>
      <c r="R3179" t="s">
        <v>8339</v>
      </c>
      <c r="S3179" s="13">
        <f t="shared" si="247"/>
        <v>41753.758043981477</v>
      </c>
      <c r="T3179" s="13">
        <f t="shared" si="248"/>
        <v>41773.758043981477</v>
      </c>
      <c r="U3179">
        <f t="shared" si="249"/>
        <v>2014</v>
      </c>
    </row>
    <row r="3180" spans="1:21" ht="43.5" x14ac:dyDescent="0.3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>
        <f t="shared" si="246"/>
        <v>20.5</v>
      </c>
      <c r="Q3180" s="10" t="s">
        <v>8308</v>
      </c>
      <c r="R3180" t="s">
        <v>8342</v>
      </c>
      <c r="S3180" s="13">
        <f t="shared" si="247"/>
        <v>41961.18913194444</v>
      </c>
      <c r="T3180" s="13">
        <f t="shared" si="248"/>
        <v>41991.18913194444</v>
      </c>
      <c r="U3180">
        <f t="shared" si="249"/>
        <v>2014</v>
      </c>
    </row>
    <row r="3181" spans="1:21" ht="43.5" x14ac:dyDescent="0.3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>
        <f t="shared" si="246"/>
        <v>16.399999999999999</v>
      </c>
      <c r="Q3181" s="10" t="s">
        <v>8321</v>
      </c>
      <c r="R3181" t="s">
        <v>8339</v>
      </c>
      <c r="S3181" s="13">
        <f t="shared" si="247"/>
        <v>41938.717256944445</v>
      </c>
      <c r="T3181" s="13">
        <f t="shared" si="248"/>
        <v>41969.551388888889</v>
      </c>
      <c r="U3181">
        <f t="shared" si="249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8321</v>
      </c>
      <c r="R3182" t="s">
        <v>8337</v>
      </c>
      <c r="S3182" s="13">
        <f t="shared" si="247"/>
        <v>42168.559432870374</v>
      </c>
      <c r="T3182" s="13">
        <f t="shared" si="248"/>
        <v>42208.559432870374</v>
      </c>
      <c r="U3182">
        <f t="shared" si="249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8316</v>
      </c>
      <c r="R3183" t="s">
        <v>8334</v>
      </c>
      <c r="S3183" s="13">
        <f t="shared" si="247"/>
        <v>41661.381041666667</v>
      </c>
      <c r="T3183" s="13">
        <f t="shared" si="248"/>
        <v>41689.381041666667</v>
      </c>
      <c r="U3183">
        <f t="shared" si="249"/>
        <v>2014</v>
      </c>
    </row>
    <row r="3184" spans="1:21" ht="43.5" x14ac:dyDescent="0.3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>
        <f t="shared" si="246"/>
        <v>20</v>
      </c>
      <c r="Q3184" s="10" t="s">
        <v>8311</v>
      </c>
      <c r="R3184" t="s">
        <v>8349</v>
      </c>
      <c r="S3184" s="13">
        <f t="shared" si="247"/>
        <v>42144.769479166673</v>
      </c>
      <c r="T3184" s="13">
        <f t="shared" si="248"/>
        <v>42174.769479166673</v>
      </c>
      <c r="U3184">
        <f t="shared" si="249"/>
        <v>2015</v>
      </c>
    </row>
    <row r="3185" spans="1:21" ht="43.5" x14ac:dyDescent="0.3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>
        <f t="shared" si="246"/>
        <v>20</v>
      </c>
      <c r="Q3185" s="10" t="s">
        <v>8308</v>
      </c>
      <c r="R3185" t="s">
        <v>8342</v>
      </c>
      <c r="S3185" s="13">
        <f t="shared" si="247"/>
        <v>42632.443368055552</v>
      </c>
      <c r="T3185" s="13">
        <f t="shared" si="248"/>
        <v>42662.443368055552</v>
      </c>
      <c r="U3185">
        <f t="shared" si="249"/>
        <v>2016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8319</v>
      </c>
      <c r="R3186" t="s">
        <v>8320</v>
      </c>
      <c r="S3186" s="13">
        <f t="shared" si="247"/>
        <v>42794.022349537037</v>
      </c>
      <c r="T3186" s="13">
        <f t="shared" si="248"/>
        <v>42823.980682870373</v>
      </c>
      <c r="U3186">
        <f t="shared" si="249"/>
        <v>2017</v>
      </c>
    </row>
    <row r="3187" spans="1:21" ht="58" x14ac:dyDescent="0.3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>
        <f t="shared" si="246"/>
        <v>40</v>
      </c>
      <c r="Q3187" s="10" t="s">
        <v>8323</v>
      </c>
      <c r="R3187" t="s">
        <v>8326</v>
      </c>
      <c r="S3187" s="13">
        <f t="shared" si="247"/>
        <v>42497.070775462969</v>
      </c>
      <c r="T3187" s="13">
        <f t="shared" si="248"/>
        <v>42514.600694444445</v>
      </c>
      <c r="U3187">
        <f t="shared" si="249"/>
        <v>2016</v>
      </c>
    </row>
    <row r="3188" spans="1:21" ht="43.5" x14ac:dyDescent="0.3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>
        <f t="shared" si="246"/>
        <v>26.67</v>
      </c>
      <c r="Q3188" s="10" t="s">
        <v>8323</v>
      </c>
      <c r="R3188" t="s">
        <v>8326</v>
      </c>
      <c r="S3188" s="13">
        <f t="shared" si="247"/>
        <v>42257.590833333335</v>
      </c>
      <c r="T3188" s="13">
        <f t="shared" si="248"/>
        <v>42271.590833333335</v>
      </c>
      <c r="U3188">
        <f t="shared" si="249"/>
        <v>2015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8313</v>
      </c>
      <c r="R3189" t="s">
        <v>8353</v>
      </c>
      <c r="S3189" s="13">
        <f t="shared" si="247"/>
        <v>42181.902037037042</v>
      </c>
      <c r="T3189" s="13">
        <f t="shared" si="248"/>
        <v>42201.902037037042</v>
      </c>
      <c r="U3189">
        <f t="shared" si="249"/>
        <v>2015</v>
      </c>
    </row>
    <row r="3190" spans="1:21" ht="43.5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8311</v>
      </c>
      <c r="R3190" t="s">
        <v>8348</v>
      </c>
      <c r="S3190" s="13">
        <f t="shared" si="247"/>
        <v>42391.35019675926</v>
      </c>
      <c r="T3190" s="13">
        <f t="shared" si="248"/>
        <v>42421.35019675926</v>
      </c>
      <c r="U3190">
        <f t="shared" si="249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8321</v>
      </c>
      <c r="R3191" t="s">
        <v>8339</v>
      </c>
      <c r="S3191" s="13">
        <f t="shared" si="247"/>
        <v>41129.942870370374</v>
      </c>
      <c r="T3191" s="13">
        <f t="shared" si="248"/>
        <v>41159.942870370374</v>
      </c>
      <c r="U3191">
        <f t="shared" si="249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8313</v>
      </c>
      <c r="R3192" t="s">
        <v>8314</v>
      </c>
      <c r="S3192" s="13">
        <f t="shared" si="247"/>
        <v>41913.94840277778</v>
      </c>
      <c r="T3192" s="13">
        <f t="shared" si="248"/>
        <v>41943.94840277778</v>
      </c>
      <c r="U3192">
        <f t="shared" si="249"/>
        <v>2014</v>
      </c>
    </row>
    <row r="3193" spans="1:21" ht="29" x14ac:dyDescent="0.3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>
        <f t="shared" si="246"/>
        <v>25</v>
      </c>
      <c r="Q3193" s="10" t="s">
        <v>8311</v>
      </c>
      <c r="R3193" t="s">
        <v>8348</v>
      </c>
      <c r="S3193" s="13">
        <f t="shared" si="247"/>
        <v>42529.730717592596</v>
      </c>
      <c r="T3193" s="13">
        <f t="shared" si="248"/>
        <v>42559.730717592596</v>
      </c>
      <c r="U3193">
        <f t="shared" si="249"/>
        <v>2016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8319</v>
      </c>
      <c r="R3194" t="s">
        <v>8345</v>
      </c>
      <c r="S3194" s="13">
        <f t="shared" si="247"/>
        <v>42507.71025462963</v>
      </c>
      <c r="T3194" s="13">
        <f t="shared" si="248"/>
        <v>42537.71025462963</v>
      </c>
      <c r="U3194">
        <f t="shared" si="249"/>
        <v>2016</v>
      </c>
    </row>
    <row r="3195" spans="1:21" ht="43.5" x14ac:dyDescent="0.3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>
        <f t="shared" si="246"/>
        <v>37.5</v>
      </c>
      <c r="Q3195" s="10" t="s">
        <v>8319</v>
      </c>
      <c r="R3195" t="s">
        <v>8357</v>
      </c>
      <c r="S3195" s="13">
        <f t="shared" si="247"/>
        <v>42078.997361111105</v>
      </c>
      <c r="T3195" s="13">
        <f t="shared" si="248"/>
        <v>42138.997361111105</v>
      </c>
      <c r="U3195">
        <f t="shared" si="249"/>
        <v>2015</v>
      </c>
    </row>
    <row r="3196" spans="1:21" ht="29" x14ac:dyDescent="0.3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>
        <f t="shared" si="246"/>
        <v>37.5</v>
      </c>
      <c r="Q3196" s="10" t="s">
        <v>8323</v>
      </c>
      <c r="R3196" t="s">
        <v>8324</v>
      </c>
      <c r="S3196" s="13">
        <f t="shared" si="247"/>
        <v>42122.670069444444</v>
      </c>
      <c r="T3196" s="13">
        <f t="shared" si="248"/>
        <v>42152.665972222225</v>
      </c>
      <c r="U3196">
        <f t="shared" si="249"/>
        <v>2015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8327</v>
      </c>
      <c r="R3197" t="s">
        <v>8330</v>
      </c>
      <c r="S3197" s="13">
        <f t="shared" si="247"/>
        <v>42460.610520833332</v>
      </c>
      <c r="T3197" s="13">
        <f t="shared" si="248"/>
        <v>42504.207638888889</v>
      </c>
      <c r="U3197">
        <f t="shared" si="249"/>
        <v>2016</v>
      </c>
    </row>
    <row r="3198" spans="1:21" ht="43.5" x14ac:dyDescent="0.3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>
        <f t="shared" si="246"/>
        <v>75</v>
      </c>
      <c r="Q3198" s="10" t="s">
        <v>8308</v>
      </c>
      <c r="R3198" t="s">
        <v>8310</v>
      </c>
      <c r="S3198" s="13">
        <f t="shared" si="247"/>
        <v>41946.898090277777</v>
      </c>
      <c r="T3198" s="13">
        <f t="shared" si="248"/>
        <v>41991.898090277777</v>
      </c>
      <c r="U3198">
        <f t="shared" si="249"/>
        <v>2014</v>
      </c>
    </row>
    <row r="3199" spans="1:21" ht="58" x14ac:dyDescent="0.3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>
        <f t="shared" si="246"/>
        <v>25</v>
      </c>
      <c r="Q3199" s="10" t="s">
        <v>8319</v>
      </c>
      <c r="R3199" t="s">
        <v>8345</v>
      </c>
      <c r="S3199" s="13">
        <f t="shared" si="247"/>
        <v>42594.524756944447</v>
      </c>
      <c r="T3199" s="13">
        <f t="shared" si="248"/>
        <v>42654.524756944447</v>
      </c>
      <c r="U3199">
        <f t="shared" si="249"/>
        <v>2016</v>
      </c>
    </row>
    <row r="3200" spans="1:21" ht="43.5" x14ac:dyDescent="0.3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>
        <f t="shared" si="246"/>
        <v>25</v>
      </c>
      <c r="Q3200" s="10" t="s">
        <v>8313</v>
      </c>
      <c r="R3200" t="s">
        <v>8351</v>
      </c>
      <c r="S3200" s="13">
        <f t="shared" si="247"/>
        <v>41941.430196759262</v>
      </c>
      <c r="T3200" s="13">
        <f t="shared" si="248"/>
        <v>41986.471863425926</v>
      </c>
      <c r="U3200">
        <f t="shared" si="249"/>
        <v>2014</v>
      </c>
    </row>
    <row r="3201" spans="1:21" ht="58" x14ac:dyDescent="0.3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>
        <f t="shared" si="246"/>
        <v>37.5</v>
      </c>
      <c r="Q3201" s="10" t="s">
        <v>8308</v>
      </c>
      <c r="R3201" t="s">
        <v>8342</v>
      </c>
      <c r="S3201" s="13">
        <f t="shared" si="247"/>
        <v>42195.187534722223</v>
      </c>
      <c r="T3201" s="13">
        <f t="shared" si="248"/>
        <v>42220.187534722223</v>
      </c>
      <c r="U3201">
        <f t="shared" si="249"/>
        <v>2015</v>
      </c>
    </row>
    <row r="3202" spans="1:21" ht="43.5" x14ac:dyDescent="0.3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ref="O3202:O3265" si="250">ROUND(E3202/D3202*100,0)</f>
        <v>4</v>
      </c>
      <c r="P3202">
        <f t="shared" si="246"/>
        <v>25</v>
      </c>
      <c r="Q3202" s="10" t="s">
        <v>8323</v>
      </c>
      <c r="R3202" t="s">
        <v>8326</v>
      </c>
      <c r="S3202" s="13">
        <f t="shared" si="247"/>
        <v>41851.700925925928</v>
      </c>
      <c r="T3202" s="13">
        <f t="shared" si="248"/>
        <v>41891.700925925928</v>
      </c>
      <c r="U3202">
        <f t="shared" si="249"/>
        <v>2014</v>
      </c>
    </row>
    <row r="3203" spans="1:21" ht="43.5" x14ac:dyDescent="0.3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si="250"/>
        <v>5</v>
      </c>
      <c r="P3203">
        <f t="shared" ref="P3203:P3266" si="251">IFERROR(ROUND(E3203/L3203,2),0)</f>
        <v>18.75</v>
      </c>
      <c r="Q3203" s="10" t="s">
        <v>8323</v>
      </c>
      <c r="R3203" t="s">
        <v>8326</v>
      </c>
      <c r="S3203" s="13">
        <f t="shared" ref="S3203:S3266" si="252">(((J3203/60)/60)/24)+DATE(1970,1,1)</f>
        <v>41940.967951388891</v>
      </c>
      <c r="T3203" s="13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58" x14ac:dyDescent="0.3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>
        <f t="shared" si="251"/>
        <v>25</v>
      </c>
      <c r="Q3204" s="10" t="s">
        <v>8323</v>
      </c>
      <c r="R3204" t="s">
        <v>8326</v>
      </c>
      <c r="S3204" s="13">
        <f t="shared" si="252"/>
        <v>42416.691655092596</v>
      </c>
      <c r="T3204" s="13">
        <f t="shared" si="253"/>
        <v>42432.791666666672</v>
      </c>
      <c r="U3204">
        <f t="shared" si="254"/>
        <v>2016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8319</v>
      </c>
      <c r="R3205" t="s">
        <v>8345</v>
      </c>
      <c r="S3205" s="13">
        <f t="shared" si="252"/>
        <v>42028.118865740747</v>
      </c>
      <c r="T3205" s="13">
        <f t="shared" si="253"/>
        <v>42059.125</v>
      </c>
      <c r="U3205">
        <f t="shared" si="254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8319</v>
      </c>
      <c r="R3206" t="s">
        <v>8345</v>
      </c>
      <c r="S3206" s="13">
        <f t="shared" si="252"/>
        <v>42675.171076388884</v>
      </c>
      <c r="T3206" s="13">
        <f t="shared" si="253"/>
        <v>42705.212743055556</v>
      </c>
      <c r="U3206">
        <f t="shared" si="254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8327</v>
      </c>
      <c r="R3207" t="s">
        <v>8328</v>
      </c>
      <c r="S3207" s="13">
        <f t="shared" si="252"/>
        <v>40751.753298611111</v>
      </c>
      <c r="T3207" s="13">
        <f t="shared" si="253"/>
        <v>40787.25</v>
      </c>
      <c r="U3207">
        <f t="shared" si="254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8311</v>
      </c>
      <c r="R3208" t="s">
        <v>8348</v>
      </c>
      <c r="S3208" s="13">
        <f t="shared" si="252"/>
        <v>42291.872175925921</v>
      </c>
      <c r="T3208" s="13">
        <f t="shared" si="253"/>
        <v>42321.913842592592</v>
      </c>
      <c r="U3208">
        <f t="shared" si="254"/>
        <v>2015</v>
      </c>
    </row>
    <row r="3209" spans="1:21" ht="43.5" x14ac:dyDescent="0.3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>
        <f t="shared" si="251"/>
        <v>23.67</v>
      </c>
      <c r="Q3209" s="10" t="s">
        <v>8323</v>
      </c>
      <c r="R3209" t="s">
        <v>8324</v>
      </c>
      <c r="S3209" s="13">
        <f t="shared" si="252"/>
        <v>42031.138831018514</v>
      </c>
      <c r="T3209" s="13">
        <f t="shared" si="253"/>
        <v>42061.138831018514</v>
      </c>
      <c r="U3209">
        <f t="shared" si="254"/>
        <v>2015</v>
      </c>
    </row>
    <row r="3210" spans="1:21" ht="29" x14ac:dyDescent="0.3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>
        <f t="shared" si="251"/>
        <v>23.67</v>
      </c>
      <c r="Q3210" s="10" t="s">
        <v>8319</v>
      </c>
      <c r="R3210" t="s">
        <v>8345</v>
      </c>
      <c r="S3210" s="13">
        <f t="shared" si="252"/>
        <v>42048.181921296295</v>
      </c>
      <c r="T3210" s="13">
        <f t="shared" si="253"/>
        <v>42108.14025462963</v>
      </c>
      <c r="U3210">
        <f t="shared" si="254"/>
        <v>2015</v>
      </c>
    </row>
    <row r="3211" spans="1:21" ht="58" x14ac:dyDescent="0.3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>
        <f t="shared" si="251"/>
        <v>23.33</v>
      </c>
      <c r="Q3211" s="10" t="s">
        <v>8323</v>
      </c>
      <c r="R3211" t="s">
        <v>8326</v>
      </c>
      <c r="S3211" s="13">
        <f t="shared" si="252"/>
        <v>42123.648831018523</v>
      </c>
      <c r="T3211" s="13">
        <f t="shared" si="253"/>
        <v>42153.648831018523</v>
      </c>
      <c r="U3211">
        <f t="shared" si="254"/>
        <v>2015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8308</v>
      </c>
      <c r="R3212" t="s">
        <v>8342</v>
      </c>
      <c r="S3212" s="13">
        <f t="shared" si="252"/>
        <v>41914.092152777775</v>
      </c>
      <c r="T3212" s="13">
        <f t="shared" si="253"/>
        <v>41944.092152777775</v>
      </c>
      <c r="U3212">
        <f t="shared" si="254"/>
        <v>2014</v>
      </c>
    </row>
    <row r="3213" spans="1:21" ht="43.5" x14ac:dyDescent="0.3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>
        <f t="shared" si="251"/>
        <v>35</v>
      </c>
      <c r="Q3213" s="10" t="s">
        <v>8316</v>
      </c>
      <c r="R3213" t="s">
        <v>8334</v>
      </c>
      <c r="S3213" s="13">
        <f t="shared" si="252"/>
        <v>41163.011828703704</v>
      </c>
      <c r="T3213" s="13">
        <f t="shared" si="253"/>
        <v>41183.011828703704</v>
      </c>
      <c r="U3213">
        <f t="shared" si="254"/>
        <v>2012</v>
      </c>
    </row>
    <row r="3214" spans="1:21" ht="43.5" x14ac:dyDescent="0.3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>
        <f t="shared" si="251"/>
        <v>17.5</v>
      </c>
      <c r="Q3214" s="10" t="s">
        <v>8319</v>
      </c>
      <c r="R3214" t="s">
        <v>8345</v>
      </c>
      <c r="S3214" s="13">
        <f t="shared" si="252"/>
        <v>41870.87467592593</v>
      </c>
      <c r="T3214" s="13">
        <f t="shared" si="253"/>
        <v>41900.87467592593</v>
      </c>
      <c r="U3214">
        <f t="shared" si="254"/>
        <v>2014</v>
      </c>
    </row>
    <row r="3215" spans="1:21" ht="43.5" x14ac:dyDescent="0.3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>
        <f t="shared" si="251"/>
        <v>35</v>
      </c>
      <c r="Q3215" s="10" t="s">
        <v>8327</v>
      </c>
      <c r="R3215" t="s">
        <v>8328</v>
      </c>
      <c r="S3215" s="13">
        <f t="shared" si="252"/>
        <v>40878.758217592593</v>
      </c>
      <c r="T3215" s="13">
        <f t="shared" si="253"/>
        <v>40923.758217592593</v>
      </c>
      <c r="U3215">
        <f t="shared" si="254"/>
        <v>2011</v>
      </c>
    </row>
    <row r="3216" spans="1:21" ht="43.5" x14ac:dyDescent="0.3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>
        <f t="shared" si="251"/>
        <v>11.67</v>
      </c>
      <c r="Q3216" s="10" t="s">
        <v>8321</v>
      </c>
      <c r="R3216" t="s">
        <v>8337</v>
      </c>
      <c r="S3216" s="13">
        <f t="shared" si="252"/>
        <v>42709.993981481486</v>
      </c>
      <c r="T3216" s="13">
        <f t="shared" si="253"/>
        <v>42769.993981481486</v>
      </c>
      <c r="U3216">
        <f t="shared" si="254"/>
        <v>2016</v>
      </c>
    </row>
    <row r="3217" spans="1:21" ht="43.5" x14ac:dyDescent="0.3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>
        <f t="shared" si="251"/>
        <v>10</v>
      </c>
      <c r="Q3217" s="10" t="s">
        <v>8323</v>
      </c>
      <c r="R3217" t="s">
        <v>8326</v>
      </c>
      <c r="S3217" s="13">
        <f t="shared" si="252"/>
        <v>41869.872685185182</v>
      </c>
      <c r="T3217" s="13">
        <f t="shared" si="253"/>
        <v>41899.872685185182</v>
      </c>
      <c r="U3217">
        <f t="shared" si="254"/>
        <v>2014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8323</v>
      </c>
      <c r="R3218" t="s">
        <v>8326</v>
      </c>
      <c r="S3218" s="13">
        <f t="shared" si="252"/>
        <v>42019.683761574073</v>
      </c>
      <c r="T3218" s="13">
        <f t="shared" si="253"/>
        <v>42049.477083333331</v>
      </c>
      <c r="U3218">
        <f t="shared" si="254"/>
        <v>2015</v>
      </c>
    </row>
    <row r="3219" spans="1:21" ht="43.5" x14ac:dyDescent="0.3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>
        <f t="shared" si="251"/>
        <v>23.33</v>
      </c>
      <c r="Q3219" s="10" t="s">
        <v>8323</v>
      </c>
      <c r="R3219" t="s">
        <v>8326</v>
      </c>
      <c r="S3219" s="13">
        <f t="shared" si="252"/>
        <v>42493.597013888888</v>
      </c>
      <c r="T3219" s="13">
        <f t="shared" si="253"/>
        <v>42505.958333333328</v>
      </c>
      <c r="U3219">
        <f t="shared" si="254"/>
        <v>2016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8313</v>
      </c>
      <c r="R3220" t="s">
        <v>8314</v>
      </c>
      <c r="S3220" s="13">
        <f t="shared" si="252"/>
        <v>41934.842685185184</v>
      </c>
      <c r="T3220" s="13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8323</v>
      </c>
      <c r="R3221" t="s">
        <v>8326</v>
      </c>
      <c r="S3221" s="13">
        <f t="shared" si="252"/>
        <v>42401.672372685185</v>
      </c>
      <c r="T3221" s="13">
        <f t="shared" si="253"/>
        <v>42431.672372685185</v>
      </c>
      <c r="U3221">
        <f t="shared" si="254"/>
        <v>2016</v>
      </c>
    </row>
    <row r="3222" spans="1:21" ht="43.5" x14ac:dyDescent="0.3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>
        <f t="shared" si="251"/>
        <v>34</v>
      </c>
      <c r="Q3222" s="10" t="s">
        <v>8308</v>
      </c>
      <c r="R3222" t="s">
        <v>8342</v>
      </c>
      <c r="S3222" s="13">
        <f t="shared" si="252"/>
        <v>42022.069988425923</v>
      </c>
      <c r="T3222" s="13">
        <f t="shared" si="253"/>
        <v>42052.069988425923</v>
      </c>
      <c r="U3222">
        <f t="shared" si="254"/>
        <v>2015</v>
      </c>
    </row>
    <row r="3223" spans="1:21" ht="58" x14ac:dyDescent="0.3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>
        <f t="shared" si="251"/>
        <v>8.5</v>
      </c>
      <c r="Q3223" s="10" t="s">
        <v>8308</v>
      </c>
      <c r="R3223" t="s">
        <v>8342</v>
      </c>
      <c r="S3223" s="13">
        <f t="shared" si="252"/>
        <v>42163.636828703704</v>
      </c>
      <c r="T3223" s="13">
        <f t="shared" si="253"/>
        <v>42193.636828703704</v>
      </c>
      <c r="U3223">
        <f t="shared" si="254"/>
        <v>2015</v>
      </c>
    </row>
    <row r="3224" spans="1:21" ht="43.5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8311</v>
      </c>
      <c r="R3224" t="s">
        <v>8349</v>
      </c>
      <c r="S3224" s="13">
        <f t="shared" si="252"/>
        <v>41555.041701388887</v>
      </c>
      <c r="T3224" s="13">
        <f t="shared" si="253"/>
        <v>41585.083368055559</v>
      </c>
      <c r="U3224">
        <f t="shared" si="254"/>
        <v>2013</v>
      </c>
    </row>
    <row r="3225" spans="1:21" ht="29" x14ac:dyDescent="0.3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>
        <f t="shared" si="251"/>
        <v>16.25</v>
      </c>
      <c r="Q3225" s="10" t="s">
        <v>8319</v>
      </c>
      <c r="R3225" t="s">
        <v>8357</v>
      </c>
      <c r="S3225" s="13">
        <f t="shared" si="252"/>
        <v>41809.155138888891</v>
      </c>
      <c r="T3225" s="13">
        <f t="shared" si="253"/>
        <v>41839.155138888891</v>
      </c>
      <c r="U3225">
        <f t="shared" si="254"/>
        <v>2014</v>
      </c>
    </row>
    <row r="3226" spans="1:21" ht="43.5" x14ac:dyDescent="0.3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8327</v>
      </c>
      <c r="R3226" t="s">
        <v>8350</v>
      </c>
      <c r="S3226" s="13">
        <f t="shared" si="252"/>
        <v>40567.825543981482</v>
      </c>
      <c r="T3226" s="13">
        <f t="shared" si="253"/>
        <v>40612.825543981482</v>
      </c>
      <c r="U3226">
        <f t="shared" si="254"/>
        <v>2011</v>
      </c>
    </row>
    <row r="3227" spans="1:21" ht="43.5" x14ac:dyDescent="0.3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>
        <f t="shared" si="251"/>
        <v>32.5</v>
      </c>
      <c r="Q3227" s="10" t="s">
        <v>8327</v>
      </c>
      <c r="R3227" t="s">
        <v>8350</v>
      </c>
      <c r="S3227" s="13">
        <f t="shared" si="252"/>
        <v>40505.232916666668</v>
      </c>
      <c r="T3227" s="13">
        <f t="shared" si="253"/>
        <v>40535.232916666668</v>
      </c>
      <c r="U3227">
        <f t="shared" si="254"/>
        <v>2010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8308</v>
      </c>
      <c r="R3228" t="s">
        <v>8310</v>
      </c>
      <c r="S3228" s="13">
        <f t="shared" si="252"/>
        <v>41941.10297453704</v>
      </c>
      <c r="T3228" s="13">
        <f t="shared" si="253"/>
        <v>41971.144641203704</v>
      </c>
      <c r="U3228">
        <f t="shared" si="254"/>
        <v>2014</v>
      </c>
    </row>
    <row r="3229" spans="1:21" ht="29" x14ac:dyDescent="0.3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>
        <f t="shared" si="251"/>
        <v>13</v>
      </c>
      <c r="Q3229" s="10" t="s">
        <v>8308</v>
      </c>
      <c r="R3229" t="s">
        <v>8310</v>
      </c>
      <c r="S3229" s="13">
        <f t="shared" si="252"/>
        <v>41817.866435185184</v>
      </c>
      <c r="T3229" s="13">
        <f t="shared" si="253"/>
        <v>41847.643750000003</v>
      </c>
      <c r="U3229">
        <f t="shared" si="254"/>
        <v>2014</v>
      </c>
    </row>
    <row r="3230" spans="1:21" ht="43.5" x14ac:dyDescent="0.3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>
        <f t="shared" si="251"/>
        <v>16.25</v>
      </c>
      <c r="Q3230" s="10" t="s">
        <v>8323</v>
      </c>
      <c r="R3230" t="s">
        <v>8326</v>
      </c>
      <c r="S3230" s="13">
        <f t="shared" si="252"/>
        <v>41834.135370370372</v>
      </c>
      <c r="T3230" s="13">
        <f t="shared" si="253"/>
        <v>41849.135370370372</v>
      </c>
      <c r="U3230">
        <f t="shared" si="254"/>
        <v>2014</v>
      </c>
    </row>
    <row r="3231" spans="1:21" ht="43.5" x14ac:dyDescent="0.3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>
        <f t="shared" si="251"/>
        <v>21.67</v>
      </c>
      <c r="Q3231" s="10" t="s">
        <v>8323</v>
      </c>
      <c r="R3231" t="s">
        <v>8326</v>
      </c>
      <c r="S3231" s="13">
        <f t="shared" si="252"/>
        <v>42432.701724537037</v>
      </c>
      <c r="T3231" s="13">
        <f t="shared" si="253"/>
        <v>42457.660057870366</v>
      </c>
      <c r="U3231">
        <f t="shared" si="254"/>
        <v>2016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8311</v>
      </c>
      <c r="R3232" t="s">
        <v>8333</v>
      </c>
      <c r="S3232" s="13">
        <f t="shared" si="252"/>
        <v>41486.424317129626</v>
      </c>
      <c r="T3232" s="13">
        <f t="shared" si="253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8323</v>
      </c>
      <c r="R3233" t="s">
        <v>8326</v>
      </c>
      <c r="S3233" s="13">
        <f t="shared" si="252"/>
        <v>42128.615682870368</v>
      </c>
      <c r="T3233" s="13">
        <f t="shared" si="253"/>
        <v>42188.615682870368</v>
      </c>
      <c r="U3233">
        <f t="shared" si="254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8327</v>
      </c>
      <c r="R3234" t="s">
        <v>8350</v>
      </c>
      <c r="S3234" s="13">
        <f t="shared" si="252"/>
        <v>41488.022256944445</v>
      </c>
      <c r="T3234" s="13">
        <f t="shared" si="253"/>
        <v>41518.022256944445</v>
      </c>
      <c r="U3234">
        <f t="shared" si="254"/>
        <v>2013</v>
      </c>
    </row>
    <row r="3235" spans="1:21" ht="43.5" x14ac:dyDescent="0.3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>
        <f t="shared" si="251"/>
        <v>30.5</v>
      </c>
      <c r="Q3235" s="10" t="s">
        <v>8308</v>
      </c>
      <c r="R3235" t="s">
        <v>8342</v>
      </c>
      <c r="S3235" s="13">
        <f t="shared" si="252"/>
        <v>42177.543171296296</v>
      </c>
      <c r="T3235" s="13">
        <f t="shared" si="253"/>
        <v>42207.543171296296</v>
      </c>
      <c r="U3235">
        <f t="shared" si="254"/>
        <v>2015</v>
      </c>
    </row>
    <row r="3236" spans="1:21" ht="29" x14ac:dyDescent="0.3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>
        <f t="shared" si="251"/>
        <v>30.5</v>
      </c>
      <c r="Q3236" s="10" t="s">
        <v>8308</v>
      </c>
      <c r="R3236" t="s">
        <v>8310</v>
      </c>
      <c r="S3236" s="13">
        <f t="shared" si="252"/>
        <v>41948.041192129633</v>
      </c>
      <c r="T3236" s="13">
        <f t="shared" si="253"/>
        <v>41978.041192129633</v>
      </c>
      <c r="U3236">
        <f t="shared" si="254"/>
        <v>2014</v>
      </c>
    </row>
    <row r="3237" spans="1:21" ht="43.5" x14ac:dyDescent="0.3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>
        <f t="shared" si="251"/>
        <v>20.329999999999998</v>
      </c>
      <c r="Q3237" s="10" t="s">
        <v>8321</v>
      </c>
      <c r="R3237" t="s">
        <v>8339</v>
      </c>
      <c r="S3237" s="13">
        <f t="shared" si="252"/>
        <v>41547.694456018515</v>
      </c>
      <c r="T3237" s="13">
        <f t="shared" si="253"/>
        <v>41569.165972222225</v>
      </c>
      <c r="U3237">
        <f t="shared" si="254"/>
        <v>2013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8323</v>
      </c>
      <c r="R3238" t="s">
        <v>8326</v>
      </c>
      <c r="S3238" s="13">
        <f t="shared" si="252"/>
        <v>42020.768634259264</v>
      </c>
      <c r="T3238" s="13">
        <f t="shared" si="253"/>
        <v>42065.958333333328</v>
      </c>
      <c r="U3238">
        <f t="shared" si="254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8321</v>
      </c>
      <c r="R3239" t="s">
        <v>8325</v>
      </c>
      <c r="S3239" s="13">
        <f t="shared" si="252"/>
        <v>42129.777210648142</v>
      </c>
      <c r="T3239" s="13">
        <f t="shared" si="253"/>
        <v>42159.777210648142</v>
      </c>
      <c r="U3239">
        <f t="shared" si="254"/>
        <v>2015</v>
      </c>
    </row>
    <row r="3240" spans="1:21" ht="43.5" x14ac:dyDescent="0.3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>
        <f t="shared" si="251"/>
        <v>20</v>
      </c>
      <c r="Q3240" s="10" t="s">
        <v>8323</v>
      </c>
      <c r="R3240" t="s">
        <v>8326</v>
      </c>
      <c r="S3240" s="13">
        <f t="shared" si="252"/>
        <v>42295.891828703709</v>
      </c>
      <c r="T3240" s="13">
        <f t="shared" si="253"/>
        <v>42325.933495370366</v>
      </c>
      <c r="U3240">
        <f t="shared" si="254"/>
        <v>2015</v>
      </c>
    </row>
    <row r="3241" spans="1:21" ht="43.5" x14ac:dyDescent="0.3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>
        <f t="shared" si="251"/>
        <v>15</v>
      </c>
      <c r="Q3241" s="10" t="s">
        <v>8323</v>
      </c>
      <c r="R3241" t="s">
        <v>8326</v>
      </c>
      <c r="S3241" s="13">
        <f t="shared" si="252"/>
        <v>42178.815891203703</v>
      </c>
      <c r="T3241" s="13">
        <f t="shared" si="253"/>
        <v>42238.815891203703</v>
      </c>
      <c r="U3241">
        <f t="shared" si="254"/>
        <v>2015</v>
      </c>
    </row>
    <row r="3242" spans="1:21" ht="43.5" x14ac:dyDescent="0.3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>
        <f t="shared" si="251"/>
        <v>20</v>
      </c>
      <c r="Q3242" s="10" t="s">
        <v>8308</v>
      </c>
      <c r="R3242" t="s">
        <v>8342</v>
      </c>
      <c r="S3242" s="13">
        <f t="shared" si="252"/>
        <v>42087.343090277776</v>
      </c>
      <c r="T3242" s="13">
        <f t="shared" si="253"/>
        <v>42132.343090277776</v>
      </c>
      <c r="U3242">
        <f t="shared" si="254"/>
        <v>2015</v>
      </c>
    </row>
    <row r="3243" spans="1:21" ht="43.5" x14ac:dyDescent="0.3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>
        <f t="shared" si="251"/>
        <v>15</v>
      </c>
      <c r="Q3243" s="10" t="s">
        <v>8323</v>
      </c>
      <c r="R3243" t="s">
        <v>8326</v>
      </c>
      <c r="S3243" s="13">
        <f t="shared" si="252"/>
        <v>42177.964201388888</v>
      </c>
      <c r="T3243" s="13">
        <f t="shared" si="253"/>
        <v>42207.964201388888</v>
      </c>
      <c r="U3243">
        <f t="shared" si="254"/>
        <v>2015</v>
      </c>
    </row>
    <row r="3244" spans="1:21" ht="29" x14ac:dyDescent="0.3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>
        <f t="shared" si="251"/>
        <v>60</v>
      </c>
      <c r="Q3244" s="10" t="s">
        <v>8313</v>
      </c>
      <c r="R3244" t="s">
        <v>8355</v>
      </c>
      <c r="S3244" s="13">
        <f t="shared" si="252"/>
        <v>42286.88217592593</v>
      </c>
      <c r="T3244" s="13">
        <f t="shared" si="253"/>
        <v>42316.923842592587</v>
      </c>
      <c r="U3244">
        <f t="shared" si="254"/>
        <v>2015</v>
      </c>
    </row>
    <row r="3245" spans="1:21" ht="43.5" x14ac:dyDescent="0.3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>
        <f t="shared" si="251"/>
        <v>30</v>
      </c>
      <c r="Q3245" s="10" t="s">
        <v>8308</v>
      </c>
      <c r="R3245" t="s">
        <v>8318</v>
      </c>
      <c r="S3245" s="13">
        <f t="shared" si="252"/>
        <v>41929.174456018518</v>
      </c>
      <c r="T3245" s="13">
        <f t="shared" si="253"/>
        <v>41944.165972222225</v>
      </c>
      <c r="U3245">
        <f t="shared" si="254"/>
        <v>2014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8319</v>
      </c>
      <c r="R3246" t="s">
        <v>8345</v>
      </c>
      <c r="S3246" s="13">
        <f t="shared" si="252"/>
        <v>42744.903182870374</v>
      </c>
      <c r="T3246" s="13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8323</v>
      </c>
      <c r="R3247" t="s">
        <v>8326</v>
      </c>
      <c r="S3247" s="13">
        <f t="shared" si="252"/>
        <v>42767.031678240746</v>
      </c>
      <c r="T3247" s="13">
        <f t="shared" si="253"/>
        <v>42797.208333333328</v>
      </c>
      <c r="U3247">
        <f t="shared" si="254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8311</v>
      </c>
      <c r="R3248" t="s">
        <v>8352</v>
      </c>
      <c r="S3248" s="13">
        <f t="shared" si="252"/>
        <v>41840.983541666668</v>
      </c>
      <c r="T3248" s="13">
        <f t="shared" si="253"/>
        <v>41885.983541666668</v>
      </c>
      <c r="U3248">
        <f t="shared" si="254"/>
        <v>2014</v>
      </c>
    </row>
    <row r="3249" spans="1:21" ht="58" x14ac:dyDescent="0.3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>
        <f t="shared" si="251"/>
        <v>18.670000000000002</v>
      </c>
      <c r="Q3249" s="10" t="s">
        <v>8323</v>
      </c>
      <c r="R3249" t="s">
        <v>8324</v>
      </c>
      <c r="S3249" s="13">
        <f t="shared" si="252"/>
        <v>41853.563402777778</v>
      </c>
      <c r="T3249" s="13">
        <f t="shared" si="253"/>
        <v>41883.208333333336</v>
      </c>
      <c r="U3249">
        <f t="shared" si="254"/>
        <v>2014</v>
      </c>
    </row>
    <row r="3250" spans="1:21" ht="43.5" x14ac:dyDescent="0.3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>
        <f t="shared" si="251"/>
        <v>14</v>
      </c>
      <c r="Q3250" s="10" t="s">
        <v>8308</v>
      </c>
      <c r="R3250" t="s">
        <v>8342</v>
      </c>
      <c r="S3250" s="13">
        <f t="shared" si="252"/>
        <v>42020.854247685187</v>
      </c>
      <c r="T3250" s="13">
        <f t="shared" si="253"/>
        <v>42050.854247685187</v>
      </c>
      <c r="U3250">
        <f t="shared" si="254"/>
        <v>2015</v>
      </c>
    </row>
    <row r="3251" spans="1:21" ht="29" x14ac:dyDescent="0.3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>
        <f t="shared" si="251"/>
        <v>18.670000000000002</v>
      </c>
      <c r="Q3251" s="10" t="s">
        <v>8316</v>
      </c>
      <c r="R3251" t="s">
        <v>8334</v>
      </c>
      <c r="S3251" s="13">
        <f t="shared" si="252"/>
        <v>41101.906111111115</v>
      </c>
      <c r="T3251" s="13">
        <f t="shared" si="253"/>
        <v>41131.906111111115</v>
      </c>
      <c r="U3251">
        <f t="shared" si="254"/>
        <v>2012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8308</v>
      </c>
      <c r="R3252" t="s">
        <v>8342</v>
      </c>
      <c r="S3252" s="13">
        <f t="shared" si="252"/>
        <v>42268.658715277779</v>
      </c>
      <c r="T3252" s="13">
        <f t="shared" si="253"/>
        <v>42303.658715277779</v>
      </c>
      <c r="U3252">
        <f t="shared" si="254"/>
        <v>2015</v>
      </c>
    </row>
    <row r="3253" spans="1:21" ht="43.5" x14ac:dyDescent="0.3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>
        <f t="shared" si="251"/>
        <v>18.329999999999998</v>
      </c>
      <c r="Q3253" s="10" t="s">
        <v>8308</v>
      </c>
      <c r="R3253" t="s">
        <v>8342</v>
      </c>
      <c r="S3253" s="13">
        <f t="shared" si="252"/>
        <v>42248.793310185181</v>
      </c>
      <c r="T3253" s="13">
        <f t="shared" si="253"/>
        <v>42278.793310185181</v>
      </c>
      <c r="U3253">
        <f t="shared" si="254"/>
        <v>2015</v>
      </c>
    </row>
    <row r="3254" spans="1:21" ht="43.5" x14ac:dyDescent="0.3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>
        <f t="shared" si="251"/>
        <v>18.329999999999998</v>
      </c>
      <c r="Q3254" s="10" t="s">
        <v>8323</v>
      </c>
      <c r="R3254" t="s">
        <v>8326</v>
      </c>
      <c r="S3254" s="13">
        <f t="shared" si="252"/>
        <v>41784.789687500001</v>
      </c>
      <c r="T3254" s="13">
        <f t="shared" si="253"/>
        <v>41814.789687500001</v>
      </c>
      <c r="U3254">
        <f t="shared" si="254"/>
        <v>2014</v>
      </c>
    </row>
    <row r="3255" spans="1:21" ht="43.5" x14ac:dyDescent="0.3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>
        <f t="shared" si="251"/>
        <v>27.5</v>
      </c>
      <c r="Q3255" s="10" t="s">
        <v>8311</v>
      </c>
      <c r="R3255" t="s">
        <v>8349</v>
      </c>
      <c r="S3255" s="13">
        <f t="shared" si="252"/>
        <v>41054.847777777781</v>
      </c>
      <c r="T3255" s="13">
        <f t="shared" si="253"/>
        <v>41114.847777777781</v>
      </c>
      <c r="U3255">
        <f t="shared" si="254"/>
        <v>2012</v>
      </c>
    </row>
    <row r="3256" spans="1:21" ht="43.5" x14ac:dyDescent="0.3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>
        <f t="shared" si="251"/>
        <v>27.5</v>
      </c>
      <c r="Q3256" s="10" t="s">
        <v>8308</v>
      </c>
      <c r="R3256" t="s">
        <v>8342</v>
      </c>
      <c r="S3256" s="13">
        <f t="shared" si="252"/>
        <v>42096.918240740735</v>
      </c>
      <c r="T3256" s="13">
        <f t="shared" si="253"/>
        <v>42126.918240740735</v>
      </c>
      <c r="U3256">
        <f t="shared" si="254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8319</v>
      </c>
      <c r="R3257" t="s">
        <v>8345</v>
      </c>
      <c r="S3257" s="13">
        <f t="shared" si="252"/>
        <v>41805.895254629628</v>
      </c>
      <c r="T3257" s="13">
        <f t="shared" si="253"/>
        <v>41830.895254629628</v>
      </c>
      <c r="U3257">
        <f t="shared" si="254"/>
        <v>2014</v>
      </c>
    </row>
    <row r="3258" spans="1:21" ht="43.5" x14ac:dyDescent="0.3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>
        <f t="shared" si="251"/>
        <v>27.5</v>
      </c>
      <c r="Q3258" s="10" t="s">
        <v>8311</v>
      </c>
      <c r="R3258" t="s">
        <v>8348</v>
      </c>
      <c r="S3258" s="13">
        <f t="shared" si="252"/>
        <v>42232.15016203704</v>
      </c>
      <c r="T3258" s="13">
        <f t="shared" si="253"/>
        <v>42262.465972222228</v>
      </c>
      <c r="U3258">
        <f t="shared" si="254"/>
        <v>2015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8323</v>
      </c>
      <c r="R3259" t="s">
        <v>8335</v>
      </c>
      <c r="S3259" s="13">
        <f t="shared" si="252"/>
        <v>42104.781597222223</v>
      </c>
      <c r="T3259" s="13">
        <f t="shared" si="253"/>
        <v>42134.781597222223</v>
      </c>
      <c r="U3259">
        <f t="shared" si="254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8308</v>
      </c>
      <c r="R3260" t="s">
        <v>8310</v>
      </c>
      <c r="S3260" s="13">
        <f t="shared" si="252"/>
        <v>42778.765300925923</v>
      </c>
      <c r="T3260" s="13">
        <f t="shared" si="253"/>
        <v>42808.723634259266</v>
      </c>
      <c r="U3260">
        <f t="shared" si="254"/>
        <v>2017</v>
      </c>
    </row>
    <row r="3261" spans="1:21" ht="43.5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8316</v>
      </c>
      <c r="R3261" t="s">
        <v>8334</v>
      </c>
      <c r="S3261" s="13">
        <f t="shared" si="252"/>
        <v>42429.695543981477</v>
      </c>
      <c r="T3261" s="13">
        <f t="shared" si="253"/>
        <v>42459.653877314813</v>
      </c>
      <c r="U3261">
        <f t="shared" si="254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8311</v>
      </c>
      <c r="R3262" t="s">
        <v>8356</v>
      </c>
      <c r="S3262" s="13">
        <f t="shared" si="252"/>
        <v>42585.7106712963</v>
      </c>
      <c r="T3262" s="13">
        <f t="shared" si="253"/>
        <v>42615.7106712963</v>
      </c>
      <c r="U3262">
        <f t="shared" si="254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8311</v>
      </c>
      <c r="R3263" t="s">
        <v>8356</v>
      </c>
      <c r="S3263" s="13">
        <f t="shared" si="252"/>
        <v>42300.585891203707</v>
      </c>
      <c r="T3263" s="13">
        <f t="shared" si="253"/>
        <v>42330.627557870372</v>
      </c>
      <c r="U3263">
        <f t="shared" si="254"/>
        <v>2015</v>
      </c>
    </row>
    <row r="3264" spans="1:21" ht="43.5" x14ac:dyDescent="0.3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>
        <f t="shared" si="251"/>
        <v>26</v>
      </c>
      <c r="Q3264" s="10" t="s">
        <v>8308</v>
      </c>
      <c r="R3264" t="s">
        <v>8342</v>
      </c>
      <c r="S3264" s="13">
        <f t="shared" si="252"/>
        <v>42249.667997685188</v>
      </c>
      <c r="T3264" s="13">
        <f t="shared" si="253"/>
        <v>42294.667997685188</v>
      </c>
      <c r="U3264">
        <f t="shared" si="254"/>
        <v>2015</v>
      </c>
    </row>
    <row r="3265" spans="1:21" ht="43.5" x14ac:dyDescent="0.3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>
        <f t="shared" si="251"/>
        <v>3.71</v>
      </c>
      <c r="Q3265" s="10" t="s">
        <v>8321</v>
      </c>
      <c r="R3265" t="s">
        <v>8339</v>
      </c>
      <c r="S3265" s="13">
        <f t="shared" si="252"/>
        <v>42318.098217592589</v>
      </c>
      <c r="T3265" s="13">
        <f t="shared" si="253"/>
        <v>42363.098217592589</v>
      </c>
      <c r="U3265">
        <f t="shared" si="254"/>
        <v>2015</v>
      </c>
    </row>
    <row r="3266" spans="1:21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0" t="s">
        <v>8319</v>
      </c>
      <c r="R3266" t="s">
        <v>8345</v>
      </c>
      <c r="S3266" s="13">
        <f t="shared" si="252"/>
        <v>42107.679756944446</v>
      </c>
      <c r="T3266" s="13">
        <f t="shared" si="253"/>
        <v>42137.679756944446</v>
      </c>
      <c r="U3266">
        <f t="shared" si="254"/>
        <v>2015</v>
      </c>
    </row>
    <row r="3267" spans="1:21" ht="43.5" x14ac:dyDescent="0.3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si="255"/>
        <v>0</v>
      </c>
      <c r="P3267">
        <f t="shared" ref="P3267:P3330" si="256">IFERROR(ROUND(E3267/L3267,2),0)</f>
        <v>8.5</v>
      </c>
      <c r="Q3267" s="10" t="s">
        <v>8308</v>
      </c>
      <c r="R3267" t="s">
        <v>8315</v>
      </c>
      <c r="S3267" s="13">
        <f t="shared" ref="S3267:S3330" si="257">(((J3267/60)/60)/24)+DATE(1970,1,1)</f>
        <v>42055.600995370376</v>
      </c>
      <c r="T3267" s="13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43.5" x14ac:dyDescent="0.3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>
        <f t="shared" si="256"/>
        <v>12.75</v>
      </c>
      <c r="Q3268" s="10" t="s">
        <v>8316</v>
      </c>
      <c r="R3268" t="s">
        <v>8334</v>
      </c>
      <c r="S3268" s="13">
        <f t="shared" si="257"/>
        <v>41645.832141203704</v>
      </c>
      <c r="T3268" s="13">
        <f t="shared" si="258"/>
        <v>41675.832141203704</v>
      </c>
      <c r="U3268">
        <f t="shared" si="259"/>
        <v>2014</v>
      </c>
    </row>
    <row r="3269" spans="1:21" ht="29" x14ac:dyDescent="0.3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>
        <f t="shared" si="256"/>
        <v>17</v>
      </c>
      <c r="Q3269" s="10" t="s">
        <v>8316</v>
      </c>
      <c r="R3269" t="s">
        <v>8344</v>
      </c>
      <c r="S3269" s="13">
        <f t="shared" si="257"/>
        <v>42528.899398148147</v>
      </c>
      <c r="T3269" s="13">
        <f t="shared" si="258"/>
        <v>42588.899398148147</v>
      </c>
      <c r="U3269">
        <f t="shared" si="259"/>
        <v>2016</v>
      </c>
    </row>
    <row r="3270" spans="1:21" ht="43.5" x14ac:dyDescent="0.3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>
        <f t="shared" si="256"/>
        <v>25.5</v>
      </c>
      <c r="Q3270" s="10" t="s">
        <v>8319</v>
      </c>
      <c r="R3270" t="s">
        <v>8345</v>
      </c>
      <c r="S3270" s="13">
        <f t="shared" si="257"/>
        <v>42110.326423611114</v>
      </c>
      <c r="T3270" s="13">
        <f t="shared" si="258"/>
        <v>42140.125</v>
      </c>
      <c r="U3270">
        <f t="shared" si="259"/>
        <v>2015</v>
      </c>
    </row>
    <row r="3271" spans="1:21" ht="43.5" x14ac:dyDescent="0.3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>
        <f t="shared" si="256"/>
        <v>25.5</v>
      </c>
      <c r="Q3271" s="10" t="s">
        <v>8321</v>
      </c>
      <c r="R3271" t="s">
        <v>8339</v>
      </c>
      <c r="S3271" s="13">
        <f t="shared" si="257"/>
        <v>41605.167696759258</v>
      </c>
      <c r="T3271" s="13">
        <f t="shared" si="258"/>
        <v>41655.166666666664</v>
      </c>
      <c r="U3271">
        <f t="shared" si="259"/>
        <v>2013</v>
      </c>
    </row>
    <row r="3272" spans="1:21" ht="43.5" x14ac:dyDescent="0.3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>
        <f t="shared" si="256"/>
        <v>25.5</v>
      </c>
      <c r="Q3272" s="10" t="s">
        <v>8327</v>
      </c>
      <c r="R3272" t="s">
        <v>8330</v>
      </c>
      <c r="S3272" s="13">
        <f t="shared" si="257"/>
        <v>42187.281678240746</v>
      </c>
      <c r="T3272" s="13">
        <f t="shared" si="258"/>
        <v>42247.281678240746</v>
      </c>
      <c r="U3272">
        <f t="shared" si="259"/>
        <v>2015</v>
      </c>
    </row>
    <row r="3273" spans="1:21" ht="43.5" x14ac:dyDescent="0.3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>
        <f t="shared" si="256"/>
        <v>12.75</v>
      </c>
      <c r="Q3273" s="10" t="s">
        <v>8313</v>
      </c>
      <c r="R3273" t="s">
        <v>8353</v>
      </c>
      <c r="S3273" s="13">
        <f t="shared" si="257"/>
        <v>42555.698738425926</v>
      </c>
      <c r="T3273" s="13">
        <f t="shared" si="258"/>
        <v>42584.958333333328</v>
      </c>
      <c r="U3273">
        <f t="shared" si="259"/>
        <v>2016</v>
      </c>
    </row>
    <row r="3274" spans="1:21" ht="43.5" x14ac:dyDescent="0.3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>
        <f t="shared" si="256"/>
        <v>25.5</v>
      </c>
      <c r="Q3274" s="10" t="s">
        <v>8321</v>
      </c>
      <c r="R3274" t="s">
        <v>8325</v>
      </c>
      <c r="S3274" s="13">
        <f t="shared" si="257"/>
        <v>41825.791226851856</v>
      </c>
      <c r="T3274" s="13">
        <f t="shared" si="258"/>
        <v>41883.165972222225</v>
      </c>
      <c r="U3274">
        <f t="shared" si="259"/>
        <v>2014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8323</v>
      </c>
      <c r="R3275" t="s">
        <v>8326</v>
      </c>
      <c r="S3275" s="13">
        <f t="shared" si="257"/>
        <v>41826.61954861111</v>
      </c>
      <c r="T3275" s="13">
        <f t="shared" si="258"/>
        <v>41856.61954861111</v>
      </c>
      <c r="U3275">
        <f t="shared" si="259"/>
        <v>2014</v>
      </c>
    </row>
    <row r="3276" spans="1:21" ht="29" x14ac:dyDescent="0.3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>
        <f t="shared" si="256"/>
        <v>50</v>
      </c>
      <c r="Q3276" s="10" t="s">
        <v>8308</v>
      </c>
      <c r="R3276" t="s">
        <v>8342</v>
      </c>
      <c r="S3276" s="13">
        <f t="shared" si="257"/>
        <v>42215.662314814821</v>
      </c>
      <c r="T3276" s="13">
        <f t="shared" si="258"/>
        <v>42245.662314814821</v>
      </c>
      <c r="U3276">
        <f t="shared" si="259"/>
        <v>2015</v>
      </c>
    </row>
    <row r="3277" spans="1:21" ht="43.5" x14ac:dyDescent="0.3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>
        <f t="shared" si="256"/>
        <v>50</v>
      </c>
      <c r="Q3277" s="10" t="s">
        <v>8321</v>
      </c>
      <c r="R3277" t="s">
        <v>8339</v>
      </c>
      <c r="S3277" s="13">
        <f t="shared" si="257"/>
        <v>41761.94258101852</v>
      </c>
      <c r="T3277" s="13">
        <f t="shared" si="258"/>
        <v>41791.94258101852</v>
      </c>
      <c r="U3277">
        <f t="shared" si="259"/>
        <v>2014</v>
      </c>
    </row>
    <row r="3278" spans="1:21" ht="43.5" x14ac:dyDescent="0.3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>
        <f t="shared" si="256"/>
        <v>50</v>
      </c>
      <c r="Q3278" s="10" t="s">
        <v>8308</v>
      </c>
      <c r="R3278" t="s">
        <v>8342</v>
      </c>
      <c r="S3278" s="13">
        <f t="shared" si="257"/>
        <v>42321.283101851848</v>
      </c>
      <c r="T3278" s="13">
        <f t="shared" si="258"/>
        <v>42351.283101851848</v>
      </c>
      <c r="U3278">
        <f t="shared" si="259"/>
        <v>2015</v>
      </c>
    </row>
    <row r="3279" spans="1:21" ht="43.5" x14ac:dyDescent="0.3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>
        <f t="shared" si="256"/>
        <v>50</v>
      </c>
      <c r="Q3279" s="10" t="s">
        <v>8308</v>
      </c>
      <c r="R3279" t="s">
        <v>8342</v>
      </c>
      <c r="S3279" s="13">
        <f t="shared" si="257"/>
        <v>42194.648344907408</v>
      </c>
      <c r="T3279" s="13">
        <f t="shared" si="258"/>
        <v>42224.648344907408</v>
      </c>
      <c r="U3279">
        <f t="shared" si="259"/>
        <v>2015</v>
      </c>
    </row>
    <row r="3280" spans="1:21" ht="43.5" x14ac:dyDescent="0.3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>
        <f t="shared" si="256"/>
        <v>25</v>
      </c>
      <c r="Q3280" s="10" t="s">
        <v>8308</v>
      </c>
      <c r="R3280" t="s">
        <v>8318</v>
      </c>
      <c r="S3280" s="13">
        <f t="shared" si="257"/>
        <v>42326.685428240744</v>
      </c>
      <c r="T3280" s="13">
        <f t="shared" si="258"/>
        <v>42371.685428240744</v>
      </c>
      <c r="U3280">
        <f t="shared" si="259"/>
        <v>2015</v>
      </c>
    </row>
    <row r="3281" spans="1:21" ht="58" x14ac:dyDescent="0.3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>
        <f t="shared" si="256"/>
        <v>50</v>
      </c>
      <c r="Q3281" s="10" t="s">
        <v>8327</v>
      </c>
      <c r="R3281" t="s">
        <v>8350</v>
      </c>
      <c r="S3281" s="13">
        <f t="shared" si="257"/>
        <v>41616.027754629627</v>
      </c>
      <c r="T3281" s="13">
        <f t="shared" si="258"/>
        <v>41646.027754629627</v>
      </c>
      <c r="U3281">
        <f t="shared" si="259"/>
        <v>2013</v>
      </c>
    </row>
    <row r="3282" spans="1:21" ht="43.5" x14ac:dyDescent="0.3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>
        <f t="shared" si="256"/>
        <v>12.5</v>
      </c>
      <c r="Q3282" s="10" t="s">
        <v>8316</v>
      </c>
      <c r="R3282" t="s">
        <v>8334</v>
      </c>
      <c r="S3282" s="13">
        <f t="shared" si="257"/>
        <v>41683.832280092596</v>
      </c>
      <c r="T3282" s="13">
        <f t="shared" si="258"/>
        <v>41713.790613425925</v>
      </c>
      <c r="U3282">
        <f t="shared" si="259"/>
        <v>2014</v>
      </c>
    </row>
    <row r="3283" spans="1:21" ht="43.5" x14ac:dyDescent="0.3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>
        <f t="shared" si="256"/>
        <v>50</v>
      </c>
      <c r="Q3283" s="10" t="s">
        <v>8319</v>
      </c>
      <c r="R3283" t="s">
        <v>8345</v>
      </c>
      <c r="S3283" s="13">
        <f t="shared" si="257"/>
        <v>41795.963333333333</v>
      </c>
      <c r="T3283" s="13">
        <f t="shared" si="258"/>
        <v>41825.963333333333</v>
      </c>
      <c r="U3283">
        <f t="shared" si="259"/>
        <v>2014</v>
      </c>
    </row>
    <row r="3284" spans="1:21" ht="43.5" x14ac:dyDescent="0.3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>
        <f t="shared" si="256"/>
        <v>50</v>
      </c>
      <c r="Q3284" s="10" t="s">
        <v>8319</v>
      </c>
      <c r="R3284" t="s">
        <v>8345</v>
      </c>
      <c r="S3284" s="13">
        <f t="shared" si="257"/>
        <v>41887.801168981481</v>
      </c>
      <c r="T3284" s="13">
        <f t="shared" si="258"/>
        <v>41917.801168981481</v>
      </c>
      <c r="U3284">
        <f t="shared" si="259"/>
        <v>2014</v>
      </c>
    </row>
    <row r="3285" spans="1:21" ht="43.5" x14ac:dyDescent="0.3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>
        <f t="shared" si="256"/>
        <v>16.670000000000002</v>
      </c>
      <c r="Q3285" s="10" t="s">
        <v>8323</v>
      </c>
      <c r="R3285" t="s">
        <v>8324</v>
      </c>
      <c r="S3285" s="13">
        <f t="shared" si="257"/>
        <v>42173.67082175926</v>
      </c>
      <c r="T3285" s="13">
        <f t="shared" si="258"/>
        <v>42233.67082175926</v>
      </c>
      <c r="U3285">
        <f t="shared" si="259"/>
        <v>2015</v>
      </c>
    </row>
    <row r="3286" spans="1:21" x14ac:dyDescent="0.3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>
        <f t="shared" si="256"/>
        <v>50</v>
      </c>
      <c r="Q3286" s="10" t="s">
        <v>8321</v>
      </c>
      <c r="R3286" t="s">
        <v>8325</v>
      </c>
      <c r="S3286" s="13">
        <f t="shared" si="257"/>
        <v>42377.577187499999</v>
      </c>
      <c r="T3286" s="13">
        <f t="shared" si="258"/>
        <v>42437.577187499999</v>
      </c>
      <c r="U3286">
        <f t="shared" si="259"/>
        <v>2016</v>
      </c>
    </row>
    <row r="3287" spans="1:21" ht="29" x14ac:dyDescent="0.3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>
        <f t="shared" si="256"/>
        <v>50</v>
      </c>
      <c r="Q3287" s="10" t="s">
        <v>8313</v>
      </c>
      <c r="R3287" t="s">
        <v>8355</v>
      </c>
      <c r="S3287" s="13">
        <f t="shared" si="257"/>
        <v>42108.05322916666</v>
      </c>
      <c r="T3287" s="13">
        <f t="shared" si="258"/>
        <v>42123.05322916666</v>
      </c>
      <c r="U3287">
        <f t="shared" si="259"/>
        <v>2015</v>
      </c>
    </row>
    <row r="3288" spans="1:21" ht="43.5" x14ac:dyDescent="0.3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>
        <f t="shared" si="256"/>
        <v>50</v>
      </c>
      <c r="Q3288" s="10" t="s">
        <v>8319</v>
      </c>
      <c r="R3288" t="s">
        <v>8345</v>
      </c>
      <c r="S3288" s="13">
        <f t="shared" si="257"/>
        <v>42285.91506944444</v>
      </c>
      <c r="T3288" s="13">
        <f t="shared" si="258"/>
        <v>42345.956736111111</v>
      </c>
      <c r="U3288">
        <f t="shared" si="259"/>
        <v>2015</v>
      </c>
    </row>
    <row r="3289" spans="1:21" ht="43.5" x14ac:dyDescent="0.3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>
        <f t="shared" si="256"/>
        <v>50</v>
      </c>
      <c r="Q3289" s="10" t="s">
        <v>8323</v>
      </c>
      <c r="R3289" t="s">
        <v>8324</v>
      </c>
      <c r="S3289" s="13">
        <f t="shared" si="257"/>
        <v>42523.025231481486</v>
      </c>
      <c r="T3289" s="13">
        <f t="shared" si="258"/>
        <v>42583.025231481486</v>
      </c>
      <c r="U3289">
        <f t="shared" si="259"/>
        <v>2016</v>
      </c>
    </row>
    <row r="3290" spans="1:21" x14ac:dyDescent="0.3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>
        <f t="shared" si="256"/>
        <v>50</v>
      </c>
      <c r="Q3290" s="10" t="s">
        <v>8321</v>
      </c>
      <c r="R3290" t="s">
        <v>8325</v>
      </c>
      <c r="S3290" s="13">
        <f t="shared" si="257"/>
        <v>42527.650995370372</v>
      </c>
      <c r="T3290" s="13">
        <f t="shared" si="258"/>
        <v>42537.650995370372</v>
      </c>
      <c r="U3290">
        <f t="shared" si="259"/>
        <v>2016</v>
      </c>
    </row>
    <row r="3291" spans="1:21" ht="43.5" x14ac:dyDescent="0.3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>
        <f t="shared" si="256"/>
        <v>50</v>
      </c>
      <c r="Q3291" s="10" t="s">
        <v>8319</v>
      </c>
      <c r="R3291" t="s">
        <v>8345</v>
      </c>
      <c r="S3291" s="13">
        <f t="shared" si="257"/>
        <v>42584.666597222225</v>
      </c>
      <c r="T3291" s="13">
        <f t="shared" si="258"/>
        <v>42614.666597222225</v>
      </c>
      <c r="U3291">
        <f t="shared" si="259"/>
        <v>2016</v>
      </c>
    </row>
    <row r="3292" spans="1:21" ht="29" x14ac:dyDescent="0.3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>
        <f t="shared" si="256"/>
        <v>50</v>
      </c>
      <c r="Q3292" s="10" t="s">
        <v>8319</v>
      </c>
      <c r="R3292" t="s">
        <v>8345</v>
      </c>
      <c r="S3292" s="13">
        <f t="shared" si="257"/>
        <v>42143.714178240742</v>
      </c>
      <c r="T3292" s="13">
        <f t="shared" si="258"/>
        <v>42173.714178240742</v>
      </c>
      <c r="U3292">
        <f t="shared" si="259"/>
        <v>2015</v>
      </c>
    </row>
    <row r="3293" spans="1:21" ht="43.5" x14ac:dyDescent="0.3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>
        <f t="shared" si="256"/>
        <v>25</v>
      </c>
      <c r="Q3293" s="10" t="s">
        <v>8311</v>
      </c>
      <c r="R3293" t="s">
        <v>8352</v>
      </c>
      <c r="S3293" s="13">
        <f t="shared" si="257"/>
        <v>42548.192997685182</v>
      </c>
      <c r="T3293" s="13">
        <f t="shared" si="258"/>
        <v>42573.192997685182</v>
      </c>
      <c r="U3293">
        <f t="shared" si="259"/>
        <v>2016</v>
      </c>
    </row>
    <row r="3294" spans="1:21" ht="58" x14ac:dyDescent="0.3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>
        <f t="shared" si="256"/>
        <v>25</v>
      </c>
      <c r="Q3294" s="10" t="s">
        <v>8323</v>
      </c>
      <c r="R3294" t="s">
        <v>8326</v>
      </c>
      <c r="S3294" s="13">
        <f t="shared" si="257"/>
        <v>41940.587233796294</v>
      </c>
      <c r="T3294" s="13">
        <f t="shared" si="258"/>
        <v>41968.041666666672</v>
      </c>
      <c r="U3294">
        <f t="shared" si="259"/>
        <v>2014</v>
      </c>
    </row>
    <row r="3295" spans="1:21" ht="43.5" x14ac:dyDescent="0.3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>
        <f t="shared" si="256"/>
        <v>50</v>
      </c>
      <c r="Q3295" s="10" t="s">
        <v>8346</v>
      </c>
      <c r="R3295" t="s">
        <v>8347</v>
      </c>
      <c r="S3295" s="13">
        <f t="shared" si="257"/>
        <v>42079.913113425922</v>
      </c>
      <c r="T3295" s="13">
        <f t="shared" si="258"/>
        <v>42109.913113425922</v>
      </c>
      <c r="U3295">
        <f t="shared" si="259"/>
        <v>2015</v>
      </c>
    </row>
    <row r="3296" spans="1:21" ht="43.5" x14ac:dyDescent="0.3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>
        <f t="shared" si="256"/>
        <v>50</v>
      </c>
      <c r="Q3296" s="10" t="s">
        <v>8313</v>
      </c>
      <c r="R3296" t="s">
        <v>8353</v>
      </c>
      <c r="S3296" s="13">
        <f t="shared" si="257"/>
        <v>42685.680648148147</v>
      </c>
      <c r="T3296" s="13">
        <f t="shared" si="258"/>
        <v>42715.680648148147</v>
      </c>
      <c r="U3296">
        <f t="shared" si="259"/>
        <v>2016</v>
      </c>
    </row>
    <row r="3297" spans="1:21" ht="43.5" x14ac:dyDescent="0.3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>
        <f t="shared" si="256"/>
        <v>50</v>
      </c>
      <c r="Q3297" s="10" t="s">
        <v>8323</v>
      </c>
      <c r="R3297" t="s">
        <v>8335</v>
      </c>
      <c r="S3297" s="13">
        <f t="shared" si="257"/>
        <v>42132.58048611111</v>
      </c>
      <c r="T3297" s="13">
        <f t="shared" si="258"/>
        <v>42162.58048611111</v>
      </c>
      <c r="U3297">
        <f t="shared" si="259"/>
        <v>2015</v>
      </c>
    </row>
    <row r="3298" spans="1:21" ht="43.5" x14ac:dyDescent="0.3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>
        <f t="shared" si="256"/>
        <v>50</v>
      </c>
      <c r="Q3298" s="10" t="s">
        <v>8323</v>
      </c>
      <c r="R3298" t="s">
        <v>8326</v>
      </c>
      <c r="S3298" s="13">
        <f t="shared" si="257"/>
        <v>42570.850381944445</v>
      </c>
      <c r="T3298" s="13">
        <f t="shared" si="258"/>
        <v>42615.850381944445</v>
      </c>
      <c r="U3298">
        <f t="shared" si="259"/>
        <v>2016</v>
      </c>
    </row>
    <row r="3299" spans="1:21" ht="43.5" x14ac:dyDescent="0.3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>
        <f t="shared" si="256"/>
        <v>25</v>
      </c>
      <c r="Q3299" s="10" t="s">
        <v>8327</v>
      </c>
      <c r="R3299" t="s">
        <v>8350</v>
      </c>
      <c r="S3299" s="13">
        <f t="shared" si="257"/>
        <v>42368.333668981482</v>
      </c>
      <c r="T3299" s="13">
        <f t="shared" si="258"/>
        <v>42398.333668981482</v>
      </c>
      <c r="U3299">
        <f t="shared" si="259"/>
        <v>2015</v>
      </c>
    </row>
    <row r="3300" spans="1:21" ht="58" x14ac:dyDescent="0.3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>
        <f t="shared" si="256"/>
        <v>50</v>
      </c>
      <c r="Q3300" s="10" t="s">
        <v>8327</v>
      </c>
      <c r="R3300" t="s">
        <v>8330</v>
      </c>
      <c r="S3300" s="13">
        <f t="shared" si="257"/>
        <v>41887.801064814819</v>
      </c>
      <c r="T3300" s="13">
        <f t="shared" si="258"/>
        <v>41917.801064814819</v>
      </c>
      <c r="U3300">
        <f t="shared" si="259"/>
        <v>2014</v>
      </c>
    </row>
    <row r="3301" spans="1:21" ht="43.5" x14ac:dyDescent="0.3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>
        <f t="shared" si="256"/>
        <v>16.670000000000002</v>
      </c>
      <c r="Q3301" s="10" t="s">
        <v>8321</v>
      </c>
      <c r="R3301" t="s">
        <v>8339</v>
      </c>
      <c r="S3301" s="13">
        <f t="shared" si="257"/>
        <v>41830.613969907405</v>
      </c>
      <c r="T3301" s="13">
        <f t="shared" si="258"/>
        <v>41860.613969907405</v>
      </c>
      <c r="U3301">
        <f t="shared" si="259"/>
        <v>2014</v>
      </c>
    </row>
    <row r="3302" spans="1:21" ht="58" x14ac:dyDescent="0.3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>
        <f t="shared" si="256"/>
        <v>50</v>
      </c>
      <c r="Q3302" s="10" t="s">
        <v>8311</v>
      </c>
      <c r="R3302" t="s">
        <v>8352</v>
      </c>
      <c r="S3302" s="13">
        <f t="shared" si="257"/>
        <v>40068.056932870371</v>
      </c>
      <c r="T3302" s="13">
        <f t="shared" si="258"/>
        <v>40118.165972222225</v>
      </c>
      <c r="U3302">
        <f t="shared" si="259"/>
        <v>2009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8323</v>
      </c>
      <c r="R3303" t="s">
        <v>8326</v>
      </c>
      <c r="S3303" s="13">
        <f t="shared" si="257"/>
        <v>42807.885057870371</v>
      </c>
      <c r="T3303" s="13">
        <f t="shared" si="258"/>
        <v>42858.8</v>
      </c>
      <c r="U3303">
        <f t="shared" si="259"/>
        <v>2017</v>
      </c>
    </row>
    <row r="3304" spans="1:21" ht="43.5" x14ac:dyDescent="0.3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>
        <f t="shared" si="256"/>
        <v>50</v>
      </c>
      <c r="Q3304" s="10" t="s">
        <v>8321</v>
      </c>
      <c r="R3304" t="s">
        <v>8339</v>
      </c>
      <c r="S3304" s="13">
        <f t="shared" si="257"/>
        <v>40894.906956018516</v>
      </c>
      <c r="T3304" s="13">
        <f t="shared" si="258"/>
        <v>40954.906956018516</v>
      </c>
      <c r="U3304">
        <f t="shared" si="259"/>
        <v>2011</v>
      </c>
    </row>
    <row r="3305" spans="1:21" ht="58" x14ac:dyDescent="0.3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>
        <f t="shared" si="256"/>
        <v>50</v>
      </c>
      <c r="Q3305" s="10" t="s">
        <v>8316</v>
      </c>
      <c r="R3305" t="s">
        <v>8344</v>
      </c>
      <c r="S3305" s="13">
        <f t="shared" si="257"/>
        <v>42558.989513888882</v>
      </c>
      <c r="T3305" s="13">
        <f t="shared" si="258"/>
        <v>42588.989513888882</v>
      </c>
      <c r="U3305">
        <f t="shared" si="259"/>
        <v>2016</v>
      </c>
    </row>
    <row r="3306" spans="1:21" ht="43.5" x14ac:dyDescent="0.3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>
        <f t="shared" si="256"/>
        <v>50</v>
      </c>
      <c r="Q3306" s="10" t="s">
        <v>8323</v>
      </c>
      <c r="R3306" t="s">
        <v>8326</v>
      </c>
      <c r="S3306" s="13">
        <f t="shared" si="257"/>
        <v>42032.250208333338</v>
      </c>
      <c r="T3306" s="13">
        <f t="shared" si="258"/>
        <v>42063.250208333338</v>
      </c>
      <c r="U3306">
        <f t="shared" si="259"/>
        <v>2015</v>
      </c>
    </row>
    <row r="3307" spans="1:21" ht="58" x14ac:dyDescent="0.3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>
        <f t="shared" si="256"/>
        <v>10</v>
      </c>
      <c r="Q3307" s="10" t="s">
        <v>8316</v>
      </c>
      <c r="R3307" t="s">
        <v>8334</v>
      </c>
      <c r="S3307" s="13">
        <f t="shared" si="257"/>
        <v>40198.424849537041</v>
      </c>
      <c r="T3307" s="13">
        <f t="shared" si="258"/>
        <v>40252.290972222225</v>
      </c>
      <c r="U3307">
        <f t="shared" si="259"/>
        <v>2010</v>
      </c>
    </row>
    <row r="3308" spans="1:21" ht="43.5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8311</v>
      </c>
      <c r="R3308" t="s">
        <v>8352</v>
      </c>
      <c r="S3308" s="13">
        <f t="shared" si="257"/>
        <v>42032.168530092589</v>
      </c>
      <c r="T3308" s="13">
        <f t="shared" si="258"/>
        <v>42062.168530092589</v>
      </c>
      <c r="U3308">
        <f t="shared" si="2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8316</v>
      </c>
      <c r="R3309" t="s">
        <v>8334</v>
      </c>
      <c r="S3309" s="13">
        <f t="shared" si="257"/>
        <v>41536.509097222224</v>
      </c>
      <c r="T3309" s="13">
        <f t="shared" si="258"/>
        <v>41566.509097222224</v>
      </c>
      <c r="U3309">
        <f t="shared" si="2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8316</v>
      </c>
      <c r="R3310" t="s">
        <v>8334</v>
      </c>
      <c r="S3310" s="13">
        <f t="shared" si="257"/>
        <v>41660.792557870373</v>
      </c>
      <c r="T3310" s="13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8323</v>
      </c>
      <c r="R3311" t="s">
        <v>8326</v>
      </c>
      <c r="S3311" s="13">
        <f t="shared" si="257"/>
        <v>42304.940960648149</v>
      </c>
      <c r="T3311" s="13">
        <f t="shared" si="258"/>
        <v>42329.166666666672</v>
      </c>
      <c r="U3311">
        <f t="shared" si="259"/>
        <v>2015</v>
      </c>
    </row>
    <row r="3312" spans="1:21" ht="43.5" x14ac:dyDescent="0.3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>
        <f t="shared" si="256"/>
        <v>22.5</v>
      </c>
      <c r="Q3312" s="10" t="s">
        <v>8319</v>
      </c>
      <c r="R3312" t="s">
        <v>8345</v>
      </c>
      <c r="S3312" s="13">
        <f t="shared" si="257"/>
        <v>42338.615393518514</v>
      </c>
      <c r="T3312" s="13">
        <f t="shared" si="258"/>
        <v>42398.615393518514</v>
      </c>
      <c r="U3312">
        <f t="shared" si="259"/>
        <v>2015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8321</v>
      </c>
      <c r="R3313" t="s">
        <v>8339</v>
      </c>
      <c r="S3313" s="13">
        <f t="shared" si="257"/>
        <v>40971.002569444441</v>
      </c>
      <c r="T3313" s="13">
        <f t="shared" si="258"/>
        <v>41016.021527777775</v>
      </c>
      <c r="U3313">
        <f t="shared" si="259"/>
        <v>2012</v>
      </c>
    </row>
    <row r="3314" spans="1:21" ht="58" x14ac:dyDescent="0.3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>
        <f t="shared" si="256"/>
        <v>11.25</v>
      </c>
      <c r="Q3314" s="10" t="s">
        <v>8316</v>
      </c>
      <c r="R3314" t="s">
        <v>8334</v>
      </c>
      <c r="S3314" s="13">
        <f t="shared" si="257"/>
        <v>42440.371111111104</v>
      </c>
      <c r="T3314" s="13">
        <f t="shared" si="258"/>
        <v>42470.329444444447</v>
      </c>
      <c r="U3314">
        <f t="shared" si="259"/>
        <v>2016</v>
      </c>
    </row>
    <row r="3315" spans="1:21" ht="43.5" x14ac:dyDescent="0.3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>
        <f t="shared" si="256"/>
        <v>15</v>
      </c>
      <c r="Q3315" s="10" t="s">
        <v>8316</v>
      </c>
      <c r="R3315" t="s">
        <v>8334</v>
      </c>
      <c r="S3315" s="13">
        <f t="shared" si="257"/>
        <v>42662.752199074079</v>
      </c>
      <c r="T3315" s="13">
        <f t="shared" si="258"/>
        <v>42692.793865740736</v>
      </c>
      <c r="U3315">
        <f t="shared" si="259"/>
        <v>2016</v>
      </c>
    </row>
    <row r="3316" spans="1:21" ht="43.5" x14ac:dyDescent="0.3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>
        <f t="shared" si="256"/>
        <v>22.5</v>
      </c>
      <c r="Q3316" s="10" t="s">
        <v>8323</v>
      </c>
      <c r="R3316" t="s">
        <v>8326</v>
      </c>
      <c r="S3316" s="13">
        <f t="shared" si="257"/>
        <v>41801.711550925924</v>
      </c>
      <c r="T3316" s="13">
        <f t="shared" si="258"/>
        <v>41844.124305555553</v>
      </c>
      <c r="U3316">
        <f t="shared" si="259"/>
        <v>2014</v>
      </c>
    </row>
    <row r="3317" spans="1:21" ht="43.5" x14ac:dyDescent="0.3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>
        <f t="shared" si="256"/>
        <v>22.5</v>
      </c>
      <c r="Q3317" s="10" t="s">
        <v>8323</v>
      </c>
      <c r="R3317" t="s">
        <v>8326</v>
      </c>
      <c r="S3317" s="13">
        <f t="shared" si="257"/>
        <v>42627.955104166671</v>
      </c>
      <c r="T3317" s="13">
        <f t="shared" si="258"/>
        <v>42657.916666666672</v>
      </c>
      <c r="U3317">
        <f t="shared" si="259"/>
        <v>2016</v>
      </c>
    </row>
    <row r="3318" spans="1:21" ht="43.5" x14ac:dyDescent="0.3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>
        <f t="shared" si="256"/>
        <v>11.25</v>
      </c>
      <c r="Q3318" s="10" t="s">
        <v>8311</v>
      </c>
      <c r="R3318" t="s">
        <v>8356</v>
      </c>
      <c r="S3318" s="13">
        <f t="shared" si="257"/>
        <v>41030.292025462964</v>
      </c>
      <c r="T3318" s="13">
        <f t="shared" si="258"/>
        <v>41059.791666666664</v>
      </c>
      <c r="U3318">
        <f t="shared" si="259"/>
        <v>2012</v>
      </c>
    </row>
    <row r="3319" spans="1:21" ht="29" x14ac:dyDescent="0.3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>
        <f t="shared" si="256"/>
        <v>9</v>
      </c>
      <c r="Q3319" s="10" t="s">
        <v>8327</v>
      </c>
      <c r="R3319" t="s">
        <v>8350</v>
      </c>
      <c r="S3319" s="13">
        <f t="shared" si="257"/>
        <v>41184.167129629634</v>
      </c>
      <c r="T3319" s="13">
        <f t="shared" si="258"/>
        <v>41224.208796296298</v>
      </c>
      <c r="U3319">
        <f t="shared" si="259"/>
        <v>2012</v>
      </c>
    </row>
    <row r="3320" spans="1:21" ht="43.5" x14ac:dyDescent="0.3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>
        <f t="shared" si="256"/>
        <v>11.25</v>
      </c>
      <c r="Q3320" s="10" t="s">
        <v>8323</v>
      </c>
      <c r="R3320" t="s">
        <v>8326</v>
      </c>
      <c r="S3320" s="13">
        <f t="shared" si="257"/>
        <v>42342.845555555556</v>
      </c>
      <c r="T3320" s="13">
        <f t="shared" si="258"/>
        <v>42372.845555555556</v>
      </c>
      <c r="U3320">
        <f t="shared" si="259"/>
        <v>2015</v>
      </c>
    </row>
    <row r="3321" spans="1:21" ht="43.5" x14ac:dyDescent="0.3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>
        <f t="shared" si="256"/>
        <v>15</v>
      </c>
      <c r="Q3321" s="10" t="s">
        <v>8323</v>
      </c>
      <c r="R3321" t="s">
        <v>8326</v>
      </c>
      <c r="S3321" s="13">
        <f t="shared" si="257"/>
        <v>42783.513182870374</v>
      </c>
      <c r="T3321" s="13">
        <f t="shared" si="258"/>
        <v>42813.471516203703</v>
      </c>
      <c r="U3321">
        <f t="shared" si="259"/>
        <v>2017</v>
      </c>
    </row>
    <row r="3322" spans="1:21" ht="43.5" x14ac:dyDescent="0.3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>
        <f t="shared" si="256"/>
        <v>22.5</v>
      </c>
      <c r="Q3322" s="10" t="s">
        <v>8327</v>
      </c>
      <c r="R3322" t="s">
        <v>8350</v>
      </c>
      <c r="S3322" s="13">
        <f t="shared" si="257"/>
        <v>41230.77311342593</v>
      </c>
      <c r="T3322" s="13">
        <f t="shared" si="258"/>
        <v>41290.77311342593</v>
      </c>
      <c r="U3322">
        <f t="shared" si="259"/>
        <v>2012</v>
      </c>
    </row>
    <row r="3323" spans="1:21" ht="43.5" x14ac:dyDescent="0.3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>
        <f t="shared" si="256"/>
        <v>9</v>
      </c>
      <c r="Q3323" s="10" t="s">
        <v>8321</v>
      </c>
      <c r="R3323" t="s">
        <v>8339</v>
      </c>
      <c r="S3323" s="13">
        <f t="shared" si="257"/>
        <v>41534.568113425928</v>
      </c>
      <c r="T3323" s="13">
        <f t="shared" si="258"/>
        <v>41564.568113425928</v>
      </c>
      <c r="U3323">
        <f t="shared" si="259"/>
        <v>2013</v>
      </c>
    </row>
    <row r="3324" spans="1:21" ht="43.5" x14ac:dyDescent="0.3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>
        <f t="shared" si="256"/>
        <v>15</v>
      </c>
      <c r="Q3324" s="10" t="s">
        <v>8323</v>
      </c>
      <c r="R3324" t="s">
        <v>8326</v>
      </c>
      <c r="S3324" s="13">
        <f t="shared" si="257"/>
        <v>42311.621458333335</v>
      </c>
      <c r="T3324" s="13">
        <f t="shared" si="258"/>
        <v>42336.621458333335</v>
      </c>
      <c r="U3324">
        <f t="shared" si="259"/>
        <v>2015</v>
      </c>
    </row>
    <row r="3325" spans="1:21" ht="29" x14ac:dyDescent="0.3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>
        <f t="shared" si="256"/>
        <v>15</v>
      </c>
      <c r="Q3325" s="10" t="s">
        <v>8316</v>
      </c>
      <c r="R3325" t="s">
        <v>8334</v>
      </c>
      <c r="S3325" s="13">
        <f t="shared" si="257"/>
        <v>41005.904120370367</v>
      </c>
      <c r="T3325" s="13">
        <f t="shared" si="258"/>
        <v>41035.904120370367</v>
      </c>
      <c r="U3325">
        <f t="shared" si="259"/>
        <v>2012</v>
      </c>
    </row>
    <row r="3326" spans="1:21" ht="43.5" x14ac:dyDescent="0.3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>
        <f t="shared" si="256"/>
        <v>15</v>
      </c>
      <c r="Q3326" s="10" t="s">
        <v>8311</v>
      </c>
      <c r="R3326" t="s">
        <v>8348</v>
      </c>
      <c r="S3326" s="13">
        <f t="shared" si="257"/>
        <v>42432.379826388889</v>
      </c>
      <c r="T3326" s="13">
        <f t="shared" si="258"/>
        <v>42462.338159722218</v>
      </c>
      <c r="U3326">
        <f t="shared" si="259"/>
        <v>2016</v>
      </c>
    </row>
    <row r="3327" spans="1:21" ht="43.5" x14ac:dyDescent="0.3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>
        <f t="shared" si="256"/>
        <v>9</v>
      </c>
      <c r="Q3327" s="10" t="s">
        <v>8316</v>
      </c>
      <c r="R3327" t="s">
        <v>8334</v>
      </c>
      <c r="S3327" s="13">
        <f t="shared" si="257"/>
        <v>40701.195844907408</v>
      </c>
      <c r="T3327" s="13">
        <f t="shared" si="258"/>
        <v>40746.195844907408</v>
      </c>
      <c r="U3327">
        <f t="shared" si="259"/>
        <v>2011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8316</v>
      </c>
      <c r="R3328" t="s">
        <v>8334</v>
      </c>
      <c r="S3328" s="13">
        <f t="shared" si="257"/>
        <v>42396.973807870367</v>
      </c>
      <c r="T3328" s="13">
        <f t="shared" si="258"/>
        <v>42411.973807870367</v>
      </c>
      <c r="U3328">
        <f t="shared" si="259"/>
        <v>2016</v>
      </c>
    </row>
    <row r="3329" spans="1:21" ht="58" x14ac:dyDescent="0.3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>
        <f t="shared" si="256"/>
        <v>10.5</v>
      </c>
      <c r="Q3329" s="10" t="s">
        <v>8308</v>
      </c>
      <c r="R3329" t="s">
        <v>8318</v>
      </c>
      <c r="S3329" s="13">
        <f t="shared" si="257"/>
        <v>41859.925856481481</v>
      </c>
      <c r="T3329" s="13">
        <f t="shared" si="258"/>
        <v>41889.925856481481</v>
      </c>
      <c r="U3329">
        <f t="shared" si="259"/>
        <v>2014</v>
      </c>
    </row>
    <row r="3330" spans="1:21" ht="43.5" x14ac:dyDescent="0.3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ref="O3330:O3393" si="260">ROUND(E3330/D3330*100,0)</f>
        <v>4</v>
      </c>
      <c r="P3330">
        <f t="shared" si="256"/>
        <v>10.5</v>
      </c>
      <c r="Q3330" s="10" t="s">
        <v>8319</v>
      </c>
      <c r="R3330" t="s">
        <v>8345</v>
      </c>
      <c r="S3330" s="13">
        <f t="shared" si="257"/>
        <v>42728.827407407407</v>
      </c>
      <c r="T3330" s="13">
        <f t="shared" si="258"/>
        <v>42747.695833333331</v>
      </c>
      <c r="U3330">
        <f t="shared" si="259"/>
        <v>2016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IFERROR(ROUND(E3331/L3331,2),0)</f>
        <v>6.83</v>
      </c>
      <c r="Q3331" s="10" t="s">
        <v>8316</v>
      </c>
      <c r="R3331" t="s">
        <v>8334</v>
      </c>
      <c r="S3331" s="13">
        <f t="shared" ref="S3331:S3394" si="262">(((J3331/60)/60)/24)+DATE(1970,1,1)</f>
        <v>42538.77243055556</v>
      </c>
      <c r="T3331" s="13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43.5" x14ac:dyDescent="0.3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>
        <f t="shared" si="261"/>
        <v>10.25</v>
      </c>
      <c r="Q3332" s="10" t="s">
        <v>8323</v>
      </c>
      <c r="R3332" t="s">
        <v>8326</v>
      </c>
      <c r="S3332" s="13">
        <f t="shared" si="262"/>
        <v>41883.916678240741</v>
      </c>
      <c r="T3332" s="13">
        <f t="shared" si="263"/>
        <v>41906.916678240741</v>
      </c>
      <c r="U3332">
        <f t="shared" si="264"/>
        <v>2014</v>
      </c>
    </row>
    <row r="3333" spans="1:21" ht="58" x14ac:dyDescent="0.3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>
        <f t="shared" si="261"/>
        <v>10.25</v>
      </c>
      <c r="Q3333" s="10" t="s">
        <v>8323</v>
      </c>
      <c r="R3333" t="s">
        <v>8324</v>
      </c>
      <c r="S3333" s="13">
        <f t="shared" si="262"/>
        <v>42241.429120370376</v>
      </c>
      <c r="T3333" s="13">
        <f t="shared" si="263"/>
        <v>42263.916666666672</v>
      </c>
      <c r="U3333">
        <f t="shared" si="264"/>
        <v>2015</v>
      </c>
    </row>
    <row r="3334" spans="1:21" ht="43.5" x14ac:dyDescent="0.3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>
        <f t="shared" si="261"/>
        <v>1.54</v>
      </c>
      <c r="Q3334" s="10" t="s">
        <v>8313</v>
      </c>
      <c r="R3334" t="s">
        <v>8314</v>
      </c>
      <c r="S3334" s="13">
        <f t="shared" si="262"/>
        <v>41876.433680555558</v>
      </c>
      <c r="T3334" s="13">
        <f t="shared" si="263"/>
        <v>41936.166666666664</v>
      </c>
      <c r="U3334">
        <f t="shared" si="264"/>
        <v>2014</v>
      </c>
    </row>
    <row r="3335" spans="1:21" ht="43.5" x14ac:dyDescent="0.3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>
        <f t="shared" si="261"/>
        <v>20</v>
      </c>
      <c r="Q3335" s="10" t="s">
        <v>8321</v>
      </c>
      <c r="R3335" t="s">
        <v>8337</v>
      </c>
      <c r="S3335" s="13">
        <f t="shared" si="262"/>
        <v>42397.281666666662</v>
      </c>
      <c r="T3335" s="13">
        <f t="shared" si="263"/>
        <v>42427.281666666662</v>
      </c>
      <c r="U3335">
        <f t="shared" si="264"/>
        <v>2016</v>
      </c>
    </row>
    <row r="3336" spans="1:21" ht="43.5" x14ac:dyDescent="0.3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>
        <f t="shared" si="261"/>
        <v>13.33</v>
      </c>
      <c r="Q3336" s="10" t="s">
        <v>8323</v>
      </c>
      <c r="R3336" t="s">
        <v>8324</v>
      </c>
      <c r="S3336" s="13">
        <f t="shared" si="262"/>
        <v>41862.761724537035</v>
      </c>
      <c r="T3336" s="13">
        <f t="shared" si="263"/>
        <v>41914.165972222225</v>
      </c>
      <c r="U3336">
        <f t="shared" si="264"/>
        <v>2014</v>
      </c>
    </row>
    <row r="3337" spans="1:21" ht="43.5" x14ac:dyDescent="0.3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>
        <f t="shared" si="261"/>
        <v>10</v>
      </c>
      <c r="Q3337" s="10" t="s">
        <v>8313</v>
      </c>
      <c r="R3337" t="s">
        <v>8314</v>
      </c>
      <c r="S3337" s="13">
        <f t="shared" si="262"/>
        <v>41956.250034722223</v>
      </c>
      <c r="T3337" s="13">
        <f t="shared" si="263"/>
        <v>42016.250034722223</v>
      </c>
      <c r="U3337">
        <f t="shared" si="264"/>
        <v>2014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8327</v>
      </c>
      <c r="R3338" t="s">
        <v>8354</v>
      </c>
      <c r="S3338" s="13">
        <f t="shared" si="262"/>
        <v>41506.848032407412</v>
      </c>
      <c r="T3338" s="13">
        <f t="shared" si="263"/>
        <v>41553.848032407412</v>
      </c>
      <c r="U3338">
        <f t="shared" si="264"/>
        <v>2013</v>
      </c>
    </row>
    <row r="3339" spans="1:21" ht="43.5" x14ac:dyDescent="0.3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>
        <f t="shared" si="261"/>
        <v>13.33</v>
      </c>
      <c r="Q3339" s="10" t="s">
        <v>8319</v>
      </c>
      <c r="R3339" t="s">
        <v>8345</v>
      </c>
      <c r="S3339" s="13">
        <f t="shared" si="262"/>
        <v>41834.138495370367</v>
      </c>
      <c r="T3339" s="13">
        <f t="shared" si="263"/>
        <v>41864.138495370367</v>
      </c>
      <c r="U3339">
        <f t="shared" si="264"/>
        <v>2014</v>
      </c>
    </row>
    <row r="3340" spans="1:21" ht="43.5" x14ac:dyDescent="0.3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>
        <f t="shared" si="261"/>
        <v>20</v>
      </c>
      <c r="Q3340" s="10" t="s">
        <v>8327</v>
      </c>
      <c r="R3340" t="s">
        <v>8350</v>
      </c>
      <c r="S3340" s="13">
        <f t="shared" si="262"/>
        <v>41551.798113425924</v>
      </c>
      <c r="T3340" s="13">
        <f t="shared" si="263"/>
        <v>41581.839780092596</v>
      </c>
      <c r="U3340">
        <f t="shared" si="264"/>
        <v>2013</v>
      </c>
    </row>
    <row r="3341" spans="1:21" ht="43.5" x14ac:dyDescent="0.3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>
        <f t="shared" si="261"/>
        <v>20</v>
      </c>
      <c r="Q3341" s="10" t="s">
        <v>8313</v>
      </c>
      <c r="R3341" t="s">
        <v>8314</v>
      </c>
      <c r="S3341" s="13">
        <f t="shared" si="262"/>
        <v>41940.89166666667</v>
      </c>
      <c r="T3341" s="13">
        <f t="shared" si="263"/>
        <v>41970.933333333334</v>
      </c>
      <c r="U3341">
        <f t="shared" si="264"/>
        <v>2014</v>
      </c>
    </row>
    <row r="3342" spans="1:21" ht="43.5" x14ac:dyDescent="0.3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>
        <f t="shared" si="261"/>
        <v>20</v>
      </c>
      <c r="Q3342" s="10" t="s">
        <v>8323</v>
      </c>
      <c r="R3342" t="s">
        <v>8326</v>
      </c>
      <c r="S3342" s="13">
        <f t="shared" si="262"/>
        <v>41872.807696759257</v>
      </c>
      <c r="T3342" s="13">
        <f t="shared" si="263"/>
        <v>41932.807696759257</v>
      </c>
      <c r="U3342">
        <f t="shared" si="264"/>
        <v>2014</v>
      </c>
    </row>
    <row r="3343" spans="1:21" ht="43.5" x14ac:dyDescent="0.3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>
        <f t="shared" si="261"/>
        <v>20</v>
      </c>
      <c r="Q3343" s="10" t="s">
        <v>8327</v>
      </c>
      <c r="R3343" t="s">
        <v>8350</v>
      </c>
      <c r="S3343" s="13">
        <f t="shared" si="262"/>
        <v>41416.763171296298</v>
      </c>
      <c r="T3343" s="13">
        <f t="shared" si="263"/>
        <v>41455.831944444442</v>
      </c>
      <c r="U3343">
        <f t="shared" si="264"/>
        <v>2013</v>
      </c>
    </row>
    <row r="3344" spans="1:21" x14ac:dyDescent="0.3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>
        <f t="shared" si="261"/>
        <v>13.33</v>
      </c>
      <c r="Q3344" s="10" t="s">
        <v>8323</v>
      </c>
      <c r="R3344" t="s">
        <v>8326</v>
      </c>
      <c r="S3344" s="13">
        <f t="shared" si="262"/>
        <v>42172.613506944443</v>
      </c>
      <c r="T3344" s="13">
        <f t="shared" si="263"/>
        <v>42202.554166666669</v>
      </c>
      <c r="U3344">
        <f t="shared" si="264"/>
        <v>2015</v>
      </c>
    </row>
    <row r="3345" spans="1:21" ht="29" x14ac:dyDescent="0.3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>
        <f t="shared" si="261"/>
        <v>13.33</v>
      </c>
      <c r="Q3345" s="10" t="s">
        <v>8321</v>
      </c>
      <c r="R3345" t="s">
        <v>8337</v>
      </c>
      <c r="S3345" s="13">
        <f t="shared" si="262"/>
        <v>42115.547395833331</v>
      </c>
      <c r="T3345" s="13">
        <f t="shared" si="263"/>
        <v>42158.547395833331</v>
      </c>
      <c r="U3345">
        <f t="shared" si="264"/>
        <v>2015</v>
      </c>
    </row>
    <row r="3346" spans="1:21" ht="29" x14ac:dyDescent="0.3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>
        <f t="shared" si="261"/>
        <v>13.33</v>
      </c>
      <c r="Q3346" s="10" t="s">
        <v>8323</v>
      </c>
      <c r="R3346" t="s">
        <v>8335</v>
      </c>
      <c r="S3346" s="13">
        <f t="shared" si="262"/>
        <v>42763.780671296292</v>
      </c>
      <c r="T3346" s="13">
        <f t="shared" si="263"/>
        <v>42823.739004629635</v>
      </c>
      <c r="U3346">
        <f t="shared" si="264"/>
        <v>2017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8308</v>
      </c>
      <c r="R3347" t="s">
        <v>8342</v>
      </c>
      <c r="S3347" s="13">
        <f t="shared" si="262"/>
        <v>42615.79896990741</v>
      </c>
      <c r="T3347" s="13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8323</v>
      </c>
      <c r="R3348" t="s">
        <v>8326</v>
      </c>
      <c r="S3348" s="13">
        <f t="shared" si="262"/>
        <v>42196.166874999995</v>
      </c>
      <c r="T3348" s="13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8323</v>
      </c>
      <c r="R3349" t="s">
        <v>8326</v>
      </c>
      <c r="S3349" s="13">
        <f t="shared" si="262"/>
        <v>41975.124340277776</v>
      </c>
      <c r="T3349" s="13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8323</v>
      </c>
      <c r="R3350" t="s">
        <v>8326</v>
      </c>
      <c r="S3350" s="13">
        <f t="shared" si="262"/>
        <v>42078.34520833334</v>
      </c>
      <c r="T3350" s="13">
        <f t="shared" si="263"/>
        <v>42133.166666666672</v>
      </c>
      <c r="U3350">
        <f t="shared" si="264"/>
        <v>2015</v>
      </c>
    </row>
    <row r="3351" spans="1:21" ht="43.5" x14ac:dyDescent="0.3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>
        <f t="shared" si="261"/>
        <v>12</v>
      </c>
      <c r="Q3351" s="10" t="s">
        <v>8319</v>
      </c>
      <c r="R3351" t="s">
        <v>8345</v>
      </c>
      <c r="S3351" s="13">
        <f t="shared" si="262"/>
        <v>42034.75509259259</v>
      </c>
      <c r="T3351" s="13">
        <f t="shared" si="263"/>
        <v>42064.75509259259</v>
      </c>
      <c r="U3351">
        <f t="shared" si="264"/>
        <v>2015</v>
      </c>
    </row>
    <row r="3352" spans="1:21" ht="43.5" x14ac:dyDescent="0.3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>
        <f t="shared" si="261"/>
        <v>18</v>
      </c>
      <c r="Q3352" s="10" t="s">
        <v>8316</v>
      </c>
      <c r="R3352" t="s">
        <v>8344</v>
      </c>
      <c r="S3352" s="13">
        <f t="shared" si="262"/>
        <v>42164.615856481483</v>
      </c>
      <c r="T3352" s="13">
        <f t="shared" si="263"/>
        <v>42193.697916666672</v>
      </c>
      <c r="U3352">
        <f t="shared" si="264"/>
        <v>2015</v>
      </c>
    </row>
    <row r="3353" spans="1:21" ht="29" x14ac:dyDescent="0.3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>
        <f t="shared" si="261"/>
        <v>9</v>
      </c>
      <c r="Q3353" s="10" t="s">
        <v>8311</v>
      </c>
      <c r="R3353" t="s">
        <v>8356</v>
      </c>
      <c r="S3353" s="13">
        <f t="shared" si="262"/>
        <v>41247.063576388886</v>
      </c>
      <c r="T3353" s="13">
        <f t="shared" si="263"/>
        <v>41277.063576388886</v>
      </c>
      <c r="U3353">
        <f t="shared" si="264"/>
        <v>2012</v>
      </c>
    </row>
    <row r="3354" spans="1:21" ht="43.5" x14ac:dyDescent="0.3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>
        <f t="shared" si="261"/>
        <v>12</v>
      </c>
      <c r="Q3354" s="10" t="s">
        <v>8308</v>
      </c>
      <c r="R3354" t="s">
        <v>8315</v>
      </c>
      <c r="S3354" s="13">
        <f t="shared" si="262"/>
        <v>42200.261793981481</v>
      </c>
      <c r="T3354" s="13">
        <f t="shared" si="263"/>
        <v>42230.261793981481</v>
      </c>
      <c r="U3354">
        <f t="shared" si="264"/>
        <v>2015</v>
      </c>
    </row>
    <row r="3355" spans="1:21" ht="29" x14ac:dyDescent="0.3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>
        <f t="shared" si="261"/>
        <v>17.5</v>
      </c>
      <c r="Q3355" s="10" t="s">
        <v>8319</v>
      </c>
      <c r="R3355" t="s">
        <v>8345</v>
      </c>
      <c r="S3355" s="13">
        <f t="shared" si="262"/>
        <v>42089.724039351851</v>
      </c>
      <c r="T3355" s="13">
        <f t="shared" si="263"/>
        <v>42134.724039351851</v>
      </c>
      <c r="U3355">
        <f t="shared" si="264"/>
        <v>2015</v>
      </c>
    </row>
    <row r="3356" spans="1:21" ht="43.5" x14ac:dyDescent="0.3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>
        <f t="shared" si="261"/>
        <v>17.5</v>
      </c>
      <c r="Q3356" s="10" t="s">
        <v>8319</v>
      </c>
      <c r="R3356" t="s">
        <v>8345</v>
      </c>
      <c r="S3356" s="13">
        <f t="shared" si="262"/>
        <v>41876.683611111112</v>
      </c>
      <c r="T3356" s="13">
        <f t="shared" si="263"/>
        <v>41907.683611111112</v>
      </c>
      <c r="U3356">
        <f t="shared" si="264"/>
        <v>2014</v>
      </c>
    </row>
    <row r="3357" spans="1:21" ht="29" x14ac:dyDescent="0.3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>
        <f t="shared" si="261"/>
        <v>17.5</v>
      </c>
      <c r="Q3357" s="10" t="s">
        <v>8323</v>
      </c>
      <c r="R3357" t="s">
        <v>8335</v>
      </c>
      <c r="S3357" s="13">
        <f t="shared" si="262"/>
        <v>42170.447013888886</v>
      </c>
      <c r="T3357" s="13">
        <f t="shared" si="263"/>
        <v>42200.447013888886</v>
      </c>
      <c r="U3357">
        <f t="shared" si="264"/>
        <v>2015</v>
      </c>
    </row>
    <row r="3358" spans="1:21" ht="29" x14ac:dyDescent="0.3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>
        <f t="shared" si="261"/>
        <v>8.75</v>
      </c>
      <c r="Q3358" s="10" t="s">
        <v>8311</v>
      </c>
      <c r="R3358" t="s">
        <v>8356</v>
      </c>
      <c r="S3358" s="13">
        <f t="shared" si="262"/>
        <v>41911.657430555555</v>
      </c>
      <c r="T3358" s="13">
        <f t="shared" si="263"/>
        <v>41932.088194444441</v>
      </c>
      <c r="U3358">
        <f t="shared" si="264"/>
        <v>2014</v>
      </c>
    </row>
    <row r="3359" spans="1:21" ht="43.5" x14ac:dyDescent="0.3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>
        <f t="shared" si="261"/>
        <v>11.67</v>
      </c>
      <c r="Q3359" s="10" t="s">
        <v>8319</v>
      </c>
      <c r="R3359" t="s">
        <v>8345</v>
      </c>
      <c r="S3359" s="13">
        <f t="shared" si="262"/>
        <v>41952.09175925926</v>
      </c>
      <c r="T3359" s="13">
        <f t="shared" si="263"/>
        <v>41982.09175925926</v>
      </c>
      <c r="U3359">
        <f t="shared" si="264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8327</v>
      </c>
      <c r="R3360" t="s">
        <v>8330</v>
      </c>
      <c r="S3360" s="13">
        <f t="shared" si="262"/>
        <v>41912.932430555556</v>
      </c>
      <c r="T3360" s="13">
        <f t="shared" si="263"/>
        <v>41942.932430555556</v>
      </c>
      <c r="U3360">
        <f t="shared" si="264"/>
        <v>2014</v>
      </c>
    </row>
    <row r="3361" spans="1:21" ht="43.5" x14ac:dyDescent="0.3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>
        <f t="shared" si="261"/>
        <v>8.75</v>
      </c>
      <c r="Q3361" s="10" t="s">
        <v>8308</v>
      </c>
      <c r="R3361" t="s">
        <v>8342</v>
      </c>
      <c r="S3361" s="13">
        <f t="shared" si="262"/>
        <v>42753.678761574076</v>
      </c>
      <c r="T3361" s="13">
        <f t="shared" si="263"/>
        <v>42766.208333333328</v>
      </c>
      <c r="U3361">
        <f t="shared" si="264"/>
        <v>2017</v>
      </c>
    </row>
    <row r="3362" spans="1:21" ht="43.5" x14ac:dyDescent="0.3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>
        <f t="shared" si="261"/>
        <v>11.67</v>
      </c>
      <c r="Q3362" s="10" t="s">
        <v>8327</v>
      </c>
      <c r="R3362" t="s">
        <v>8330</v>
      </c>
      <c r="S3362" s="13">
        <f t="shared" si="262"/>
        <v>41869.534618055557</v>
      </c>
      <c r="T3362" s="13">
        <f t="shared" si="263"/>
        <v>41899.534618055557</v>
      </c>
      <c r="U3362">
        <f t="shared" si="264"/>
        <v>2014</v>
      </c>
    </row>
    <row r="3363" spans="1:21" ht="29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8323</v>
      </c>
      <c r="R3363" t="s">
        <v>8326</v>
      </c>
      <c r="S3363" s="13">
        <f t="shared" si="262"/>
        <v>42233.362314814818</v>
      </c>
      <c r="T3363" s="13">
        <f t="shared" si="263"/>
        <v>42293.362314814818</v>
      </c>
      <c r="U3363">
        <f t="shared" si="264"/>
        <v>2015</v>
      </c>
    </row>
    <row r="3364" spans="1:21" ht="43.5" x14ac:dyDescent="0.3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>
        <f t="shared" si="261"/>
        <v>17.5</v>
      </c>
      <c r="Q3364" s="10" t="s">
        <v>8323</v>
      </c>
      <c r="R3364" t="s">
        <v>8335</v>
      </c>
      <c r="S3364" s="13">
        <f t="shared" si="262"/>
        <v>42079.857974537037</v>
      </c>
      <c r="T3364" s="13">
        <f t="shared" si="263"/>
        <v>42125.916666666672</v>
      </c>
      <c r="U3364">
        <f t="shared" si="264"/>
        <v>2015</v>
      </c>
    </row>
    <row r="3365" spans="1:21" ht="43.5" x14ac:dyDescent="0.3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>
        <f t="shared" si="261"/>
        <v>11.67</v>
      </c>
      <c r="Q3365" s="10" t="s">
        <v>8313</v>
      </c>
      <c r="R3365" t="s">
        <v>8355</v>
      </c>
      <c r="S3365" s="13">
        <f t="shared" si="262"/>
        <v>42185.397673611107</v>
      </c>
      <c r="T3365" s="13">
        <f t="shared" si="263"/>
        <v>42244.508333333331</v>
      </c>
      <c r="U3365">
        <f t="shared" si="264"/>
        <v>2015</v>
      </c>
    </row>
    <row r="3366" spans="1:21" ht="29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8323</v>
      </c>
      <c r="R3366" t="s">
        <v>8326</v>
      </c>
      <c r="S3366" s="13">
        <f t="shared" si="262"/>
        <v>42718.963599537034</v>
      </c>
      <c r="T3366" s="13">
        <f t="shared" si="263"/>
        <v>42748.961805555555</v>
      </c>
      <c r="U3366">
        <f t="shared" si="264"/>
        <v>2016</v>
      </c>
    </row>
    <row r="3367" spans="1:21" ht="43.5" x14ac:dyDescent="0.3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>
        <f t="shared" si="261"/>
        <v>8.5</v>
      </c>
      <c r="Q3367" s="10" t="s">
        <v>8316</v>
      </c>
      <c r="R3367" t="s">
        <v>8334</v>
      </c>
      <c r="S3367" s="13">
        <f t="shared" si="262"/>
        <v>41974.911087962959</v>
      </c>
      <c r="T3367" s="13">
        <f t="shared" si="263"/>
        <v>42014.332638888889</v>
      </c>
      <c r="U3367">
        <f t="shared" si="264"/>
        <v>2014</v>
      </c>
    </row>
    <row r="3368" spans="1:21" ht="29" x14ac:dyDescent="0.3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>
        <f t="shared" si="261"/>
        <v>34</v>
      </c>
      <c r="Q3368" s="10" t="s">
        <v>8327</v>
      </c>
      <c r="R3368" t="s">
        <v>8330</v>
      </c>
      <c r="S3368" s="13">
        <f t="shared" si="262"/>
        <v>42341.59129629629</v>
      </c>
      <c r="T3368" s="13">
        <f t="shared" si="263"/>
        <v>42387.541666666672</v>
      </c>
      <c r="U3368">
        <f t="shared" si="264"/>
        <v>2015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8311</v>
      </c>
      <c r="R3369" t="s">
        <v>8356</v>
      </c>
      <c r="S3369" s="13">
        <f t="shared" si="262"/>
        <v>42172.958912037036</v>
      </c>
      <c r="T3369" s="13">
        <f t="shared" si="263"/>
        <v>42232.958912037036</v>
      </c>
      <c r="U3369">
        <f t="shared" si="264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8311</v>
      </c>
      <c r="R3370" t="s">
        <v>8352</v>
      </c>
      <c r="S3370" s="13">
        <f t="shared" si="262"/>
        <v>42100.735937499994</v>
      </c>
      <c r="T3370" s="13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8323</v>
      </c>
      <c r="R3371" t="s">
        <v>8326</v>
      </c>
      <c r="S3371" s="13">
        <f t="shared" si="262"/>
        <v>42230.08116898148</v>
      </c>
      <c r="T3371" s="13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8323</v>
      </c>
      <c r="R3372" t="s">
        <v>8326</v>
      </c>
      <c r="S3372" s="13">
        <f t="shared" si="262"/>
        <v>42209.67288194444</v>
      </c>
      <c r="T3372" s="13">
        <f t="shared" si="263"/>
        <v>42223.625</v>
      </c>
      <c r="U3372">
        <f t="shared" si="264"/>
        <v>2015</v>
      </c>
    </row>
    <row r="3373" spans="1:21" ht="43.5" x14ac:dyDescent="0.3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>
        <f t="shared" si="261"/>
        <v>15.5</v>
      </c>
      <c r="Q3373" s="10" t="s">
        <v>8308</v>
      </c>
      <c r="R3373" t="s">
        <v>8342</v>
      </c>
      <c r="S3373" s="13">
        <f t="shared" si="262"/>
        <v>42047.812523148154</v>
      </c>
      <c r="T3373" s="13">
        <f t="shared" si="263"/>
        <v>42071.636111111111</v>
      </c>
      <c r="U3373">
        <f t="shared" si="264"/>
        <v>2015</v>
      </c>
    </row>
    <row r="3374" spans="1:21" ht="43.5" x14ac:dyDescent="0.3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>
        <f t="shared" si="261"/>
        <v>10.33</v>
      </c>
      <c r="Q3374" s="10" t="s">
        <v>8321</v>
      </c>
      <c r="R3374" t="s">
        <v>8339</v>
      </c>
      <c r="S3374" s="13">
        <f t="shared" si="262"/>
        <v>41799.830613425926</v>
      </c>
      <c r="T3374" s="13">
        <f t="shared" si="263"/>
        <v>41823.125</v>
      </c>
      <c r="U3374">
        <f t="shared" si="264"/>
        <v>2014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8321</v>
      </c>
      <c r="R3375" t="s">
        <v>8337</v>
      </c>
      <c r="S3375" s="13">
        <f t="shared" si="262"/>
        <v>41875.077546296299</v>
      </c>
      <c r="T3375" s="13">
        <f t="shared" si="263"/>
        <v>41905.077546296299</v>
      </c>
      <c r="U3375">
        <f t="shared" si="264"/>
        <v>2014</v>
      </c>
    </row>
    <row r="3376" spans="1:21" ht="43.5" x14ac:dyDescent="0.3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>
        <f t="shared" si="261"/>
        <v>30</v>
      </c>
      <c r="Q3376" s="10" t="s">
        <v>8319</v>
      </c>
      <c r="R3376" t="s">
        <v>8345</v>
      </c>
      <c r="S3376" s="13">
        <f t="shared" si="262"/>
        <v>42184.185844907406</v>
      </c>
      <c r="T3376" s="13">
        <f t="shared" si="263"/>
        <v>42219.185844907406</v>
      </c>
      <c r="U3376">
        <f t="shared" si="264"/>
        <v>2015</v>
      </c>
    </row>
    <row r="3377" spans="1:21" ht="58" x14ac:dyDescent="0.3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>
        <f t="shared" si="261"/>
        <v>30</v>
      </c>
      <c r="Q3377" s="10" t="s">
        <v>8308</v>
      </c>
      <c r="R3377" t="s">
        <v>8342</v>
      </c>
      <c r="S3377" s="13">
        <f t="shared" si="262"/>
        <v>42179.653379629628</v>
      </c>
      <c r="T3377" s="13">
        <f t="shared" si="263"/>
        <v>42210.915972222225</v>
      </c>
      <c r="U3377">
        <f t="shared" si="264"/>
        <v>2015</v>
      </c>
    </row>
    <row r="3378" spans="1:21" ht="29" x14ac:dyDescent="0.3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>
        <f t="shared" si="261"/>
        <v>15</v>
      </c>
      <c r="Q3378" s="10" t="s">
        <v>8319</v>
      </c>
      <c r="R3378" t="s">
        <v>8345</v>
      </c>
      <c r="S3378" s="13">
        <f t="shared" si="262"/>
        <v>41919.140706018516</v>
      </c>
      <c r="T3378" s="13">
        <f t="shared" si="263"/>
        <v>41949.182372685187</v>
      </c>
      <c r="U3378">
        <f t="shared" si="264"/>
        <v>2014</v>
      </c>
    </row>
    <row r="3379" spans="1:21" ht="43.5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8327</v>
      </c>
      <c r="R3379" t="s">
        <v>8350</v>
      </c>
      <c r="S3379" s="13">
        <f t="shared" si="262"/>
        <v>41802.94363425926</v>
      </c>
      <c r="T3379" s="13">
        <f t="shared" si="263"/>
        <v>41834.104166666664</v>
      </c>
      <c r="U3379">
        <f t="shared" si="264"/>
        <v>2014</v>
      </c>
    </row>
    <row r="3380" spans="1:21" ht="43.5" x14ac:dyDescent="0.3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>
        <f t="shared" si="261"/>
        <v>15</v>
      </c>
      <c r="Q3380" s="10" t="s">
        <v>8319</v>
      </c>
      <c r="R3380" t="s">
        <v>8357</v>
      </c>
      <c r="S3380" s="13">
        <f t="shared" si="262"/>
        <v>42258.297094907408</v>
      </c>
      <c r="T3380" s="13">
        <f t="shared" si="263"/>
        <v>42280.875</v>
      </c>
      <c r="U3380">
        <f t="shared" si="264"/>
        <v>2015</v>
      </c>
    </row>
    <row r="3381" spans="1:21" x14ac:dyDescent="0.3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>
        <f t="shared" si="261"/>
        <v>10</v>
      </c>
      <c r="Q3381" s="10" t="s">
        <v>8321</v>
      </c>
      <c r="R3381" t="s">
        <v>8339</v>
      </c>
      <c r="S3381" s="13">
        <f t="shared" si="262"/>
        <v>41945.037789351853</v>
      </c>
      <c r="T3381" s="13">
        <f t="shared" si="263"/>
        <v>41998.208333333328</v>
      </c>
      <c r="U3381">
        <f t="shared" si="264"/>
        <v>2014</v>
      </c>
    </row>
    <row r="3382" spans="1:21" ht="43.5" x14ac:dyDescent="0.3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>
        <f t="shared" si="261"/>
        <v>15</v>
      </c>
      <c r="Q3382" s="10" t="s">
        <v>8311</v>
      </c>
      <c r="R3382" t="s">
        <v>8352</v>
      </c>
      <c r="S3382" s="13">
        <f t="shared" si="262"/>
        <v>40682.884791666671</v>
      </c>
      <c r="T3382" s="13">
        <f t="shared" si="263"/>
        <v>40712.884791666671</v>
      </c>
      <c r="U3382">
        <f t="shared" si="264"/>
        <v>2011</v>
      </c>
    </row>
    <row r="3383" spans="1:21" ht="43.5" x14ac:dyDescent="0.3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>
        <f t="shared" si="261"/>
        <v>30</v>
      </c>
      <c r="Q3383" s="10" t="s">
        <v>8327</v>
      </c>
      <c r="R3383" t="s">
        <v>8328</v>
      </c>
      <c r="S3383" s="13">
        <f t="shared" si="262"/>
        <v>40877.25099537037</v>
      </c>
      <c r="T3383" s="13">
        <f t="shared" si="263"/>
        <v>40922.25099537037</v>
      </c>
      <c r="U3383">
        <f t="shared" si="264"/>
        <v>2011</v>
      </c>
    </row>
    <row r="3384" spans="1:21" ht="43.5" x14ac:dyDescent="0.3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>
        <f t="shared" si="261"/>
        <v>15</v>
      </c>
      <c r="Q3384" s="10" t="s">
        <v>8327</v>
      </c>
      <c r="R3384" t="s">
        <v>8350</v>
      </c>
      <c r="S3384" s="13">
        <f t="shared" si="262"/>
        <v>41194.109340277777</v>
      </c>
      <c r="T3384" s="13">
        <f t="shared" si="263"/>
        <v>41254.151006944441</v>
      </c>
      <c r="U3384">
        <f t="shared" si="264"/>
        <v>2012</v>
      </c>
    </row>
    <row r="3385" spans="1:21" ht="43.5" x14ac:dyDescent="0.3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>
        <f t="shared" si="261"/>
        <v>30</v>
      </c>
      <c r="Q3385" s="10" t="s">
        <v>8323</v>
      </c>
      <c r="R3385" t="s">
        <v>8326</v>
      </c>
      <c r="S3385" s="13">
        <f t="shared" si="262"/>
        <v>42709.546064814815</v>
      </c>
      <c r="T3385" s="13">
        <f t="shared" si="263"/>
        <v>42739.546064814815</v>
      </c>
      <c r="U3385">
        <f t="shared" si="264"/>
        <v>2016</v>
      </c>
    </row>
    <row r="3386" spans="1:21" ht="43.5" x14ac:dyDescent="0.3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>
        <f t="shared" si="261"/>
        <v>15</v>
      </c>
      <c r="Q3386" s="10" t="s">
        <v>8323</v>
      </c>
      <c r="R3386" t="s">
        <v>8335</v>
      </c>
      <c r="S3386" s="13">
        <f t="shared" si="262"/>
        <v>42598.749155092592</v>
      </c>
      <c r="T3386" s="13">
        <f t="shared" si="263"/>
        <v>42643.749155092592</v>
      </c>
      <c r="U3386">
        <f t="shared" si="264"/>
        <v>2016</v>
      </c>
    </row>
    <row r="3387" spans="1:21" ht="43.5" x14ac:dyDescent="0.3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>
        <f t="shared" si="261"/>
        <v>7.5</v>
      </c>
      <c r="Q3387" s="10" t="s">
        <v>8313</v>
      </c>
      <c r="R3387" t="s">
        <v>8314</v>
      </c>
      <c r="S3387" s="13">
        <f t="shared" si="262"/>
        <v>42252.788900462961</v>
      </c>
      <c r="T3387" s="13">
        <f t="shared" si="263"/>
        <v>42282.788900462961</v>
      </c>
      <c r="U3387">
        <f t="shared" si="264"/>
        <v>2015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8316</v>
      </c>
      <c r="R3388" t="s">
        <v>8334</v>
      </c>
      <c r="S3388" s="13">
        <f t="shared" si="262"/>
        <v>42412.934212962966</v>
      </c>
      <c r="T3388" s="13">
        <f t="shared" si="263"/>
        <v>42442.892546296294</v>
      </c>
      <c r="U3388">
        <f t="shared" si="264"/>
        <v>2016</v>
      </c>
    </row>
    <row r="3389" spans="1:21" ht="43.5" x14ac:dyDescent="0.3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>
        <f t="shared" si="261"/>
        <v>29</v>
      </c>
      <c r="Q3389" s="10" t="s">
        <v>8323</v>
      </c>
      <c r="R3389" t="s">
        <v>8326</v>
      </c>
      <c r="S3389" s="13">
        <f t="shared" si="262"/>
        <v>42359.725243055553</v>
      </c>
      <c r="T3389" s="13">
        <f t="shared" si="263"/>
        <v>42389.725243055553</v>
      </c>
      <c r="U3389">
        <f t="shared" si="264"/>
        <v>2015</v>
      </c>
    </row>
    <row r="3390" spans="1:21" ht="43.5" x14ac:dyDescent="0.3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>
        <f t="shared" si="261"/>
        <v>7.25</v>
      </c>
      <c r="Q3390" s="10" t="s">
        <v>8323</v>
      </c>
      <c r="R3390" t="s">
        <v>8326</v>
      </c>
      <c r="S3390" s="13">
        <f t="shared" si="262"/>
        <v>42417.675879629634</v>
      </c>
      <c r="T3390" s="13">
        <f t="shared" si="263"/>
        <v>42475.686111111107</v>
      </c>
      <c r="U3390">
        <f t="shared" si="264"/>
        <v>2016</v>
      </c>
    </row>
    <row r="3391" spans="1:21" ht="43.5" x14ac:dyDescent="0.3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>
        <f t="shared" si="261"/>
        <v>7.25</v>
      </c>
      <c r="Q3391" s="10" t="s">
        <v>8327</v>
      </c>
      <c r="R3391" t="s">
        <v>8341</v>
      </c>
      <c r="S3391" s="13">
        <f t="shared" si="262"/>
        <v>41464.106087962966</v>
      </c>
      <c r="T3391" s="13">
        <f t="shared" si="263"/>
        <v>41485.106087962966</v>
      </c>
      <c r="U3391">
        <f t="shared" si="264"/>
        <v>2013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8308</v>
      </c>
      <c r="R3392" t="s">
        <v>8310</v>
      </c>
      <c r="S3392" s="13">
        <f t="shared" si="262"/>
        <v>42082.702800925923</v>
      </c>
      <c r="T3392" s="13">
        <f t="shared" si="263"/>
        <v>42112.702800925923</v>
      </c>
      <c r="U3392">
        <f t="shared" si="264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8311</v>
      </c>
      <c r="R3393" t="s">
        <v>8349</v>
      </c>
      <c r="S3393" s="13">
        <f t="shared" si="262"/>
        <v>41481.996423611112</v>
      </c>
      <c r="T3393" s="13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0" t="s">
        <v>8323</v>
      </c>
      <c r="R3394" t="s">
        <v>8326</v>
      </c>
      <c r="S3394" s="13">
        <f t="shared" si="262"/>
        <v>41833.951516203706</v>
      </c>
      <c r="T3394" s="13">
        <f t="shared" si="263"/>
        <v>41863.951516203706</v>
      </c>
      <c r="U3394">
        <f t="shared" si="264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s="10" t="s">
        <v>8319</v>
      </c>
      <c r="R3395" t="s">
        <v>8345</v>
      </c>
      <c r="S3395" s="13">
        <f t="shared" ref="S3395:S3458" si="267">(((J3395/60)/60)/24)+DATE(1970,1,1)</f>
        <v>41787.898240740738</v>
      </c>
      <c r="T3395" s="13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5" x14ac:dyDescent="0.3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>
        <f t="shared" si="266"/>
        <v>6.5</v>
      </c>
      <c r="Q3396" s="10" t="s">
        <v>8323</v>
      </c>
      <c r="R3396" t="s">
        <v>8324</v>
      </c>
      <c r="S3396" s="13">
        <f t="shared" si="267"/>
        <v>41977.780104166668</v>
      </c>
      <c r="T3396" s="13">
        <f t="shared" si="268"/>
        <v>42037.780104166668</v>
      </c>
      <c r="U3396">
        <f t="shared" si="269"/>
        <v>2014</v>
      </c>
    </row>
    <row r="3397" spans="1:21" ht="58" x14ac:dyDescent="0.3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>
        <f t="shared" si="266"/>
        <v>13</v>
      </c>
      <c r="Q3397" s="10" t="s">
        <v>8316</v>
      </c>
      <c r="R3397" t="s">
        <v>8344</v>
      </c>
      <c r="S3397" s="13">
        <f t="shared" si="267"/>
        <v>42529.969131944439</v>
      </c>
      <c r="T3397" s="13">
        <f t="shared" si="268"/>
        <v>42549.969131944439</v>
      </c>
      <c r="U3397">
        <f t="shared" si="269"/>
        <v>2016</v>
      </c>
    </row>
    <row r="3398" spans="1:21" ht="29" x14ac:dyDescent="0.3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>
        <f t="shared" si="266"/>
        <v>13</v>
      </c>
      <c r="Q3398" s="10" t="s">
        <v>8323</v>
      </c>
      <c r="R3398" t="s">
        <v>8326</v>
      </c>
      <c r="S3398" s="13">
        <f t="shared" si="267"/>
        <v>41848.84002314815</v>
      </c>
      <c r="T3398" s="13">
        <f t="shared" si="268"/>
        <v>41883.84002314815</v>
      </c>
      <c r="U3398">
        <f t="shared" si="269"/>
        <v>2014</v>
      </c>
    </row>
    <row r="3399" spans="1:21" ht="43.5" x14ac:dyDescent="0.3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>
        <f t="shared" si="266"/>
        <v>13</v>
      </c>
      <c r="Q3399" s="10" t="s">
        <v>8321</v>
      </c>
      <c r="R3399" t="s">
        <v>8339</v>
      </c>
      <c r="S3399" s="13">
        <f t="shared" si="267"/>
        <v>42038.824988425928</v>
      </c>
      <c r="T3399" s="13">
        <f t="shared" si="268"/>
        <v>42054.824988425928</v>
      </c>
      <c r="U3399">
        <f t="shared" si="269"/>
        <v>2015</v>
      </c>
    </row>
    <row r="3400" spans="1:21" x14ac:dyDescent="0.3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>
        <f t="shared" si="266"/>
        <v>13</v>
      </c>
      <c r="Q3400" s="10" t="s">
        <v>8323</v>
      </c>
      <c r="R3400" t="s">
        <v>8324</v>
      </c>
      <c r="S3400" s="13">
        <f t="shared" si="267"/>
        <v>42062.680486111116</v>
      </c>
      <c r="T3400" s="13">
        <f t="shared" si="268"/>
        <v>42122.638819444444</v>
      </c>
      <c r="U3400">
        <f t="shared" si="269"/>
        <v>2015</v>
      </c>
    </row>
    <row r="3401" spans="1:21" ht="29" x14ac:dyDescent="0.3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>
        <f t="shared" si="266"/>
        <v>13</v>
      </c>
      <c r="Q3401" s="10" t="s">
        <v>8308</v>
      </c>
      <c r="R3401" t="s">
        <v>8342</v>
      </c>
      <c r="S3401" s="13">
        <f t="shared" si="267"/>
        <v>42446.780162037037</v>
      </c>
      <c r="T3401" s="13">
        <f t="shared" si="268"/>
        <v>42476.780162037037</v>
      </c>
      <c r="U3401">
        <f t="shared" si="269"/>
        <v>2016</v>
      </c>
    </row>
    <row r="3402" spans="1:21" ht="43.5" x14ac:dyDescent="0.3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>
        <f t="shared" si="266"/>
        <v>13</v>
      </c>
      <c r="Q3402" s="10" t="s">
        <v>8308</v>
      </c>
      <c r="R3402" t="s">
        <v>8310</v>
      </c>
      <c r="S3402" s="13">
        <f t="shared" si="267"/>
        <v>41855.784305555557</v>
      </c>
      <c r="T3402" s="13">
        <f t="shared" si="268"/>
        <v>41885.784305555557</v>
      </c>
      <c r="U3402">
        <f t="shared" si="269"/>
        <v>2014</v>
      </c>
    </row>
    <row r="3403" spans="1:21" ht="43.5" x14ac:dyDescent="0.3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>
        <f t="shared" si="266"/>
        <v>13</v>
      </c>
      <c r="Q3403" s="10" t="s">
        <v>8311</v>
      </c>
      <c r="R3403" t="s">
        <v>8348</v>
      </c>
      <c r="S3403" s="13">
        <f t="shared" si="267"/>
        <v>42604.239629629628</v>
      </c>
      <c r="T3403" s="13">
        <f t="shared" si="268"/>
        <v>42634.239629629628</v>
      </c>
      <c r="U3403">
        <f t="shared" si="269"/>
        <v>2016</v>
      </c>
    </row>
    <row r="3404" spans="1:21" ht="43.5" x14ac:dyDescent="0.3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>
        <f t="shared" si="266"/>
        <v>13</v>
      </c>
      <c r="Q3404" s="10" t="s">
        <v>8319</v>
      </c>
      <c r="R3404" t="s">
        <v>8345</v>
      </c>
      <c r="S3404" s="13">
        <f t="shared" si="267"/>
        <v>42180.18604166666</v>
      </c>
      <c r="T3404" s="13">
        <f t="shared" si="268"/>
        <v>42220.18604166666</v>
      </c>
      <c r="U3404">
        <f t="shared" si="269"/>
        <v>2015</v>
      </c>
    </row>
    <row r="3405" spans="1:21" ht="58" x14ac:dyDescent="0.3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>
        <f t="shared" si="266"/>
        <v>13</v>
      </c>
      <c r="Q3405" s="10" t="s">
        <v>8316</v>
      </c>
      <c r="R3405" t="s">
        <v>8334</v>
      </c>
      <c r="S3405" s="13">
        <f t="shared" si="267"/>
        <v>40710.731180555551</v>
      </c>
      <c r="T3405" s="13">
        <f t="shared" si="268"/>
        <v>40740.731180555551</v>
      </c>
      <c r="U3405">
        <f t="shared" si="269"/>
        <v>2011</v>
      </c>
    </row>
    <row r="3406" spans="1:21" ht="43.5" x14ac:dyDescent="0.3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>
        <f t="shared" si="266"/>
        <v>13</v>
      </c>
      <c r="Q3406" s="10" t="s">
        <v>8323</v>
      </c>
      <c r="R3406" t="s">
        <v>8326</v>
      </c>
      <c r="S3406" s="13">
        <f t="shared" si="267"/>
        <v>42021.301192129627</v>
      </c>
      <c r="T3406" s="13">
        <f t="shared" si="268"/>
        <v>42051.301192129627</v>
      </c>
      <c r="U3406">
        <f t="shared" si="269"/>
        <v>2015</v>
      </c>
    </row>
    <row r="3407" spans="1:21" ht="43.5" x14ac:dyDescent="0.3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>
        <f t="shared" si="266"/>
        <v>13</v>
      </c>
      <c r="Q3407" s="10" t="s">
        <v>8319</v>
      </c>
      <c r="R3407" t="s">
        <v>8345</v>
      </c>
      <c r="S3407" s="13">
        <f t="shared" si="267"/>
        <v>42382.906527777777</v>
      </c>
      <c r="T3407" s="13">
        <f t="shared" si="268"/>
        <v>42442.864861111113</v>
      </c>
      <c r="U3407">
        <f t="shared" si="269"/>
        <v>2016</v>
      </c>
    </row>
    <row r="3408" spans="1:21" ht="43.5" x14ac:dyDescent="0.3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>
        <f t="shared" si="266"/>
        <v>25</v>
      </c>
      <c r="Q3408" s="10" t="s">
        <v>8323</v>
      </c>
      <c r="R3408" t="s">
        <v>8326</v>
      </c>
      <c r="S3408" s="13">
        <f t="shared" si="267"/>
        <v>42210.439768518518</v>
      </c>
      <c r="T3408" s="13">
        <f t="shared" si="268"/>
        <v>42240.439768518518</v>
      </c>
      <c r="U3408">
        <f t="shared" si="269"/>
        <v>2015</v>
      </c>
    </row>
    <row r="3409" spans="1:21" ht="29" x14ac:dyDescent="0.3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>
        <f t="shared" si="266"/>
        <v>25</v>
      </c>
      <c r="Q3409" s="10" t="s">
        <v>8323</v>
      </c>
      <c r="R3409" t="s">
        <v>8324</v>
      </c>
      <c r="S3409" s="13">
        <f t="shared" si="267"/>
        <v>42207.795787037037</v>
      </c>
      <c r="T3409" s="13">
        <f t="shared" si="268"/>
        <v>42267.795787037037</v>
      </c>
      <c r="U3409">
        <f t="shared" si="269"/>
        <v>2015</v>
      </c>
    </row>
    <row r="3410" spans="1:21" ht="43.5" x14ac:dyDescent="0.3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>
        <f t="shared" si="266"/>
        <v>25</v>
      </c>
      <c r="Q3410" s="10" t="s">
        <v>8321</v>
      </c>
      <c r="R3410" t="s">
        <v>8339</v>
      </c>
      <c r="S3410" s="13">
        <f t="shared" si="267"/>
        <v>40800.6403587963</v>
      </c>
      <c r="T3410" s="13">
        <f t="shared" si="268"/>
        <v>40860.682025462964</v>
      </c>
      <c r="U3410">
        <f t="shared" si="269"/>
        <v>2011</v>
      </c>
    </row>
    <row r="3411" spans="1:21" ht="43.5" x14ac:dyDescent="0.3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>
        <f t="shared" si="266"/>
        <v>25</v>
      </c>
      <c r="Q3411" s="10" t="s">
        <v>8308</v>
      </c>
      <c r="R3411" t="s">
        <v>8342</v>
      </c>
      <c r="S3411" s="13">
        <f t="shared" si="267"/>
        <v>41954.722916666666</v>
      </c>
      <c r="T3411" s="13">
        <f t="shared" si="268"/>
        <v>42014.722916666666</v>
      </c>
      <c r="U3411">
        <f t="shared" si="269"/>
        <v>2014</v>
      </c>
    </row>
    <row r="3412" spans="1:21" ht="43.5" x14ac:dyDescent="0.3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>
        <f t="shared" si="266"/>
        <v>25</v>
      </c>
      <c r="Q3412" s="10" t="s">
        <v>8323</v>
      </c>
      <c r="R3412" t="s">
        <v>8326</v>
      </c>
      <c r="S3412" s="13">
        <f t="shared" si="267"/>
        <v>42243.790393518517</v>
      </c>
      <c r="T3412" s="13">
        <f t="shared" si="268"/>
        <v>42303.790393518517</v>
      </c>
      <c r="U3412">
        <f t="shared" si="269"/>
        <v>2015</v>
      </c>
    </row>
    <row r="3413" spans="1:21" ht="43.5" x14ac:dyDescent="0.3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>
        <f t="shared" si="266"/>
        <v>25</v>
      </c>
      <c r="Q3413" s="10" t="s">
        <v>8319</v>
      </c>
      <c r="R3413" t="s">
        <v>8345</v>
      </c>
      <c r="S3413" s="13">
        <f t="shared" si="267"/>
        <v>41938.804710648146</v>
      </c>
      <c r="T3413" s="13">
        <f t="shared" si="268"/>
        <v>41956.846377314811</v>
      </c>
      <c r="U3413">
        <f t="shared" si="269"/>
        <v>2014</v>
      </c>
    </row>
    <row r="3414" spans="1:21" ht="29" x14ac:dyDescent="0.3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>
        <f t="shared" si="266"/>
        <v>25</v>
      </c>
      <c r="Q3414" s="10" t="s">
        <v>8308</v>
      </c>
      <c r="R3414" t="s">
        <v>8342</v>
      </c>
      <c r="S3414" s="13">
        <f t="shared" si="267"/>
        <v>42064.794490740736</v>
      </c>
      <c r="T3414" s="13">
        <f t="shared" si="268"/>
        <v>42094.752824074079</v>
      </c>
      <c r="U3414">
        <f t="shared" si="269"/>
        <v>2015</v>
      </c>
    </row>
    <row r="3415" spans="1:21" ht="43.5" x14ac:dyDescent="0.3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>
        <f t="shared" si="266"/>
        <v>25</v>
      </c>
      <c r="Q3415" s="10" t="s">
        <v>8316</v>
      </c>
      <c r="R3415" t="s">
        <v>8334</v>
      </c>
      <c r="S3415" s="13">
        <f t="shared" si="267"/>
        <v>41843.772789351853</v>
      </c>
      <c r="T3415" s="13">
        <f t="shared" si="268"/>
        <v>41903.772789351853</v>
      </c>
      <c r="U3415">
        <f t="shared" si="269"/>
        <v>2014</v>
      </c>
    </row>
    <row r="3416" spans="1:21" ht="58" x14ac:dyDescent="0.3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>
        <f t="shared" si="266"/>
        <v>25</v>
      </c>
      <c r="Q3416" s="10" t="s">
        <v>8323</v>
      </c>
      <c r="R3416" t="s">
        <v>8326</v>
      </c>
      <c r="S3416" s="13">
        <f t="shared" si="267"/>
        <v>42479.039212962962</v>
      </c>
      <c r="T3416" s="13">
        <f t="shared" si="268"/>
        <v>42509.039212962962</v>
      </c>
      <c r="U3416">
        <f t="shared" si="269"/>
        <v>2016</v>
      </c>
    </row>
    <row r="3417" spans="1:21" ht="29" x14ac:dyDescent="0.3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>
        <f t="shared" si="266"/>
        <v>12.5</v>
      </c>
      <c r="Q3417" s="10" t="s">
        <v>8321</v>
      </c>
      <c r="R3417" t="s">
        <v>8339</v>
      </c>
      <c r="S3417" s="13">
        <f t="shared" si="267"/>
        <v>41759.542534722219</v>
      </c>
      <c r="T3417" s="13">
        <f t="shared" si="268"/>
        <v>41791.166666666664</v>
      </c>
      <c r="U3417">
        <f t="shared" si="269"/>
        <v>2014</v>
      </c>
    </row>
    <row r="3418" spans="1:21" ht="43.5" x14ac:dyDescent="0.3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>
        <f t="shared" si="266"/>
        <v>25</v>
      </c>
      <c r="Q3418" s="10" t="s">
        <v>8327</v>
      </c>
      <c r="R3418" t="s">
        <v>8350</v>
      </c>
      <c r="S3418" s="13">
        <f t="shared" si="267"/>
        <v>41124.479722222226</v>
      </c>
      <c r="T3418" s="13">
        <f t="shared" si="268"/>
        <v>41154.479722222226</v>
      </c>
      <c r="U3418">
        <f t="shared" si="269"/>
        <v>2012</v>
      </c>
    </row>
    <row r="3419" spans="1:21" x14ac:dyDescent="0.3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>
        <f t="shared" si="266"/>
        <v>25</v>
      </c>
      <c r="Q3419" s="10" t="s">
        <v>8313</v>
      </c>
      <c r="R3419" t="s">
        <v>8353</v>
      </c>
      <c r="S3419" s="13">
        <f t="shared" si="267"/>
        <v>42206.763217592597</v>
      </c>
      <c r="T3419" s="13">
        <f t="shared" si="268"/>
        <v>42236.763217592597</v>
      </c>
      <c r="U3419">
        <f t="shared" si="269"/>
        <v>2015</v>
      </c>
    </row>
    <row r="3420" spans="1:21" ht="43.5" x14ac:dyDescent="0.3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>
        <f t="shared" si="266"/>
        <v>25</v>
      </c>
      <c r="Q3420" s="10" t="s">
        <v>8316</v>
      </c>
      <c r="R3420" t="s">
        <v>8334</v>
      </c>
      <c r="S3420" s="13">
        <f t="shared" si="267"/>
        <v>42107.836435185185</v>
      </c>
      <c r="T3420" s="13">
        <f t="shared" si="268"/>
        <v>42137.836435185185</v>
      </c>
      <c r="U3420">
        <f t="shared" si="269"/>
        <v>2015</v>
      </c>
    </row>
    <row r="3421" spans="1:21" x14ac:dyDescent="0.3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>
        <f t="shared" si="266"/>
        <v>12.5</v>
      </c>
      <c r="Q3421" s="10" t="s">
        <v>8323</v>
      </c>
      <c r="R3421" t="s">
        <v>8326</v>
      </c>
      <c r="S3421" s="13">
        <f t="shared" si="267"/>
        <v>41953.773090277777</v>
      </c>
      <c r="T3421" s="13">
        <f t="shared" si="268"/>
        <v>42013.083333333328</v>
      </c>
      <c r="U3421">
        <f t="shared" si="269"/>
        <v>2014</v>
      </c>
    </row>
    <row r="3422" spans="1:21" ht="43.5" x14ac:dyDescent="0.3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>
        <f t="shared" si="266"/>
        <v>25</v>
      </c>
      <c r="Q3422" s="10" t="s">
        <v>8308</v>
      </c>
      <c r="R3422" t="s">
        <v>8342</v>
      </c>
      <c r="S3422" s="13">
        <f t="shared" si="267"/>
        <v>42276.046689814815</v>
      </c>
      <c r="T3422" s="13">
        <f t="shared" si="268"/>
        <v>42306.046689814815</v>
      </c>
      <c r="U3422">
        <f t="shared" si="269"/>
        <v>2015</v>
      </c>
    </row>
    <row r="3423" spans="1:21" ht="43.5" x14ac:dyDescent="0.3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>
        <f t="shared" si="266"/>
        <v>25</v>
      </c>
      <c r="Q3423" s="10" t="s">
        <v>8323</v>
      </c>
      <c r="R3423" t="s">
        <v>8326</v>
      </c>
      <c r="S3423" s="13">
        <f t="shared" si="267"/>
        <v>42439.702314814815</v>
      </c>
      <c r="T3423" s="13">
        <f t="shared" si="268"/>
        <v>42468.774305555555</v>
      </c>
      <c r="U3423">
        <f t="shared" si="269"/>
        <v>2016</v>
      </c>
    </row>
    <row r="3424" spans="1:21" ht="43.5" x14ac:dyDescent="0.3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>
        <f t="shared" si="266"/>
        <v>25</v>
      </c>
      <c r="Q3424" s="10" t="s">
        <v>8319</v>
      </c>
      <c r="R3424" t="s">
        <v>8345</v>
      </c>
      <c r="S3424" s="13">
        <f t="shared" si="267"/>
        <v>42058.334027777775</v>
      </c>
      <c r="T3424" s="13">
        <f t="shared" si="268"/>
        <v>42088.292361111111</v>
      </c>
      <c r="U3424">
        <f t="shared" si="269"/>
        <v>2015</v>
      </c>
    </row>
    <row r="3425" spans="1:21" ht="43.5" x14ac:dyDescent="0.3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>
        <f t="shared" si="266"/>
        <v>25</v>
      </c>
      <c r="Q3425" s="10" t="s">
        <v>8311</v>
      </c>
      <c r="R3425" t="s">
        <v>8356</v>
      </c>
      <c r="S3425" s="13">
        <f t="shared" si="267"/>
        <v>40927.036979166667</v>
      </c>
      <c r="T3425" s="13">
        <f t="shared" si="268"/>
        <v>40986.995312500003</v>
      </c>
      <c r="U3425">
        <f t="shared" si="269"/>
        <v>2012</v>
      </c>
    </row>
    <row r="3426" spans="1:21" ht="43.5" x14ac:dyDescent="0.3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>
        <f t="shared" si="266"/>
        <v>8.33</v>
      </c>
      <c r="Q3426" s="10" t="s">
        <v>8319</v>
      </c>
      <c r="R3426" t="s">
        <v>8345</v>
      </c>
      <c r="S3426" s="13">
        <f t="shared" si="267"/>
        <v>41760.10974537037</v>
      </c>
      <c r="T3426" s="13">
        <f t="shared" si="268"/>
        <v>41790.979166666664</v>
      </c>
      <c r="U3426">
        <f t="shared" si="269"/>
        <v>2014</v>
      </c>
    </row>
    <row r="3427" spans="1:21" ht="43.5" x14ac:dyDescent="0.3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>
        <f t="shared" si="266"/>
        <v>25</v>
      </c>
      <c r="Q3427" s="10" t="s">
        <v>8323</v>
      </c>
      <c r="R3427" t="s">
        <v>8326</v>
      </c>
      <c r="S3427" s="13">
        <f t="shared" si="267"/>
        <v>42317.826377314821</v>
      </c>
      <c r="T3427" s="13">
        <f t="shared" si="268"/>
        <v>42357.826377314821</v>
      </c>
      <c r="U3427">
        <f t="shared" si="269"/>
        <v>2015</v>
      </c>
    </row>
    <row r="3428" spans="1:21" ht="43.5" x14ac:dyDescent="0.3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>
        <f t="shared" si="266"/>
        <v>25</v>
      </c>
      <c r="Q3428" s="10" t="s">
        <v>8327</v>
      </c>
      <c r="R3428" t="s">
        <v>8354</v>
      </c>
      <c r="S3428" s="13">
        <f t="shared" si="267"/>
        <v>40985.459803240738</v>
      </c>
      <c r="T3428" s="13">
        <f t="shared" si="268"/>
        <v>41015.666666666664</v>
      </c>
      <c r="U3428">
        <f t="shared" si="269"/>
        <v>2012</v>
      </c>
    </row>
    <row r="3429" spans="1:21" ht="29" x14ac:dyDescent="0.3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>
        <f t="shared" si="266"/>
        <v>25</v>
      </c>
      <c r="Q3429" s="10" t="s">
        <v>8323</v>
      </c>
      <c r="R3429" t="s">
        <v>8326</v>
      </c>
      <c r="S3429" s="13">
        <f t="shared" si="267"/>
        <v>42164.299722222218</v>
      </c>
      <c r="T3429" s="13">
        <f t="shared" si="268"/>
        <v>42190.957638888889</v>
      </c>
      <c r="U3429">
        <f t="shared" si="269"/>
        <v>2015</v>
      </c>
    </row>
    <row r="3430" spans="1:21" ht="43.5" x14ac:dyDescent="0.3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>
        <f t="shared" si="266"/>
        <v>12.5</v>
      </c>
      <c r="Q3430" s="10" t="s">
        <v>8323</v>
      </c>
      <c r="R3430" t="s">
        <v>8326</v>
      </c>
      <c r="S3430" s="13">
        <f t="shared" si="267"/>
        <v>41830.267407407409</v>
      </c>
      <c r="T3430" s="13">
        <f t="shared" si="268"/>
        <v>41860.267407407409</v>
      </c>
      <c r="U3430">
        <f t="shared" si="269"/>
        <v>2014</v>
      </c>
    </row>
    <row r="3431" spans="1:21" ht="43.5" x14ac:dyDescent="0.3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>
        <f t="shared" si="266"/>
        <v>12.5</v>
      </c>
      <c r="Q3431" s="10" t="s">
        <v>8323</v>
      </c>
      <c r="R3431" t="s">
        <v>8335</v>
      </c>
      <c r="S3431" s="13">
        <f t="shared" si="267"/>
        <v>41861.767094907409</v>
      </c>
      <c r="T3431" s="13">
        <f t="shared" si="268"/>
        <v>41882.767094907409</v>
      </c>
      <c r="U3431">
        <f t="shared" si="269"/>
        <v>2014</v>
      </c>
    </row>
    <row r="3432" spans="1:21" ht="43.5" x14ac:dyDescent="0.3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>
        <f t="shared" si="266"/>
        <v>6.25</v>
      </c>
      <c r="Q3432" s="10" t="s">
        <v>8313</v>
      </c>
      <c r="R3432" t="s">
        <v>8314</v>
      </c>
      <c r="S3432" s="13">
        <f t="shared" si="267"/>
        <v>41820.752268518518</v>
      </c>
      <c r="T3432" s="13">
        <f t="shared" si="268"/>
        <v>41850.752268518518</v>
      </c>
      <c r="U3432">
        <f t="shared" si="269"/>
        <v>2014</v>
      </c>
    </row>
    <row r="3433" spans="1:21" ht="43.5" x14ac:dyDescent="0.3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>
        <f t="shared" si="266"/>
        <v>12.5</v>
      </c>
      <c r="Q3433" s="10" t="s">
        <v>8323</v>
      </c>
      <c r="R3433" t="s">
        <v>8324</v>
      </c>
      <c r="S3433" s="13">
        <f t="shared" si="267"/>
        <v>42297.823113425926</v>
      </c>
      <c r="T3433" s="13">
        <f t="shared" si="268"/>
        <v>42327.864780092597</v>
      </c>
      <c r="U3433">
        <f t="shared" si="269"/>
        <v>2015</v>
      </c>
    </row>
    <row r="3434" spans="1:21" ht="43.5" x14ac:dyDescent="0.3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>
        <f t="shared" si="266"/>
        <v>25</v>
      </c>
      <c r="Q3434" s="10" t="s">
        <v>8323</v>
      </c>
      <c r="R3434" t="s">
        <v>8326</v>
      </c>
      <c r="S3434" s="13">
        <f t="shared" si="267"/>
        <v>42059.970729166671</v>
      </c>
      <c r="T3434" s="13">
        <f t="shared" si="268"/>
        <v>42089.929062499999</v>
      </c>
      <c r="U3434">
        <f t="shared" si="269"/>
        <v>2015</v>
      </c>
    </row>
    <row r="3435" spans="1:21" ht="43.5" x14ac:dyDescent="0.3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>
        <f t="shared" si="266"/>
        <v>8.33</v>
      </c>
      <c r="Q3435" s="10" t="s">
        <v>8316</v>
      </c>
      <c r="R3435" t="s">
        <v>8334</v>
      </c>
      <c r="S3435" s="13">
        <f t="shared" si="267"/>
        <v>42167.207071759258</v>
      </c>
      <c r="T3435" s="13">
        <f t="shared" si="268"/>
        <v>42197.207071759258</v>
      </c>
      <c r="U3435">
        <f t="shared" si="269"/>
        <v>2015</v>
      </c>
    </row>
    <row r="3436" spans="1:21" ht="29" x14ac:dyDescent="0.3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>
        <f t="shared" si="266"/>
        <v>25</v>
      </c>
      <c r="Q3436" s="10" t="s">
        <v>8323</v>
      </c>
      <c r="R3436" t="s">
        <v>8335</v>
      </c>
      <c r="S3436" s="13">
        <f t="shared" si="267"/>
        <v>42756.018506944441</v>
      </c>
      <c r="T3436" s="13">
        <f t="shared" si="268"/>
        <v>42786.018506944441</v>
      </c>
      <c r="U3436">
        <f t="shared" si="269"/>
        <v>2017</v>
      </c>
    </row>
    <row r="3437" spans="1:21" ht="43.5" x14ac:dyDescent="0.3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>
        <f t="shared" si="266"/>
        <v>12.5</v>
      </c>
      <c r="Q3437" s="10" t="s">
        <v>8316</v>
      </c>
      <c r="R3437" t="s">
        <v>8334</v>
      </c>
      <c r="S3437" s="13">
        <f t="shared" si="267"/>
        <v>42440.820277777777</v>
      </c>
      <c r="T3437" s="13">
        <f t="shared" si="268"/>
        <v>42470.778611111105</v>
      </c>
      <c r="U3437">
        <f t="shared" si="269"/>
        <v>2016</v>
      </c>
    </row>
    <row r="3438" spans="1:21" ht="58" x14ac:dyDescent="0.3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>
        <f t="shared" si="266"/>
        <v>2.67</v>
      </c>
      <c r="Q3438" s="10" t="s">
        <v>8323</v>
      </c>
      <c r="R3438" t="s">
        <v>8324</v>
      </c>
      <c r="S3438" s="13">
        <f t="shared" si="267"/>
        <v>42097.649224537032</v>
      </c>
      <c r="T3438" s="13">
        <f t="shared" si="268"/>
        <v>42157.649224537032</v>
      </c>
      <c r="U3438">
        <f t="shared" si="269"/>
        <v>2015</v>
      </c>
    </row>
    <row r="3439" spans="1:21" ht="43.5" x14ac:dyDescent="0.3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>
        <f t="shared" si="266"/>
        <v>4.8</v>
      </c>
      <c r="Q3439" s="10" t="s">
        <v>8321</v>
      </c>
      <c r="R3439" t="s">
        <v>8339</v>
      </c>
      <c r="S3439" s="13">
        <f t="shared" si="267"/>
        <v>41513.107256944444</v>
      </c>
      <c r="T3439" s="13">
        <f t="shared" si="268"/>
        <v>41528.107256944444</v>
      </c>
      <c r="U3439">
        <f t="shared" si="269"/>
        <v>2013</v>
      </c>
    </row>
    <row r="3440" spans="1:21" ht="43.5" x14ac:dyDescent="0.3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>
        <f t="shared" si="266"/>
        <v>5.75</v>
      </c>
      <c r="Q3440" s="10" t="s">
        <v>8323</v>
      </c>
      <c r="R3440" t="s">
        <v>8326</v>
      </c>
      <c r="S3440" s="13">
        <f t="shared" si="267"/>
        <v>41879.043530092589</v>
      </c>
      <c r="T3440" s="13">
        <f t="shared" si="268"/>
        <v>41909.043530092589</v>
      </c>
      <c r="U3440">
        <f t="shared" si="269"/>
        <v>2014</v>
      </c>
    </row>
    <row r="3441" spans="1:21" ht="43.5" x14ac:dyDescent="0.3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>
        <f t="shared" si="266"/>
        <v>5.75</v>
      </c>
      <c r="Q3441" s="10" t="s">
        <v>8323</v>
      </c>
      <c r="R3441" t="s">
        <v>8326</v>
      </c>
      <c r="S3441" s="13">
        <f t="shared" si="267"/>
        <v>41811.555462962962</v>
      </c>
      <c r="T3441" s="13">
        <f t="shared" si="268"/>
        <v>41812.875</v>
      </c>
      <c r="U3441">
        <f t="shared" si="269"/>
        <v>2014</v>
      </c>
    </row>
    <row r="3442" spans="1:21" ht="58" x14ac:dyDescent="0.3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>
        <f t="shared" si="266"/>
        <v>7.33</v>
      </c>
      <c r="Q3442" s="10" t="s">
        <v>8323</v>
      </c>
      <c r="R3442" t="s">
        <v>8324</v>
      </c>
      <c r="S3442" s="13">
        <f t="shared" si="267"/>
        <v>42409.571284722217</v>
      </c>
      <c r="T3442" s="13">
        <f t="shared" si="268"/>
        <v>42439.571284722217</v>
      </c>
      <c r="U3442">
        <f t="shared" si="269"/>
        <v>2016</v>
      </c>
    </row>
    <row r="3443" spans="1:21" ht="29" x14ac:dyDescent="0.3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>
        <f t="shared" si="266"/>
        <v>22</v>
      </c>
      <c r="Q3443" s="10" t="s">
        <v>8327</v>
      </c>
      <c r="R3443" t="s">
        <v>8330</v>
      </c>
      <c r="S3443" s="13">
        <f t="shared" si="267"/>
        <v>42286.861493055556</v>
      </c>
      <c r="T3443" s="13">
        <f t="shared" si="268"/>
        <v>42316.90315972222</v>
      </c>
      <c r="U3443">
        <f t="shared" si="269"/>
        <v>2015</v>
      </c>
    </row>
    <row r="3444" spans="1:21" ht="43.5" x14ac:dyDescent="0.3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>
        <f t="shared" si="266"/>
        <v>10.5</v>
      </c>
      <c r="Q3444" s="10" t="s">
        <v>8316</v>
      </c>
      <c r="R3444" t="s">
        <v>8344</v>
      </c>
      <c r="S3444" s="13">
        <f t="shared" si="267"/>
        <v>42496.264965277776</v>
      </c>
      <c r="T3444" s="13">
        <f t="shared" si="268"/>
        <v>42526.264965277776</v>
      </c>
      <c r="U3444">
        <f t="shared" si="269"/>
        <v>2016</v>
      </c>
    </row>
    <row r="3445" spans="1:21" ht="43.5" x14ac:dyDescent="0.3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>
        <f t="shared" si="266"/>
        <v>7</v>
      </c>
      <c r="Q3445" s="10" t="s">
        <v>8323</v>
      </c>
      <c r="R3445" t="s">
        <v>8326</v>
      </c>
      <c r="S3445" s="13">
        <f t="shared" si="267"/>
        <v>41995.084074074075</v>
      </c>
      <c r="T3445" s="13">
        <f t="shared" si="268"/>
        <v>42024.802777777775</v>
      </c>
      <c r="U3445">
        <f t="shared" si="269"/>
        <v>2014</v>
      </c>
    </row>
    <row r="3446" spans="1:21" ht="29" x14ac:dyDescent="0.3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>
        <f t="shared" si="266"/>
        <v>10.5</v>
      </c>
      <c r="Q3446" s="10" t="s">
        <v>8327</v>
      </c>
      <c r="R3446" t="s">
        <v>8350</v>
      </c>
      <c r="S3446" s="13">
        <f t="shared" si="267"/>
        <v>42429.84956018519</v>
      </c>
      <c r="T3446" s="13">
        <f t="shared" si="268"/>
        <v>42459.807893518519</v>
      </c>
      <c r="U3446">
        <f t="shared" si="269"/>
        <v>2016</v>
      </c>
    </row>
    <row r="3447" spans="1:21" ht="43.5" x14ac:dyDescent="0.3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>
        <f t="shared" si="266"/>
        <v>10.5</v>
      </c>
      <c r="Q3447" s="10" t="s">
        <v>8323</v>
      </c>
      <c r="R3447" t="s">
        <v>8326</v>
      </c>
      <c r="S3447" s="13">
        <f t="shared" si="267"/>
        <v>41745.891319444447</v>
      </c>
      <c r="T3447" s="13">
        <f t="shared" si="268"/>
        <v>41767.891319444447</v>
      </c>
      <c r="U3447">
        <f t="shared" si="269"/>
        <v>2014</v>
      </c>
    </row>
    <row r="3448" spans="1:21" ht="29" x14ac:dyDescent="0.3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>
        <f t="shared" si="266"/>
        <v>10.5</v>
      </c>
      <c r="Q3448" s="10" t="s">
        <v>8323</v>
      </c>
      <c r="R3448" t="s">
        <v>8326</v>
      </c>
      <c r="S3448" s="13">
        <f t="shared" si="267"/>
        <v>42559.474004629628</v>
      </c>
      <c r="T3448" s="13">
        <f t="shared" si="268"/>
        <v>42619.474004629628</v>
      </c>
      <c r="U3448">
        <f t="shared" si="269"/>
        <v>2016</v>
      </c>
    </row>
    <row r="3449" spans="1:21" ht="43.5" x14ac:dyDescent="0.3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>
        <f t="shared" si="266"/>
        <v>7</v>
      </c>
      <c r="Q3449" s="10" t="s">
        <v>8311</v>
      </c>
      <c r="R3449" t="s">
        <v>8352</v>
      </c>
      <c r="S3449" s="13">
        <f t="shared" si="267"/>
        <v>41456.981215277774</v>
      </c>
      <c r="T3449" s="13">
        <f t="shared" si="268"/>
        <v>41486.981215277774</v>
      </c>
      <c r="U3449">
        <f t="shared" si="269"/>
        <v>2013</v>
      </c>
    </row>
    <row r="3450" spans="1:21" ht="43.5" x14ac:dyDescent="0.3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>
        <f t="shared" si="266"/>
        <v>10.5</v>
      </c>
      <c r="Q3450" s="10" t="s">
        <v>8319</v>
      </c>
      <c r="R3450" t="s">
        <v>8345</v>
      </c>
      <c r="S3450" s="13">
        <f t="shared" si="267"/>
        <v>42382.130833333329</v>
      </c>
      <c r="T3450" s="13">
        <f t="shared" si="268"/>
        <v>42412.130833333329</v>
      </c>
      <c r="U3450">
        <f t="shared" si="269"/>
        <v>2016</v>
      </c>
    </row>
    <row r="3451" spans="1:21" ht="58" x14ac:dyDescent="0.3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>
        <f t="shared" si="266"/>
        <v>3</v>
      </c>
      <c r="Q3451" s="10" t="s">
        <v>8316</v>
      </c>
      <c r="R3451" t="s">
        <v>8334</v>
      </c>
      <c r="S3451" s="13">
        <f t="shared" si="267"/>
        <v>41250.025902777779</v>
      </c>
      <c r="T3451" s="13">
        <f t="shared" si="268"/>
        <v>41280.025902777779</v>
      </c>
      <c r="U3451">
        <f t="shared" si="269"/>
        <v>2012</v>
      </c>
    </row>
    <row r="3452" spans="1:21" ht="43.5" x14ac:dyDescent="0.3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>
        <f t="shared" si="266"/>
        <v>7</v>
      </c>
      <c r="Q3452" s="10" t="s">
        <v>8323</v>
      </c>
      <c r="R3452" t="s">
        <v>8326</v>
      </c>
      <c r="S3452" s="13">
        <f t="shared" si="267"/>
        <v>41831.742962962962</v>
      </c>
      <c r="T3452" s="13">
        <f t="shared" si="268"/>
        <v>41860.125</v>
      </c>
      <c r="U3452">
        <f t="shared" si="269"/>
        <v>2014</v>
      </c>
    </row>
    <row r="3453" spans="1:21" ht="43.5" x14ac:dyDescent="0.3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>
        <f t="shared" si="266"/>
        <v>20</v>
      </c>
      <c r="Q3453" s="10" t="s">
        <v>8323</v>
      </c>
      <c r="R3453" t="s">
        <v>8326</v>
      </c>
      <c r="S3453" s="13">
        <f t="shared" si="267"/>
        <v>41929.266215277778</v>
      </c>
      <c r="T3453" s="13">
        <f t="shared" si="268"/>
        <v>41968.823611111111</v>
      </c>
      <c r="U3453">
        <f t="shared" si="269"/>
        <v>2014</v>
      </c>
    </row>
    <row r="3454" spans="1:21" ht="43.5" x14ac:dyDescent="0.3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>
        <f t="shared" si="266"/>
        <v>20</v>
      </c>
      <c r="Q3454" s="10" t="s">
        <v>8323</v>
      </c>
      <c r="R3454" t="s">
        <v>8326</v>
      </c>
      <c r="S3454" s="13">
        <f t="shared" si="267"/>
        <v>42039.194988425923</v>
      </c>
      <c r="T3454" s="13">
        <f t="shared" si="268"/>
        <v>42099.153321759266</v>
      </c>
      <c r="U3454">
        <f t="shared" si="269"/>
        <v>2015</v>
      </c>
    </row>
    <row r="3455" spans="1:21" ht="43.5" x14ac:dyDescent="0.3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>
        <f t="shared" si="266"/>
        <v>20</v>
      </c>
      <c r="Q3455" s="10" t="s">
        <v>8321</v>
      </c>
      <c r="R3455" t="s">
        <v>8325</v>
      </c>
      <c r="S3455" s="13">
        <f t="shared" si="267"/>
        <v>42202.594293981485</v>
      </c>
      <c r="T3455" s="13">
        <f t="shared" si="268"/>
        <v>42232.587974537033</v>
      </c>
      <c r="U3455">
        <f t="shared" si="269"/>
        <v>2015</v>
      </c>
    </row>
    <row r="3456" spans="1:21" ht="43.5" x14ac:dyDescent="0.3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20</v>
      </c>
      <c r="Q3456" s="10" t="s">
        <v>8323</v>
      </c>
      <c r="R3456" t="s">
        <v>8326</v>
      </c>
      <c r="S3456" s="13">
        <f t="shared" si="267"/>
        <v>41831.675034722226</v>
      </c>
      <c r="T3456" s="13">
        <f t="shared" si="268"/>
        <v>41891.675034722226</v>
      </c>
      <c r="U3456">
        <f t="shared" si="269"/>
        <v>2014</v>
      </c>
    </row>
    <row r="3457" spans="1:21" ht="43.5" x14ac:dyDescent="0.3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>
        <f t="shared" si="266"/>
        <v>10</v>
      </c>
      <c r="Q3457" s="10" t="s">
        <v>8323</v>
      </c>
      <c r="R3457" t="s">
        <v>8326</v>
      </c>
      <c r="S3457" s="13">
        <f t="shared" si="267"/>
        <v>42065.190694444449</v>
      </c>
      <c r="T3457" s="13">
        <f t="shared" si="268"/>
        <v>42090.149027777778</v>
      </c>
      <c r="U3457">
        <f t="shared" si="269"/>
        <v>2015</v>
      </c>
    </row>
    <row r="3458" spans="1:21" ht="43.5" x14ac:dyDescent="0.3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ref="O3458:O3521" si="270">ROUND(E3458/D3458*100,0)</f>
        <v>0</v>
      </c>
      <c r="P3458">
        <f t="shared" si="266"/>
        <v>10</v>
      </c>
      <c r="Q3458" s="10" t="s">
        <v>8308</v>
      </c>
      <c r="R3458" t="s">
        <v>8342</v>
      </c>
      <c r="S3458" s="13">
        <f t="shared" si="267"/>
        <v>42545.705266203702</v>
      </c>
      <c r="T3458" s="13">
        <f t="shared" si="268"/>
        <v>42582.666666666672</v>
      </c>
      <c r="U3458">
        <f t="shared" si="269"/>
        <v>2016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IFERROR(ROUND(E3459/L3459,2),0)</f>
        <v>20</v>
      </c>
      <c r="Q3459" s="10" t="s">
        <v>8327</v>
      </c>
      <c r="R3459" t="s">
        <v>8330</v>
      </c>
      <c r="S3459" s="13">
        <f t="shared" ref="S3459:S3522" si="272">(((J3459/60)/60)/24)+DATE(1970,1,1)</f>
        <v>41884.874328703707</v>
      </c>
      <c r="T3459" s="13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5" x14ac:dyDescent="0.3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>
        <f t="shared" si="271"/>
        <v>20</v>
      </c>
      <c r="Q3460" s="10" t="s">
        <v>8316</v>
      </c>
      <c r="R3460" t="s">
        <v>8344</v>
      </c>
      <c r="S3460" s="13">
        <f t="shared" si="272"/>
        <v>41821.407187500001</v>
      </c>
      <c r="T3460" s="13">
        <f t="shared" si="273"/>
        <v>41851.407187500001</v>
      </c>
      <c r="U3460">
        <f t="shared" si="274"/>
        <v>2014</v>
      </c>
    </row>
    <row r="3461" spans="1:21" ht="43.5" x14ac:dyDescent="0.3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>
        <f t="shared" si="271"/>
        <v>20</v>
      </c>
      <c r="Q3461" s="10" t="s">
        <v>8308</v>
      </c>
      <c r="R3461" t="s">
        <v>8342</v>
      </c>
      <c r="S3461" s="13">
        <f t="shared" si="272"/>
        <v>42340.847361111111</v>
      </c>
      <c r="T3461" s="13">
        <f t="shared" si="273"/>
        <v>42370.847361111111</v>
      </c>
      <c r="U3461">
        <f t="shared" si="274"/>
        <v>2015</v>
      </c>
    </row>
    <row r="3462" spans="1:21" ht="43.5" x14ac:dyDescent="0.3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>
        <f t="shared" si="271"/>
        <v>10</v>
      </c>
      <c r="Q3462" s="10" t="s">
        <v>8327</v>
      </c>
      <c r="R3462" t="s">
        <v>8328</v>
      </c>
      <c r="S3462" s="13">
        <f t="shared" si="272"/>
        <v>40981.802615740737</v>
      </c>
      <c r="T3462" s="13">
        <f t="shared" si="273"/>
        <v>41041.104861111111</v>
      </c>
      <c r="U3462">
        <f t="shared" si="274"/>
        <v>2012</v>
      </c>
    </row>
    <row r="3463" spans="1:21" ht="43.5" x14ac:dyDescent="0.3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>
        <f t="shared" si="271"/>
        <v>20</v>
      </c>
      <c r="Q3463" s="10" t="s">
        <v>8313</v>
      </c>
      <c r="R3463" t="s">
        <v>8355</v>
      </c>
      <c r="S3463" s="13">
        <f t="shared" si="272"/>
        <v>42170.996527777781</v>
      </c>
      <c r="T3463" s="13">
        <f t="shared" si="273"/>
        <v>42185.996527777781</v>
      </c>
      <c r="U3463">
        <f t="shared" si="274"/>
        <v>2015</v>
      </c>
    </row>
    <row r="3464" spans="1:21" ht="29" x14ac:dyDescent="0.3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>
        <f t="shared" si="271"/>
        <v>10</v>
      </c>
      <c r="Q3464" s="10" t="s">
        <v>8323</v>
      </c>
      <c r="R3464" t="s">
        <v>8326</v>
      </c>
      <c r="S3464" s="13">
        <f t="shared" si="272"/>
        <v>42122.693159722221</v>
      </c>
      <c r="T3464" s="13">
        <f t="shared" si="273"/>
        <v>42152.693159722221</v>
      </c>
      <c r="U3464">
        <f t="shared" si="274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8308</v>
      </c>
      <c r="R3465" t="s">
        <v>8315</v>
      </c>
      <c r="S3465" s="13">
        <f t="shared" si="272"/>
        <v>42272.713171296295</v>
      </c>
      <c r="T3465" s="13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8323</v>
      </c>
      <c r="R3466" t="s">
        <v>8326</v>
      </c>
      <c r="S3466" s="13">
        <f t="shared" si="272"/>
        <v>42002.54488425926</v>
      </c>
      <c r="T3466" s="13">
        <f t="shared" si="273"/>
        <v>42032.54488425926</v>
      </c>
      <c r="U3466">
        <f t="shared" si="274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8308</v>
      </c>
      <c r="R3467" t="s">
        <v>8342</v>
      </c>
      <c r="S3467" s="13">
        <f t="shared" si="272"/>
        <v>42759.593310185184</v>
      </c>
      <c r="T3467" s="13">
        <f t="shared" si="273"/>
        <v>42819.55164351852</v>
      </c>
      <c r="U3467">
        <f t="shared" si="274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8327</v>
      </c>
      <c r="R3468" t="s">
        <v>8330</v>
      </c>
      <c r="S3468" s="13">
        <f t="shared" si="272"/>
        <v>42792.843969907408</v>
      </c>
      <c r="T3468" s="13">
        <f t="shared" si="273"/>
        <v>42852.802303240736</v>
      </c>
      <c r="U3468">
        <f t="shared" si="274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8321</v>
      </c>
      <c r="R3469" t="s">
        <v>8325</v>
      </c>
      <c r="S3469" s="13">
        <f t="shared" si="272"/>
        <v>41899.792037037041</v>
      </c>
      <c r="T3469" s="13">
        <f t="shared" si="273"/>
        <v>41929.792037037041</v>
      </c>
      <c r="U3469">
        <f t="shared" si="274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8319</v>
      </c>
      <c r="R3470" t="s">
        <v>8345</v>
      </c>
      <c r="S3470" s="13">
        <f t="shared" si="272"/>
        <v>42027.353738425925</v>
      </c>
      <c r="T3470" s="13">
        <f t="shared" si="273"/>
        <v>42057.353738425925</v>
      </c>
      <c r="U3470">
        <f t="shared" si="274"/>
        <v>2015</v>
      </c>
    </row>
    <row r="3471" spans="1:21" ht="43.5" x14ac:dyDescent="0.3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16</v>
      </c>
      <c r="Q3471" s="10" t="s">
        <v>8323</v>
      </c>
      <c r="R3471" t="s">
        <v>8326</v>
      </c>
      <c r="S3471" s="13">
        <f t="shared" si="272"/>
        <v>42169.958506944444</v>
      </c>
      <c r="T3471" s="13">
        <f t="shared" si="273"/>
        <v>42199.958506944444</v>
      </c>
      <c r="U3471">
        <f t="shared" si="274"/>
        <v>2015</v>
      </c>
    </row>
    <row r="3472" spans="1:21" ht="43.5" x14ac:dyDescent="0.3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>
        <f t="shared" si="271"/>
        <v>5.33</v>
      </c>
      <c r="Q3472" s="10" t="s">
        <v>8316</v>
      </c>
      <c r="R3472" t="s">
        <v>8334</v>
      </c>
      <c r="S3472" s="13">
        <f t="shared" si="272"/>
        <v>40619.097210648149</v>
      </c>
      <c r="T3472" s="13">
        <f t="shared" si="273"/>
        <v>40657.290972222225</v>
      </c>
      <c r="U3472">
        <f t="shared" si="274"/>
        <v>2011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8308</v>
      </c>
      <c r="R3473" t="s">
        <v>8310</v>
      </c>
      <c r="S3473" s="13">
        <f t="shared" si="272"/>
        <v>41803.116053240738</v>
      </c>
      <c r="T3473" s="13">
        <f t="shared" si="273"/>
        <v>41863.116053240738</v>
      </c>
      <c r="U3473">
        <f t="shared" si="274"/>
        <v>2014</v>
      </c>
    </row>
    <row r="3474" spans="1:21" ht="43.5" x14ac:dyDescent="0.3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>
        <f t="shared" si="271"/>
        <v>15</v>
      </c>
      <c r="Q3474" s="10" t="s">
        <v>8313</v>
      </c>
      <c r="R3474" t="s">
        <v>8351</v>
      </c>
      <c r="S3474" s="13">
        <f t="shared" si="272"/>
        <v>41877.904988425929</v>
      </c>
      <c r="T3474" s="13">
        <f t="shared" si="273"/>
        <v>41907.904988425929</v>
      </c>
      <c r="U3474">
        <f t="shared" si="274"/>
        <v>2014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8316</v>
      </c>
      <c r="R3475" t="s">
        <v>8334</v>
      </c>
      <c r="S3475" s="13">
        <f t="shared" si="272"/>
        <v>41845.866793981484</v>
      </c>
      <c r="T3475" s="13">
        <f t="shared" si="273"/>
        <v>41875.866793981484</v>
      </c>
      <c r="U3475">
        <f t="shared" si="274"/>
        <v>2014</v>
      </c>
    </row>
    <row r="3476" spans="1:21" ht="29" x14ac:dyDescent="0.3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>
        <f t="shared" si="271"/>
        <v>7.5</v>
      </c>
      <c r="Q3476" s="10" t="s">
        <v>8311</v>
      </c>
      <c r="R3476" t="s">
        <v>8348</v>
      </c>
      <c r="S3476" s="13">
        <f t="shared" si="272"/>
        <v>42258.780324074076</v>
      </c>
      <c r="T3476" s="13">
        <f t="shared" si="273"/>
        <v>42288.780324074076</v>
      </c>
      <c r="U3476">
        <f t="shared" si="274"/>
        <v>2015</v>
      </c>
    </row>
    <row r="3477" spans="1:21" x14ac:dyDescent="0.3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>
        <f t="shared" si="271"/>
        <v>5</v>
      </c>
      <c r="Q3477" s="10" t="s">
        <v>8311</v>
      </c>
      <c r="R3477" t="s">
        <v>8348</v>
      </c>
      <c r="S3477" s="13">
        <f t="shared" si="272"/>
        <v>42297.432951388888</v>
      </c>
      <c r="T3477" s="13">
        <f t="shared" si="273"/>
        <v>42350.416666666672</v>
      </c>
      <c r="U3477">
        <f t="shared" si="274"/>
        <v>2015</v>
      </c>
    </row>
    <row r="3478" spans="1:21" ht="29" x14ac:dyDescent="0.3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>
        <f t="shared" si="271"/>
        <v>15</v>
      </c>
      <c r="Q3478" s="10" t="s">
        <v>8323</v>
      </c>
      <c r="R3478" t="s">
        <v>8326</v>
      </c>
      <c r="S3478" s="13">
        <f t="shared" si="272"/>
        <v>41970.085046296299</v>
      </c>
      <c r="T3478" s="13">
        <f t="shared" si="273"/>
        <v>42000.085046296299</v>
      </c>
      <c r="U3478">
        <f t="shared" si="274"/>
        <v>2014</v>
      </c>
    </row>
    <row r="3479" spans="1:21" ht="43.5" x14ac:dyDescent="0.3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>
        <f t="shared" si="271"/>
        <v>7.5</v>
      </c>
      <c r="Q3479" s="10" t="s">
        <v>8311</v>
      </c>
      <c r="R3479" t="s">
        <v>8348</v>
      </c>
      <c r="S3479" s="13">
        <f t="shared" si="272"/>
        <v>41838.536782407406</v>
      </c>
      <c r="T3479" s="13">
        <f t="shared" si="273"/>
        <v>41863.536782407406</v>
      </c>
      <c r="U3479">
        <f t="shared" si="274"/>
        <v>2014</v>
      </c>
    </row>
    <row r="3480" spans="1:21" ht="43.5" x14ac:dyDescent="0.3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>
        <f t="shared" si="271"/>
        <v>15</v>
      </c>
      <c r="Q3480" s="10" t="s">
        <v>8311</v>
      </c>
      <c r="R3480" t="s">
        <v>8348</v>
      </c>
      <c r="S3480" s="13">
        <f t="shared" si="272"/>
        <v>42463.866666666669</v>
      </c>
      <c r="T3480" s="13">
        <f t="shared" si="273"/>
        <v>42484.915972222225</v>
      </c>
      <c r="U3480">
        <f t="shared" si="274"/>
        <v>2016</v>
      </c>
    </row>
    <row r="3481" spans="1:21" ht="43.5" x14ac:dyDescent="0.3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>
        <f t="shared" si="271"/>
        <v>15</v>
      </c>
      <c r="Q3481" s="10" t="s">
        <v>8346</v>
      </c>
      <c r="R3481" t="s">
        <v>8347</v>
      </c>
      <c r="S3481" s="13">
        <f t="shared" si="272"/>
        <v>42775.172824074078</v>
      </c>
      <c r="T3481" s="13">
        <f t="shared" si="273"/>
        <v>42800.172824074078</v>
      </c>
      <c r="U3481">
        <f t="shared" si="274"/>
        <v>2017</v>
      </c>
    </row>
    <row r="3482" spans="1:21" ht="29" x14ac:dyDescent="0.3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>
        <f t="shared" si="271"/>
        <v>15</v>
      </c>
      <c r="Q3482" s="10" t="s">
        <v>8308</v>
      </c>
      <c r="R3482" t="s">
        <v>8315</v>
      </c>
      <c r="S3482" s="13">
        <f t="shared" si="272"/>
        <v>41880.827118055553</v>
      </c>
      <c r="T3482" s="13">
        <f t="shared" si="273"/>
        <v>41897.839583333334</v>
      </c>
      <c r="U3482">
        <f t="shared" si="274"/>
        <v>2014</v>
      </c>
    </row>
    <row r="3483" spans="1:21" ht="43.5" x14ac:dyDescent="0.3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>
        <f t="shared" si="271"/>
        <v>15</v>
      </c>
      <c r="Q3483" s="10" t="s">
        <v>8308</v>
      </c>
      <c r="R3483" t="s">
        <v>8342</v>
      </c>
      <c r="S3483" s="13">
        <f t="shared" si="272"/>
        <v>42577.607361111113</v>
      </c>
      <c r="T3483" s="13">
        <f t="shared" si="273"/>
        <v>42607.607361111113</v>
      </c>
      <c r="U3483">
        <f t="shared" si="274"/>
        <v>2016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8323</v>
      </c>
      <c r="R3484" t="s">
        <v>8335</v>
      </c>
      <c r="S3484" s="13">
        <f t="shared" si="272"/>
        <v>42297.816284722227</v>
      </c>
      <c r="T3484" s="13">
        <f t="shared" si="273"/>
        <v>42338.708333333328</v>
      </c>
      <c r="U3484">
        <f t="shared" si="274"/>
        <v>2015</v>
      </c>
    </row>
    <row r="3485" spans="1:21" ht="43.5" x14ac:dyDescent="0.3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>
        <f t="shared" si="271"/>
        <v>7.5</v>
      </c>
      <c r="Q3485" s="10" t="s">
        <v>8313</v>
      </c>
      <c r="R3485" t="s">
        <v>8314</v>
      </c>
      <c r="S3485" s="13">
        <f t="shared" si="272"/>
        <v>41860.91002314815</v>
      </c>
      <c r="T3485" s="13">
        <f t="shared" si="273"/>
        <v>41872.91002314815</v>
      </c>
      <c r="U3485">
        <f t="shared" si="274"/>
        <v>2014</v>
      </c>
    </row>
    <row r="3486" spans="1:21" ht="43.5" x14ac:dyDescent="0.3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>
        <f t="shared" si="271"/>
        <v>5</v>
      </c>
      <c r="Q3486" s="10" t="s">
        <v>8323</v>
      </c>
      <c r="R3486" t="s">
        <v>8326</v>
      </c>
      <c r="S3486" s="13">
        <f t="shared" si="272"/>
        <v>41820.870821759258</v>
      </c>
      <c r="T3486" s="13">
        <f t="shared" si="273"/>
        <v>41850.870821759258</v>
      </c>
      <c r="U3486">
        <f t="shared" si="274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8321</v>
      </c>
      <c r="R3487" t="s">
        <v>8339</v>
      </c>
      <c r="S3487" s="13">
        <f t="shared" si="272"/>
        <v>41682.23646990741</v>
      </c>
      <c r="T3487" s="13">
        <f t="shared" si="273"/>
        <v>41712.194803240738</v>
      </c>
      <c r="U3487">
        <f t="shared" si="274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8308</v>
      </c>
      <c r="R3488" t="s">
        <v>8342</v>
      </c>
      <c r="S3488" s="13">
        <f t="shared" si="272"/>
        <v>42230.578622685185</v>
      </c>
      <c r="T3488" s="13">
        <f t="shared" si="273"/>
        <v>42254.578622685185</v>
      </c>
      <c r="U3488">
        <f t="shared" si="274"/>
        <v>2015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8321</v>
      </c>
      <c r="R3489" t="s">
        <v>8332</v>
      </c>
      <c r="S3489" s="13">
        <f t="shared" si="272"/>
        <v>42376.79206018518</v>
      </c>
      <c r="T3489" s="13">
        <f t="shared" si="273"/>
        <v>42394.79206018518</v>
      </c>
      <c r="U3489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8323</v>
      </c>
      <c r="R3490" t="s">
        <v>8326</v>
      </c>
      <c r="S3490" s="13">
        <f t="shared" si="272"/>
        <v>42628.849120370374</v>
      </c>
      <c r="T3490" s="13">
        <f t="shared" si="273"/>
        <v>42656.849120370374</v>
      </c>
      <c r="U3490">
        <f t="shared" si="274"/>
        <v>2016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8308</v>
      </c>
      <c r="R3491" t="s">
        <v>8342</v>
      </c>
      <c r="S3491" s="13">
        <f t="shared" si="272"/>
        <v>41960.771354166667</v>
      </c>
      <c r="T3491" s="13">
        <f t="shared" si="273"/>
        <v>41990.771354166667</v>
      </c>
      <c r="U3491">
        <f t="shared" si="274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8316</v>
      </c>
      <c r="R3492" t="s">
        <v>8334</v>
      </c>
      <c r="S3492" s="13">
        <f t="shared" si="272"/>
        <v>42002.926990740743</v>
      </c>
      <c r="T3492" s="13">
        <f t="shared" si="273"/>
        <v>42032.926990740743</v>
      </c>
      <c r="U3492">
        <f t="shared" si="274"/>
        <v>2014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8308</v>
      </c>
      <c r="R3493" t="s">
        <v>8318</v>
      </c>
      <c r="S3493" s="13">
        <f t="shared" si="272"/>
        <v>42037.789895833332</v>
      </c>
      <c r="T3493" s="13">
        <f t="shared" si="273"/>
        <v>42067.789895833332</v>
      </c>
      <c r="U3493">
        <f t="shared" si="274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8321</v>
      </c>
      <c r="R3494" t="s">
        <v>8325</v>
      </c>
      <c r="S3494" s="13">
        <f t="shared" si="272"/>
        <v>42160.927488425921</v>
      </c>
      <c r="T3494" s="13">
        <f t="shared" si="273"/>
        <v>42220.927488425921</v>
      </c>
      <c r="U3494">
        <f t="shared" si="274"/>
        <v>2015</v>
      </c>
    </row>
    <row r="3495" spans="1:21" ht="43.5" x14ac:dyDescent="0.3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>
        <f t="shared" si="271"/>
        <v>2.75</v>
      </c>
      <c r="Q3495" s="10" t="s">
        <v>8308</v>
      </c>
      <c r="R3495" t="s">
        <v>8310</v>
      </c>
      <c r="S3495" s="13">
        <f t="shared" si="272"/>
        <v>41830.947013888886</v>
      </c>
      <c r="T3495" s="13">
        <f t="shared" si="273"/>
        <v>41860.947013888886</v>
      </c>
      <c r="U3495">
        <f t="shared" si="274"/>
        <v>2014</v>
      </c>
    </row>
    <row r="3496" spans="1:21" ht="58" x14ac:dyDescent="0.3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>
        <f t="shared" si="271"/>
        <v>5.5</v>
      </c>
      <c r="Q3496" s="10" t="s">
        <v>8323</v>
      </c>
      <c r="R3496" t="s">
        <v>8326</v>
      </c>
      <c r="S3496" s="13">
        <f t="shared" si="272"/>
        <v>42447.863553240735</v>
      </c>
      <c r="T3496" s="13">
        <f t="shared" si="273"/>
        <v>42477.863553240735</v>
      </c>
      <c r="U3496">
        <f t="shared" si="274"/>
        <v>2016</v>
      </c>
    </row>
    <row r="3497" spans="1:21" ht="43.5" x14ac:dyDescent="0.3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>
        <f t="shared" si="271"/>
        <v>5.5</v>
      </c>
      <c r="Q3497" s="10" t="s">
        <v>8321</v>
      </c>
      <c r="R3497" t="s">
        <v>8339</v>
      </c>
      <c r="S3497" s="13">
        <f t="shared" si="272"/>
        <v>42649.742210648154</v>
      </c>
      <c r="T3497" s="13">
        <f t="shared" si="273"/>
        <v>42694.783877314811</v>
      </c>
      <c r="U3497">
        <f t="shared" si="274"/>
        <v>2016</v>
      </c>
    </row>
    <row r="3498" spans="1:21" ht="43.5" x14ac:dyDescent="0.3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>
        <f t="shared" si="271"/>
        <v>3.67</v>
      </c>
      <c r="Q3498" s="10" t="s">
        <v>8316</v>
      </c>
      <c r="R3498" t="s">
        <v>8334</v>
      </c>
      <c r="S3498" s="13">
        <f t="shared" si="272"/>
        <v>41718.5237037037</v>
      </c>
      <c r="T3498" s="13">
        <f t="shared" si="273"/>
        <v>41748.5237037037</v>
      </c>
      <c r="U3498">
        <f t="shared" si="274"/>
        <v>2014</v>
      </c>
    </row>
    <row r="3499" spans="1:21" ht="43.5" x14ac:dyDescent="0.3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>
        <f t="shared" si="271"/>
        <v>3.67</v>
      </c>
      <c r="Q3499" s="10" t="s">
        <v>8316</v>
      </c>
      <c r="R3499" t="s">
        <v>8344</v>
      </c>
      <c r="S3499" s="13">
        <f t="shared" si="272"/>
        <v>41908.996527777781</v>
      </c>
      <c r="T3499" s="13">
        <f t="shared" si="273"/>
        <v>41969.038194444445</v>
      </c>
      <c r="U3499">
        <f t="shared" si="274"/>
        <v>2014</v>
      </c>
    </row>
    <row r="3500" spans="1:21" ht="43.5" x14ac:dyDescent="0.3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>
        <f t="shared" si="271"/>
        <v>5.5</v>
      </c>
      <c r="Q3500" s="10" t="s">
        <v>8327</v>
      </c>
      <c r="R3500" t="s">
        <v>8330</v>
      </c>
      <c r="S3500" s="13">
        <f t="shared" si="272"/>
        <v>42064.217418981483</v>
      </c>
      <c r="T3500" s="13">
        <f t="shared" si="273"/>
        <v>42094.140277777777</v>
      </c>
      <c r="U3500">
        <f t="shared" si="274"/>
        <v>2015</v>
      </c>
    </row>
    <row r="3501" spans="1:21" ht="43.5" x14ac:dyDescent="0.3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>
        <f t="shared" si="271"/>
        <v>5.5</v>
      </c>
      <c r="Q3501" s="10" t="s">
        <v>8323</v>
      </c>
      <c r="R3501" t="s">
        <v>8326</v>
      </c>
      <c r="S3501" s="13">
        <f t="shared" si="272"/>
        <v>41961.492488425924</v>
      </c>
      <c r="T3501" s="13">
        <f t="shared" si="273"/>
        <v>42006.492488425924</v>
      </c>
      <c r="U3501">
        <f t="shared" si="274"/>
        <v>2014</v>
      </c>
    </row>
    <row r="3502" spans="1:21" ht="29" x14ac:dyDescent="0.3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>
        <f t="shared" si="271"/>
        <v>5.5</v>
      </c>
      <c r="Q3502" s="10" t="s">
        <v>8323</v>
      </c>
      <c r="R3502" t="s">
        <v>8324</v>
      </c>
      <c r="S3502" s="13">
        <f t="shared" si="272"/>
        <v>42107.156319444446</v>
      </c>
      <c r="T3502" s="13">
        <f t="shared" si="273"/>
        <v>42167.156319444446</v>
      </c>
      <c r="U3502">
        <f t="shared" si="274"/>
        <v>2015</v>
      </c>
    </row>
    <row r="3503" spans="1:21" ht="29" x14ac:dyDescent="0.3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>
        <f t="shared" si="271"/>
        <v>5.5</v>
      </c>
      <c r="Q3503" s="10" t="s">
        <v>8323</v>
      </c>
      <c r="R3503" t="s">
        <v>8326</v>
      </c>
      <c r="S3503" s="13">
        <f t="shared" si="272"/>
        <v>42402.947002314817</v>
      </c>
      <c r="T3503" s="13">
        <f t="shared" si="273"/>
        <v>42452.145138888889</v>
      </c>
      <c r="U3503">
        <f t="shared" si="274"/>
        <v>2016</v>
      </c>
    </row>
    <row r="3504" spans="1:21" ht="43.5" x14ac:dyDescent="0.3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8321</v>
      </c>
      <c r="R3504" t="s">
        <v>8337</v>
      </c>
      <c r="S3504" s="13">
        <f t="shared" si="272"/>
        <v>42514.434548611112</v>
      </c>
      <c r="T3504" s="13">
        <f t="shared" si="273"/>
        <v>42554.434548611112</v>
      </c>
      <c r="U3504">
        <f t="shared" si="274"/>
        <v>2016</v>
      </c>
    </row>
    <row r="3505" spans="1:21" ht="58" x14ac:dyDescent="0.3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>
        <f t="shared" si="271"/>
        <v>10</v>
      </c>
      <c r="Q3505" s="10" t="s">
        <v>8319</v>
      </c>
      <c r="R3505" t="s">
        <v>8345</v>
      </c>
      <c r="S3505" s="13">
        <f t="shared" si="272"/>
        <v>42746.019652777773</v>
      </c>
      <c r="T3505" s="13">
        <f t="shared" si="273"/>
        <v>42800.541666666672</v>
      </c>
      <c r="U3505">
        <f t="shared" si="274"/>
        <v>2017</v>
      </c>
    </row>
    <row r="3506" spans="1:21" ht="43.5" x14ac:dyDescent="0.3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8321</v>
      </c>
      <c r="R3506" t="s">
        <v>8337</v>
      </c>
      <c r="S3506" s="13">
        <f t="shared" si="272"/>
        <v>42616.049849537041</v>
      </c>
      <c r="T3506" s="13">
        <f t="shared" si="273"/>
        <v>42646.049849537041</v>
      </c>
      <c r="U3506">
        <f t="shared" si="274"/>
        <v>2016</v>
      </c>
    </row>
    <row r="3507" spans="1:21" ht="43.5" x14ac:dyDescent="0.3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>
        <f t="shared" si="271"/>
        <v>10</v>
      </c>
      <c r="Q3507" s="10" t="s">
        <v>8319</v>
      </c>
      <c r="R3507" t="s">
        <v>8345</v>
      </c>
      <c r="S3507" s="13">
        <f t="shared" si="272"/>
        <v>42061.69594907407</v>
      </c>
      <c r="T3507" s="13">
        <f t="shared" si="273"/>
        <v>42121.654282407413</v>
      </c>
      <c r="U3507">
        <f t="shared" si="274"/>
        <v>2015</v>
      </c>
    </row>
    <row r="3508" spans="1:21" ht="43.5" x14ac:dyDescent="0.3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>
        <f t="shared" si="271"/>
        <v>10</v>
      </c>
      <c r="Q3508" s="10" t="s">
        <v>8308</v>
      </c>
      <c r="R3508" t="s">
        <v>8318</v>
      </c>
      <c r="S3508" s="13">
        <f t="shared" si="272"/>
        <v>41830.033958333333</v>
      </c>
      <c r="T3508" s="13">
        <f t="shared" si="273"/>
        <v>41860.033958333333</v>
      </c>
      <c r="U3508">
        <f t="shared" si="274"/>
        <v>2014</v>
      </c>
    </row>
    <row r="3509" spans="1:21" ht="43.5" x14ac:dyDescent="0.3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>
        <f t="shared" si="271"/>
        <v>10</v>
      </c>
      <c r="Q3509" s="10" t="s">
        <v>8311</v>
      </c>
      <c r="R3509" t="s">
        <v>8352</v>
      </c>
      <c r="S3509" s="13">
        <f t="shared" si="272"/>
        <v>42349.824097222227</v>
      </c>
      <c r="T3509" s="13">
        <f t="shared" si="273"/>
        <v>42399.824097222227</v>
      </c>
      <c r="U3509">
        <f t="shared" si="274"/>
        <v>2015</v>
      </c>
    </row>
    <row r="3510" spans="1:21" ht="29" x14ac:dyDescent="0.3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>
        <f t="shared" si="271"/>
        <v>10</v>
      </c>
      <c r="Q3510" s="10" t="s">
        <v>8323</v>
      </c>
      <c r="R3510" t="s">
        <v>8326</v>
      </c>
      <c r="S3510" s="13">
        <f t="shared" si="272"/>
        <v>42786.350231481483</v>
      </c>
      <c r="T3510" s="13">
        <f t="shared" si="273"/>
        <v>42846.308564814812</v>
      </c>
      <c r="U3510">
        <f t="shared" si="274"/>
        <v>2017</v>
      </c>
    </row>
    <row r="3511" spans="1:21" ht="43.5" x14ac:dyDescent="0.3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>
        <f t="shared" si="271"/>
        <v>5</v>
      </c>
      <c r="Q3511" s="10" t="s">
        <v>8323</v>
      </c>
      <c r="R3511" t="s">
        <v>8324</v>
      </c>
      <c r="S3511" s="13">
        <f t="shared" si="272"/>
        <v>41825.055231481485</v>
      </c>
      <c r="T3511" s="13">
        <f t="shared" si="273"/>
        <v>41850.055231481485</v>
      </c>
      <c r="U3511">
        <f t="shared" si="274"/>
        <v>2014</v>
      </c>
    </row>
    <row r="3512" spans="1:21" ht="43.5" x14ac:dyDescent="0.3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>
        <f t="shared" si="271"/>
        <v>10</v>
      </c>
      <c r="Q3512" s="10" t="s">
        <v>8323</v>
      </c>
      <c r="R3512" t="s">
        <v>8324</v>
      </c>
      <c r="S3512" s="13">
        <f t="shared" si="272"/>
        <v>42745.031469907408</v>
      </c>
      <c r="T3512" s="13">
        <f t="shared" si="273"/>
        <v>42785.031469907408</v>
      </c>
      <c r="U3512">
        <f t="shared" si="274"/>
        <v>2017</v>
      </c>
    </row>
    <row r="3513" spans="1:21" ht="43.5" x14ac:dyDescent="0.3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8308</v>
      </c>
      <c r="R3513" t="s">
        <v>8342</v>
      </c>
      <c r="S3513" s="13">
        <f t="shared" si="272"/>
        <v>42017.843287037031</v>
      </c>
      <c r="T3513" s="13">
        <f t="shared" si="273"/>
        <v>42047.843287037031</v>
      </c>
      <c r="U3513">
        <f t="shared" si="274"/>
        <v>2015</v>
      </c>
    </row>
    <row r="3514" spans="1:21" ht="43.5" x14ac:dyDescent="0.3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>
        <f t="shared" si="271"/>
        <v>10</v>
      </c>
      <c r="Q3514" s="10" t="s">
        <v>8316</v>
      </c>
      <c r="R3514" t="s">
        <v>8344</v>
      </c>
      <c r="S3514" s="13">
        <f t="shared" si="272"/>
        <v>42649.924907407403</v>
      </c>
      <c r="T3514" s="13">
        <f t="shared" si="273"/>
        <v>42679.924907407403</v>
      </c>
      <c r="U3514">
        <f t="shared" si="274"/>
        <v>2016</v>
      </c>
    </row>
    <row r="3515" spans="1:21" ht="43.5" x14ac:dyDescent="0.3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>
        <f t="shared" si="271"/>
        <v>5</v>
      </c>
      <c r="Q3515" s="10" t="s">
        <v>8316</v>
      </c>
      <c r="R3515" t="s">
        <v>8334</v>
      </c>
      <c r="S3515" s="13">
        <f t="shared" si="272"/>
        <v>41951.973229166666</v>
      </c>
      <c r="T3515" s="13">
        <f t="shared" si="273"/>
        <v>41981.973229166666</v>
      </c>
      <c r="U3515">
        <f t="shared" si="274"/>
        <v>2014</v>
      </c>
    </row>
    <row r="3516" spans="1:21" ht="43.5" x14ac:dyDescent="0.3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>
        <f t="shared" si="271"/>
        <v>10</v>
      </c>
      <c r="Q3516" s="10" t="s">
        <v>8323</v>
      </c>
      <c r="R3516" t="s">
        <v>8335</v>
      </c>
      <c r="S3516" s="13">
        <f t="shared" si="272"/>
        <v>42154.818819444445</v>
      </c>
      <c r="T3516" s="13">
        <f t="shared" si="273"/>
        <v>42185.165972222225</v>
      </c>
      <c r="U3516">
        <f t="shared" si="274"/>
        <v>2015</v>
      </c>
    </row>
    <row r="3517" spans="1:21" ht="43.5" x14ac:dyDescent="0.3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>
        <f t="shared" si="271"/>
        <v>10</v>
      </c>
      <c r="Q3517" s="10" t="s">
        <v>8308</v>
      </c>
      <c r="R3517" t="s">
        <v>8342</v>
      </c>
      <c r="S3517" s="13">
        <f t="shared" si="272"/>
        <v>42223.619456018518</v>
      </c>
      <c r="T3517" s="13">
        <f t="shared" si="273"/>
        <v>42253.215277777781</v>
      </c>
      <c r="U3517">
        <f t="shared" si="274"/>
        <v>2015</v>
      </c>
    </row>
    <row r="3518" spans="1:21" ht="43.5" x14ac:dyDescent="0.3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>
        <f t="shared" si="271"/>
        <v>5</v>
      </c>
      <c r="Q3518" s="10" t="s">
        <v>8321</v>
      </c>
      <c r="R3518" t="s">
        <v>8339</v>
      </c>
      <c r="S3518" s="13">
        <f t="shared" si="272"/>
        <v>41650.015057870369</v>
      </c>
      <c r="T3518" s="13">
        <f t="shared" si="273"/>
        <v>41680.015057870369</v>
      </c>
      <c r="U3518">
        <f t="shared" si="274"/>
        <v>2014</v>
      </c>
    </row>
    <row r="3519" spans="1:21" ht="43.5" x14ac:dyDescent="0.3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>
        <f t="shared" si="271"/>
        <v>10</v>
      </c>
      <c r="Q3519" s="10" t="s">
        <v>8321</v>
      </c>
      <c r="R3519" t="s">
        <v>8339</v>
      </c>
      <c r="S3519" s="13">
        <f t="shared" si="272"/>
        <v>42447.896875000006</v>
      </c>
      <c r="T3519" s="13">
        <f t="shared" si="273"/>
        <v>42474.606944444444</v>
      </c>
      <c r="U3519">
        <f t="shared" si="274"/>
        <v>2016</v>
      </c>
    </row>
    <row r="3520" spans="1:21" ht="43.5" x14ac:dyDescent="0.3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>
        <f t="shared" si="271"/>
        <v>10</v>
      </c>
      <c r="Q3520" s="10" t="s">
        <v>8311</v>
      </c>
      <c r="R3520" t="s">
        <v>8349</v>
      </c>
      <c r="S3520" s="13">
        <f t="shared" si="272"/>
        <v>42121.367002314815</v>
      </c>
      <c r="T3520" s="13">
        <f t="shared" si="273"/>
        <v>42152.836805555555</v>
      </c>
      <c r="U3520">
        <f t="shared" si="274"/>
        <v>2015</v>
      </c>
    </row>
    <row r="3521" spans="1:21" x14ac:dyDescent="0.3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>
        <f t="shared" si="271"/>
        <v>10</v>
      </c>
      <c r="Q3521" s="10" t="s">
        <v>8323</v>
      </c>
      <c r="R3521" t="s">
        <v>8326</v>
      </c>
      <c r="S3521" s="13">
        <f t="shared" si="272"/>
        <v>42437.64534722222</v>
      </c>
      <c r="T3521" s="13">
        <f t="shared" si="273"/>
        <v>42497.603680555556</v>
      </c>
      <c r="U3521">
        <f t="shared" si="274"/>
        <v>2016</v>
      </c>
    </row>
    <row r="3522" spans="1:21" ht="43.5" x14ac:dyDescent="0.3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ref="O3522:O3585" si="275">ROUND(E3522/D3522*100,0)</f>
        <v>0</v>
      </c>
      <c r="P3522">
        <f t="shared" si="271"/>
        <v>3.33</v>
      </c>
      <c r="Q3522" s="10" t="s">
        <v>8316</v>
      </c>
      <c r="R3522" t="s">
        <v>8334</v>
      </c>
      <c r="S3522" s="13">
        <f t="shared" si="272"/>
        <v>41526.345914351856</v>
      </c>
      <c r="T3522" s="13">
        <f t="shared" si="273"/>
        <v>41556.345914351856</v>
      </c>
      <c r="U3522">
        <f t="shared" si="274"/>
        <v>2013</v>
      </c>
    </row>
    <row r="3523" spans="1:21" ht="43.5" x14ac:dyDescent="0.3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si="275"/>
        <v>0</v>
      </c>
      <c r="P3523">
        <f t="shared" ref="P3523:P3586" si="276">IFERROR(ROUND(E3523/L3523,2),0)</f>
        <v>5</v>
      </c>
      <c r="Q3523" s="10" t="s">
        <v>8327</v>
      </c>
      <c r="R3523" t="s">
        <v>8330</v>
      </c>
      <c r="S3523" s="13">
        <f t="shared" ref="S3523:S3586" si="277">(((J3523/60)/60)/24)+DATE(1970,1,1)</f>
        <v>41989.664409722223</v>
      </c>
      <c r="T3523" s="13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3.5" x14ac:dyDescent="0.3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>
        <f t="shared" si="276"/>
        <v>10</v>
      </c>
      <c r="Q3524" s="10" t="s">
        <v>8321</v>
      </c>
      <c r="R3524" t="s">
        <v>8339</v>
      </c>
      <c r="S3524" s="13">
        <f t="shared" si="277"/>
        <v>42153.631597222222</v>
      </c>
      <c r="T3524" s="13">
        <f t="shared" si="278"/>
        <v>42183.631597222222</v>
      </c>
      <c r="U3524">
        <f t="shared" si="279"/>
        <v>2015</v>
      </c>
    </row>
    <row r="3525" spans="1:21" ht="43.5" x14ac:dyDescent="0.3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>
        <f t="shared" si="276"/>
        <v>10</v>
      </c>
      <c r="Q3525" s="10" t="s">
        <v>8308</v>
      </c>
      <c r="R3525" t="s">
        <v>8342</v>
      </c>
      <c r="S3525" s="13">
        <f t="shared" si="277"/>
        <v>42450.589143518519</v>
      </c>
      <c r="T3525" s="13">
        <f t="shared" si="278"/>
        <v>42510.589143518519</v>
      </c>
      <c r="U3525">
        <f t="shared" si="279"/>
        <v>2016</v>
      </c>
    </row>
    <row r="3526" spans="1:21" ht="43.5" x14ac:dyDescent="0.3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>
        <f t="shared" si="276"/>
        <v>10</v>
      </c>
      <c r="Q3526" s="10" t="s">
        <v>8308</v>
      </c>
      <c r="R3526" t="s">
        <v>8342</v>
      </c>
      <c r="S3526" s="13">
        <f t="shared" si="277"/>
        <v>42102.650567129633</v>
      </c>
      <c r="T3526" s="13">
        <f t="shared" si="278"/>
        <v>42148.625</v>
      </c>
      <c r="U3526">
        <f t="shared" si="279"/>
        <v>2015</v>
      </c>
    </row>
    <row r="3527" spans="1:21" ht="43.5" x14ac:dyDescent="0.3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>
        <f t="shared" si="276"/>
        <v>10</v>
      </c>
      <c r="Q3527" s="10" t="s">
        <v>8308</v>
      </c>
      <c r="R3527" t="s">
        <v>8342</v>
      </c>
      <c r="S3527" s="13">
        <f t="shared" si="277"/>
        <v>42262.849050925928</v>
      </c>
      <c r="T3527" s="13">
        <f t="shared" si="278"/>
        <v>42292.849050925928</v>
      </c>
      <c r="U3527">
        <f t="shared" si="279"/>
        <v>2015</v>
      </c>
    </row>
    <row r="3528" spans="1:21" ht="29" x14ac:dyDescent="0.3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>
        <f t="shared" si="276"/>
        <v>5</v>
      </c>
      <c r="Q3528" s="10" t="s">
        <v>8319</v>
      </c>
      <c r="R3528" t="s">
        <v>8345</v>
      </c>
      <c r="S3528" s="13">
        <f t="shared" si="277"/>
        <v>42383.899456018517</v>
      </c>
      <c r="T3528" s="13">
        <f t="shared" si="278"/>
        <v>42413.899456018517</v>
      </c>
      <c r="U3528">
        <f t="shared" si="279"/>
        <v>2016</v>
      </c>
    </row>
    <row r="3529" spans="1:21" x14ac:dyDescent="0.3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>
        <f t="shared" si="276"/>
        <v>10</v>
      </c>
      <c r="Q3529" s="10" t="s">
        <v>8323</v>
      </c>
      <c r="R3529" t="s">
        <v>8335</v>
      </c>
      <c r="S3529" s="13">
        <f t="shared" si="277"/>
        <v>41865.659780092588</v>
      </c>
      <c r="T3529" s="13">
        <f t="shared" si="278"/>
        <v>41890.659780092588</v>
      </c>
      <c r="U3529">
        <f t="shared" si="279"/>
        <v>2014</v>
      </c>
    </row>
    <row r="3530" spans="1:21" ht="43.5" x14ac:dyDescent="0.3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>
        <f t="shared" si="276"/>
        <v>10</v>
      </c>
      <c r="Q3530" s="10" t="s">
        <v>8321</v>
      </c>
      <c r="R3530" t="s">
        <v>8325</v>
      </c>
      <c r="S3530" s="13">
        <f t="shared" si="277"/>
        <v>42375.230115740742</v>
      </c>
      <c r="T3530" s="13">
        <f t="shared" si="278"/>
        <v>42417.999305555553</v>
      </c>
      <c r="U3530">
        <f t="shared" si="279"/>
        <v>2016</v>
      </c>
    </row>
    <row r="3531" spans="1:21" ht="43.5" x14ac:dyDescent="0.3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>
        <f t="shared" si="276"/>
        <v>10</v>
      </c>
      <c r="Q3531" s="10" t="s">
        <v>8323</v>
      </c>
      <c r="R3531" t="s">
        <v>8326</v>
      </c>
      <c r="S3531" s="13">
        <f t="shared" si="277"/>
        <v>41863.527326388888</v>
      </c>
      <c r="T3531" s="13">
        <f t="shared" si="278"/>
        <v>41893.527326388888</v>
      </c>
      <c r="U3531">
        <f t="shared" si="279"/>
        <v>2014</v>
      </c>
    </row>
    <row r="3532" spans="1:21" ht="43.5" x14ac:dyDescent="0.3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>
        <f t="shared" si="276"/>
        <v>10</v>
      </c>
      <c r="Q3532" s="10" t="s">
        <v>8323</v>
      </c>
      <c r="R3532" t="s">
        <v>8326</v>
      </c>
      <c r="S3532" s="13">
        <f t="shared" si="277"/>
        <v>42058.603877314818</v>
      </c>
      <c r="T3532" s="13">
        <f t="shared" si="278"/>
        <v>42087.165972222225</v>
      </c>
      <c r="U3532">
        <f t="shared" si="279"/>
        <v>2015</v>
      </c>
    </row>
    <row r="3533" spans="1:21" ht="43.5" x14ac:dyDescent="0.3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>
        <f t="shared" si="276"/>
        <v>10</v>
      </c>
      <c r="Q3533" s="10" t="s">
        <v>8321</v>
      </c>
      <c r="R3533" t="s">
        <v>8337</v>
      </c>
      <c r="S3533" s="13">
        <f t="shared" si="277"/>
        <v>41938.893263888887</v>
      </c>
      <c r="T3533" s="13">
        <f t="shared" si="278"/>
        <v>41959.934930555552</v>
      </c>
      <c r="U3533">
        <f t="shared" si="279"/>
        <v>2014</v>
      </c>
    </row>
    <row r="3534" spans="1:21" ht="43.5" x14ac:dyDescent="0.3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>
        <f t="shared" si="276"/>
        <v>10</v>
      </c>
      <c r="Q3534" s="10" t="s">
        <v>8311</v>
      </c>
      <c r="R3534" t="s">
        <v>8356</v>
      </c>
      <c r="S3534" s="13">
        <f t="shared" si="277"/>
        <v>42172.669027777782</v>
      </c>
      <c r="T3534" s="13">
        <f t="shared" si="278"/>
        <v>42202.669027777782</v>
      </c>
      <c r="U3534">
        <f t="shared" si="279"/>
        <v>2015</v>
      </c>
    </row>
    <row r="3535" spans="1:21" ht="58" x14ac:dyDescent="0.3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>
        <f t="shared" si="276"/>
        <v>10</v>
      </c>
      <c r="Q3535" s="10" t="s">
        <v>8323</v>
      </c>
      <c r="R3535" t="s">
        <v>8326</v>
      </c>
      <c r="S3535" s="13">
        <f t="shared" si="277"/>
        <v>42622.436412037037</v>
      </c>
      <c r="T3535" s="13">
        <f t="shared" si="278"/>
        <v>42652.436412037037</v>
      </c>
      <c r="U3535">
        <f t="shared" si="279"/>
        <v>2016</v>
      </c>
    </row>
    <row r="3536" spans="1:21" ht="43.5" x14ac:dyDescent="0.3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>
        <f t="shared" si="276"/>
        <v>5</v>
      </c>
      <c r="Q3536" s="10" t="s">
        <v>8316</v>
      </c>
      <c r="R3536" t="s">
        <v>8344</v>
      </c>
      <c r="S3536" s="13">
        <f t="shared" si="277"/>
        <v>41772.797280092593</v>
      </c>
      <c r="T3536" s="13">
        <f t="shared" si="278"/>
        <v>41802.797280092593</v>
      </c>
      <c r="U3536">
        <f t="shared" si="279"/>
        <v>2014</v>
      </c>
    </row>
    <row r="3537" spans="1:21" ht="43.5" x14ac:dyDescent="0.3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>
        <f t="shared" si="276"/>
        <v>10</v>
      </c>
      <c r="Q3537" s="10" t="s">
        <v>8313</v>
      </c>
      <c r="R3537" t="s">
        <v>8355</v>
      </c>
      <c r="S3537" s="13">
        <f t="shared" si="277"/>
        <v>41935.509652777779</v>
      </c>
      <c r="T3537" s="13">
        <f t="shared" si="278"/>
        <v>41965.551319444443</v>
      </c>
      <c r="U3537">
        <f t="shared" si="279"/>
        <v>2014</v>
      </c>
    </row>
    <row r="3538" spans="1:21" ht="43.5" x14ac:dyDescent="0.3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>
        <f t="shared" si="276"/>
        <v>5</v>
      </c>
      <c r="Q3538" s="10" t="s">
        <v>8316</v>
      </c>
      <c r="R3538" t="s">
        <v>8344</v>
      </c>
      <c r="S3538" s="13">
        <f t="shared" si="277"/>
        <v>42535.327476851846</v>
      </c>
      <c r="T3538" s="13">
        <f t="shared" si="278"/>
        <v>42565.327476851846</v>
      </c>
      <c r="U3538">
        <f t="shared" si="279"/>
        <v>2016</v>
      </c>
    </row>
    <row r="3539" spans="1:21" ht="29" x14ac:dyDescent="0.3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>
        <f t="shared" si="276"/>
        <v>5</v>
      </c>
      <c r="Q3539" s="10" t="s">
        <v>8311</v>
      </c>
      <c r="R3539" t="s">
        <v>8356</v>
      </c>
      <c r="S3539" s="13">
        <f t="shared" si="277"/>
        <v>42573.65662037037</v>
      </c>
      <c r="T3539" s="13">
        <f t="shared" si="278"/>
        <v>42588.65662037037</v>
      </c>
      <c r="U3539">
        <f t="shared" si="279"/>
        <v>2016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8323</v>
      </c>
      <c r="R3540" t="s">
        <v>8324</v>
      </c>
      <c r="S3540" s="13">
        <f t="shared" si="277"/>
        <v>41848.679803240739</v>
      </c>
      <c r="T3540" s="13">
        <f t="shared" si="278"/>
        <v>41908.679803240739</v>
      </c>
      <c r="U3540">
        <f t="shared" si="279"/>
        <v>2014</v>
      </c>
    </row>
    <row r="3541" spans="1:21" ht="43.5" x14ac:dyDescent="0.3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8323</v>
      </c>
      <c r="R3541" t="s">
        <v>8326</v>
      </c>
      <c r="S3541" s="13">
        <f t="shared" si="277"/>
        <v>42048.711724537032</v>
      </c>
      <c r="T3541" s="13">
        <f t="shared" si="278"/>
        <v>42086.75</v>
      </c>
      <c r="U3541">
        <f t="shared" si="279"/>
        <v>2015</v>
      </c>
    </row>
    <row r="3542" spans="1:21" ht="43.5" x14ac:dyDescent="0.3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>
        <f t="shared" si="276"/>
        <v>10</v>
      </c>
      <c r="Q3542" s="10" t="s">
        <v>8323</v>
      </c>
      <c r="R3542" t="s">
        <v>8326</v>
      </c>
      <c r="S3542" s="13">
        <f t="shared" si="277"/>
        <v>42803.842812499999</v>
      </c>
      <c r="T3542" s="13">
        <f t="shared" si="278"/>
        <v>42843.801145833335</v>
      </c>
      <c r="U3542">
        <f t="shared" si="279"/>
        <v>2017</v>
      </c>
    </row>
    <row r="3543" spans="1:21" ht="29" x14ac:dyDescent="0.3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>
        <f t="shared" si="276"/>
        <v>5</v>
      </c>
      <c r="Q3543" s="10" t="s">
        <v>8308</v>
      </c>
      <c r="R3543" t="s">
        <v>8342</v>
      </c>
      <c r="S3543" s="13">
        <f t="shared" si="277"/>
        <v>42049.716620370367</v>
      </c>
      <c r="T3543" s="13">
        <f t="shared" si="278"/>
        <v>42079.674953703703</v>
      </c>
      <c r="U3543">
        <f t="shared" si="279"/>
        <v>2015</v>
      </c>
    </row>
    <row r="3544" spans="1:21" ht="43.5" x14ac:dyDescent="0.3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>
        <f t="shared" si="276"/>
        <v>10</v>
      </c>
      <c r="Q3544" s="10" t="s">
        <v>8323</v>
      </c>
      <c r="R3544" t="s">
        <v>8326</v>
      </c>
      <c r="S3544" s="13">
        <f t="shared" si="277"/>
        <v>42291.739548611105</v>
      </c>
      <c r="T3544" s="13">
        <f t="shared" si="278"/>
        <v>42351.781215277777</v>
      </c>
      <c r="U3544">
        <f t="shared" si="279"/>
        <v>2015</v>
      </c>
    </row>
    <row r="3545" spans="1:21" ht="43.5" x14ac:dyDescent="0.3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>
        <f t="shared" si="276"/>
        <v>10</v>
      </c>
      <c r="Q3545" s="10" t="s">
        <v>8323</v>
      </c>
      <c r="R3545" t="s">
        <v>8326</v>
      </c>
      <c r="S3545" s="13">
        <f t="shared" si="277"/>
        <v>42217.670104166667</v>
      </c>
      <c r="T3545" s="13">
        <f t="shared" si="278"/>
        <v>42247.670104166667</v>
      </c>
      <c r="U3545">
        <f t="shared" si="279"/>
        <v>2015</v>
      </c>
    </row>
    <row r="3546" spans="1:21" ht="29" x14ac:dyDescent="0.3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>
        <f t="shared" si="276"/>
        <v>10</v>
      </c>
      <c r="Q3546" s="10" t="s">
        <v>8316</v>
      </c>
      <c r="R3546" t="s">
        <v>8334</v>
      </c>
      <c r="S3546" s="13">
        <f t="shared" si="277"/>
        <v>40802.964594907404</v>
      </c>
      <c r="T3546" s="13">
        <f t="shared" si="278"/>
        <v>40832.964594907404</v>
      </c>
      <c r="U3546">
        <f t="shared" si="279"/>
        <v>2011</v>
      </c>
    </row>
    <row r="3547" spans="1:21" ht="43.5" x14ac:dyDescent="0.3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>
        <f t="shared" si="276"/>
        <v>10</v>
      </c>
      <c r="Q3547" s="10" t="s">
        <v>8346</v>
      </c>
      <c r="R3547" t="s">
        <v>8347</v>
      </c>
      <c r="S3547" s="13">
        <f t="shared" si="277"/>
        <v>41851.696157407408</v>
      </c>
      <c r="T3547" s="13">
        <f t="shared" si="278"/>
        <v>41894.416666666664</v>
      </c>
      <c r="U3547">
        <f t="shared" si="279"/>
        <v>2014</v>
      </c>
    </row>
    <row r="3548" spans="1:21" ht="43.5" x14ac:dyDescent="0.3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>
        <f t="shared" si="276"/>
        <v>5</v>
      </c>
      <c r="Q3548" s="10" t="s">
        <v>8323</v>
      </c>
      <c r="R3548" t="s">
        <v>8335</v>
      </c>
      <c r="S3548" s="13">
        <f t="shared" si="277"/>
        <v>42201.436226851853</v>
      </c>
      <c r="T3548" s="13">
        <f t="shared" si="278"/>
        <v>42244.9375</v>
      </c>
      <c r="U3548">
        <f t="shared" si="279"/>
        <v>2015</v>
      </c>
    </row>
    <row r="3549" spans="1:21" ht="58" x14ac:dyDescent="0.3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>
        <f t="shared" si="276"/>
        <v>10</v>
      </c>
      <c r="Q3549" s="10" t="s">
        <v>8323</v>
      </c>
      <c r="R3549" t="s">
        <v>8326</v>
      </c>
      <c r="S3549" s="13">
        <f t="shared" si="277"/>
        <v>42128.431064814817</v>
      </c>
      <c r="T3549" s="13">
        <f t="shared" si="278"/>
        <v>42146.875</v>
      </c>
      <c r="U3549">
        <f t="shared" si="279"/>
        <v>2015</v>
      </c>
    </row>
    <row r="3550" spans="1:21" ht="43.5" x14ac:dyDescent="0.3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>
        <f t="shared" si="276"/>
        <v>10</v>
      </c>
      <c r="Q3550" s="10" t="s">
        <v>8323</v>
      </c>
      <c r="R3550" t="s">
        <v>8326</v>
      </c>
      <c r="S3550" s="13">
        <f t="shared" si="277"/>
        <v>42261.632916666669</v>
      </c>
      <c r="T3550" s="13">
        <f t="shared" si="278"/>
        <v>42266.165972222225</v>
      </c>
      <c r="U3550">
        <f t="shared" si="279"/>
        <v>2015</v>
      </c>
    </row>
    <row r="3551" spans="1:21" ht="43.5" x14ac:dyDescent="0.3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>
        <f t="shared" si="276"/>
        <v>10</v>
      </c>
      <c r="Q3551" s="10" t="s">
        <v>8323</v>
      </c>
      <c r="R3551" t="s">
        <v>8326</v>
      </c>
      <c r="S3551" s="13">
        <f t="shared" si="277"/>
        <v>41831.697939814818</v>
      </c>
      <c r="T3551" s="13">
        <f t="shared" si="278"/>
        <v>41861.697939814818</v>
      </c>
      <c r="U3551">
        <f t="shared" si="279"/>
        <v>2014</v>
      </c>
    </row>
    <row r="3552" spans="1:21" ht="29" x14ac:dyDescent="0.3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>
        <f t="shared" si="276"/>
        <v>10</v>
      </c>
      <c r="Q3552" s="10" t="s">
        <v>8327</v>
      </c>
      <c r="R3552" t="s">
        <v>8336</v>
      </c>
      <c r="S3552" s="13">
        <f t="shared" si="277"/>
        <v>42165.79833333334</v>
      </c>
      <c r="T3552" s="13">
        <f t="shared" si="278"/>
        <v>42195.79833333334</v>
      </c>
      <c r="U3552">
        <f t="shared" si="279"/>
        <v>2015</v>
      </c>
    </row>
    <row r="3553" spans="1:21" ht="58" x14ac:dyDescent="0.3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>
        <f t="shared" si="276"/>
        <v>10</v>
      </c>
      <c r="Q3553" s="10" t="s">
        <v>8327</v>
      </c>
      <c r="R3553" t="s">
        <v>8329</v>
      </c>
      <c r="S3553" s="13">
        <f t="shared" si="277"/>
        <v>42109.826145833329</v>
      </c>
      <c r="T3553" s="13">
        <f t="shared" si="278"/>
        <v>42139.826145833329</v>
      </c>
      <c r="U3553">
        <f t="shared" si="279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8308</v>
      </c>
      <c r="R3554" t="s">
        <v>8342</v>
      </c>
      <c r="S3554" s="13">
        <f t="shared" si="277"/>
        <v>42276.903333333335</v>
      </c>
      <c r="T3554" s="13">
        <f t="shared" si="278"/>
        <v>42306.903333333335</v>
      </c>
      <c r="U3554">
        <f t="shared" si="279"/>
        <v>2015</v>
      </c>
    </row>
    <row r="3555" spans="1:21" ht="43.5" x14ac:dyDescent="0.3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>
        <f t="shared" si="276"/>
        <v>2</v>
      </c>
      <c r="Q3555" s="10" t="s">
        <v>8308</v>
      </c>
      <c r="R3555" t="s">
        <v>8310</v>
      </c>
      <c r="S3555" s="13">
        <f t="shared" si="277"/>
        <v>41838.832152777781</v>
      </c>
      <c r="T3555" s="13">
        <f t="shared" si="278"/>
        <v>41868.832152777781</v>
      </c>
      <c r="U3555">
        <f t="shared" si="279"/>
        <v>2014</v>
      </c>
    </row>
    <row r="3556" spans="1:21" ht="43.5" x14ac:dyDescent="0.3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>
        <f t="shared" si="276"/>
        <v>8</v>
      </c>
      <c r="Q3556" s="10" t="s">
        <v>8319</v>
      </c>
      <c r="R3556" t="s">
        <v>8345</v>
      </c>
      <c r="S3556" s="13">
        <f t="shared" si="277"/>
        <v>41974.704745370371</v>
      </c>
      <c r="T3556" s="13">
        <f t="shared" si="278"/>
        <v>42004.704745370371</v>
      </c>
      <c r="U3556">
        <f t="shared" si="279"/>
        <v>2014</v>
      </c>
    </row>
    <row r="3557" spans="1:21" ht="43.5" x14ac:dyDescent="0.3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>
        <f t="shared" si="276"/>
        <v>4</v>
      </c>
      <c r="Q3557" s="10" t="s">
        <v>8321</v>
      </c>
      <c r="R3557" t="s">
        <v>8337</v>
      </c>
      <c r="S3557" s="13">
        <f t="shared" si="277"/>
        <v>42396.911712962959</v>
      </c>
      <c r="T3557" s="13">
        <f t="shared" si="278"/>
        <v>42426.911712962959</v>
      </c>
      <c r="U3557">
        <f t="shared" si="279"/>
        <v>2016</v>
      </c>
    </row>
    <row r="3558" spans="1:21" ht="43.5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8308</v>
      </c>
      <c r="R3558" t="s">
        <v>8342</v>
      </c>
      <c r="S3558" s="13">
        <f t="shared" si="277"/>
        <v>41927.067627314813</v>
      </c>
      <c r="T3558" s="13">
        <f t="shared" si="278"/>
        <v>41957.109293981484</v>
      </c>
      <c r="U3558">
        <f t="shared" si="279"/>
        <v>2014</v>
      </c>
    </row>
    <row r="3559" spans="1:21" ht="43.5" x14ac:dyDescent="0.3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>
        <f t="shared" si="276"/>
        <v>2</v>
      </c>
      <c r="Q3559" s="10" t="s">
        <v>8308</v>
      </c>
      <c r="R3559" t="s">
        <v>8318</v>
      </c>
      <c r="S3559" s="13">
        <f t="shared" si="277"/>
        <v>41864.04886574074</v>
      </c>
      <c r="T3559" s="13">
        <f t="shared" si="278"/>
        <v>41884.04886574074</v>
      </c>
      <c r="U3559">
        <f t="shared" si="279"/>
        <v>2014</v>
      </c>
    </row>
    <row r="3560" spans="1:21" ht="43.5" x14ac:dyDescent="0.3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>
        <f t="shared" si="276"/>
        <v>7</v>
      </c>
      <c r="Q3560" s="10" t="s">
        <v>8323</v>
      </c>
      <c r="R3560" t="s">
        <v>8326</v>
      </c>
      <c r="S3560" s="13">
        <f t="shared" si="277"/>
        <v>42513.976319444439</v>
      </c>
      <c r="T3560" s="13">
        <f t="shared" si="278"/>
        <v>42559.976319444439</v>
      </c>
      <c r="U3560">
        <f t="shared" si="279"/>
        <v>2016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8323</v>
      </c>
      <c r="R3561" t="s">
        <v>8326</v>
      </c>
      <c r="S3561" s="13">
        <f t="shared" si="277"/>
        <v>42465.128391203703</v>
      </c>
      <c r="T3561" s="13">
        <f t="shared" si="278"/>
        <v>42495.128391203703</v>
      </c>
      <c r="U3561">
        <f t="shared" si="279"/>
        <v>2016</v>
      </c>
    </row>
    <row r="3562" spans="1:21" ht="58" x14ac:dyDescent="0.3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>
        <f t="shared" si="276"/>
        <v>2.33</v>
      </c>
      <c r="Q3562" s="10" t="s">
        <v>8311</v>
      </c>
      <c r="R3562" t="s">
        <v>8348</v>
      </c>
      <c r="S3562" s="13">
        <f t="shared" si="277"/>
        <v>42013.059027777781</v>
      </c>
      <c r="T3562" s="13">
        <f t="shared" si="278"/>
        <v>42041.059027777781</v>
      </c>
      <c r="U3562">
        <f t="shared" si="279"/>
        <v>2015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8321</v>
      </c>
      <c r="R3563" t="s">
        <v>8339</v>
      </c>
      <c r="S3563" s="13">
        <f t="shared" si="277"/>
        <v>42275.861157407402</v>
      </c>
      <c r="T3563" s="13">
        <f t="shared" si="278"/>
        <v>42335.902824074074</v>
      </c>
      <c r="U3563">
        <f t="shared" si="279"/>
        <v>2015</v>
      </c>
    </row>
    <row r="3564" spans="1:21" ht="29" x14ac:dyDescent="0.3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>
        <f t="shared" si="276"/>
        <v>3</v>
      </c>
      <c r="Q3564" s="10" t="s">
        <v>8308</v>
      </c>
      <c r="R3564" t="s">
        <v>8342</v>
      </c>
      <c r="S3564" s="13">
        <f t="shared" si="277"/>
        <v>42646.896898148145</v>
      </c>
      <c r="T3564" s="13">
        <f t="shared" si="278"/>
        <v>42676.896898148145</v>
      </c>
      <c r="U3564">
        <f t="shared" si="279"/>
        <v>2016</v>
      </c>
    </row>
    <row r="3565" spans="1:21" ht="43.5" x14ac:dyDescent="0.3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>
        <f t="shared" si="276"/>
        <v>3</v>
      </c>
      <c r="Q3565" s="10" t="s">
        <v>8313</v>
      </c>
      <c r="R3565" t="s">
        <v>8355</v>
      </c>
      <c r="S3565" s="13">
        <f t="shared" si="277"/>
        <v>41974.712245370371</v>
      </c>
      <c r="T3565" s="13">
        <f t="shared" si="278"/>
        <v>42004.712245370371</v>
      </c>
      <c r="U3565">
        <f t="shared" si="279"/>
        <v>2014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8346</v>
      </c>
      <c r="R3566" t="s">
        <v>8347</v>
      </c>
      <c r="S3566" s="13">
        <f t="shared" si="277"/>
        <v>42011.925937499997</v>
      </c>
      <c r="T3566" s="13">
        <f t="shared" si="278"/>
        <v>42068.852083333331</v>
      </c>
      <c r="U3566">
        <f t="shared" si="279"/>
        <v>2015</v>
      </c>
    </row>
    <row r="3567" spans="1:21" ht="43.5" x14ac:dyDescent="0.3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>
        <f t="shared" si="276"/>
        <v>3</v>
      </c>
      <c r="Q3567" s="10" t="s">
        <v>8316</v>
      </c>
      <c r="R3567" t="s">
        <v>8344</v>
      </c>
      <c r="S3567" s="13">
        <f t="shared" si="277"/>
        <v>42413.649641203709</v>
      </c>
      <c r="T3567" s="13">
        <f t="shared" si="278"/>
        <v>42443.607974537037</v>
      </c>
      <c r="U3567">
        <f t="shared" si="279"/>
        <v>2016</v>
      </c>
    </row>
    <row r="3568" spans="1:21" ht="58" x14ac:dyDescent="0.3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>
        <f t="shared" si="276"/>
        <v>6</v>
      </c>
      <c r="Q3568" s="10" t="s">
        <v>8311</v>
      </c>
      <c r="R3568" t="s">
        <v>8348</v>
      </c>
      <c r="S3568" s="13">
        <f t="shared" si="277"/>
        <v>42395.456412037034</v>
      </c>
      <c r="T3568" s="13">
        <f t="shared" si="278"/>
        <v>42425.456412037034</v>
      </c>
      <c r="U3568">
        <f t="shared" si="279"/>
        <v>2016</v>
      </c>
    </row>
    <row r="3569" spans="1:21" ht="43.5" x14ac:dyDescent="0.3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>
        <f t="shared" si="276"/>
        <v>3</v>
      </c>
      <c r="Q3569" s="10" t="s">
        <v>8323</v>
      </c>
      <c r="R3569" t="s">
        <v>8326</v>
      </c>
      <c r="S3569" s="13">
        <f t="shared" si="277"/>
        <v>41982.904386574075</v>
      </c>
      <c r="T3569" s="13">
        <f t="shared" si="278"/>
        <v>42042.904386574075</v>
      </c>
      <c r="U3569">
        <f t="shared" si="279"/>
        <v>2014</v>
      </c>
    </row>
    <row r="3570" spans="1:21" ht="43.5" x14ac:dyDescent="0.3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>
        <f t="shared" si="276"/>
        <v>3</v>
      </c>
      <c r="Q3570" s="10" t="s">
        <v>8308</v>
      </c>
      <c r="R3570" t="s">
        <v>8342</v>
      </c>
      <c r="S3570" s="13">
        <f t="shared" si="277"/>
        <v>42525.656944444447</v>
      </c>
      <c r="T3570" s="13">
        <f t="shared" si="278"/>
        <v>42555.656944444447</v>
      </c>
      <c r="U3570">
        <f t="shared" si="279"/>
        <v>2016</v>
      </c>
    </row>
    <row r="3571" spans="1:21" ht="43.5" x14ac:dyDescent="0.3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>
        <f t="shared" si="276"/>
        <v>5</v>
      </c>
      <c r="Q3571" s="10" t="s">
        <v>8319</v>
      </c>
      <c r="R3571" t="s">
        <v>8345</v>
      </c>
      <c r="S3571" s="13">
        <f t="shared" si="277"/>
        <v>41837.905694444446</v>
      </c>
      <c r="T3571" s="13">
        <f t="shared" si="278"/>
        <v>41867.905694444446</v>
      </c>
      <c r="U3571">
        <f t="shared" si="279"/>
        <v>2014</v>
      </c>
    </row>
    <row r="3572" spans="1:21" ht="43.5" x14ac:dyDescent="0.3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>
        <f t="shared" si="276"/>
        <v>5</v>
      </c>
      <c r="Q3572" s="10" t="s">
        <v>8321</v>
      </c>
      <c r="R3572" t="s">
        <v>8325</v>
      </c>
      <c r="S3572" s="13">
        <f t="shared" si="277"/>
        <v>41792.687442129631</v>
      </c>
      <c r="T3572" s="13">
        <f t="shared" si="278"/>
        <v>41822.687442129631</v>
      </c>
      <c r="U3572">
        <f t="shared" si="279"/>
        <v>2014</v>
      </c>
    </row>
    <row r="3573" spans="1:21" ht="43.5" x14ac:dyDescent="0.3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>
        <f t="shared" si="276"/>
        <v>5</v>
      </c>
      <c r="Q3573" s="10" t="s">
        <v>8319</v>
      </c>
      <c r="R3573" t="s">
        <v>8345</v>
      </c>
      <c r="S3573" s="13">
        <f t="shared" si="277"/>
        <v>42422.536192129628</v>
      </c>
      <c r="T3573" s="13">
        <f t="shared" si="278"/>
        <v>42452.494525462964</v>
      </c>
      <c r="U3573">
        <f t="shared" si="279"/>
        <v>2016</v>
      </c>
    </row>
    <row r="3574" spans="1:21" ht="43.5" x14ac:dyDescent="0.3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>
        <f t="shared" si="276"/>
        <v>5</v>
      </c>
      <c r="Q3574" s="10" t="s">
        <v>8321</v>
      </c>
      <c r="R3574" t="s">
        <v>8339</v>
      </c>
      <c r="S3574" s="13">
        <f t="shared" si="277"/>
        <v>41331.555127314816</v>
      </c>
      <c r="T3574" s="13">
        <f t="shared" si="278"/>
        <v>41356.513460648144</v>
      </c>
      <c r="U3574">
        <f t="shared" si="279"/>
        <v>2013</v>
      </c>
    </row>
    <row r="3575" spans="1:21" x14ac:dyDescent="0.3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>
        <f t="shared" si="276"/>
        <v>1</v>
      </c>
      <c r="Q3575" s="10" t="s">
        <v>8319</v>
      </c>
      <c r="R3575" t="s">
        <v>8345</v>
      </c>
      <c r="S3575" s="13">
        <f t="shared" si="277"/>
        <v>42027.856990740736</v>
      </c>
      <c r="T3575" s="13">
        <f t="shared" si="278"/>
        <v>42087.815324074079</v>
      </c>
      <c r="U3575">
        <f t="shared" si="279"/>
        <v>2015</v>
      </c>
    </row>
    <row r="3576" spans="1:21" ht="43.5" x14ac:dyDescent="0.3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>
        <f t="shared" si="276"/>
        <v>5</v>
      </c>
      <c r="Q3576" s="10" t="s">
        <v>8319</v>
      </c>
      <c r="R3576" t="s">
        <v>8345</v>
      </c>
      <c r="S3576" s="13">
        <f t="shared" si="277"/>
        <v>42019.737766203703</v>
      </c>
      <c r="T3576" s="13">
        <f t="shared" si="278"/>
        <v>42077.625</v>
      </c>
      <c r="U3576">
        <f t="shared" si="279"/>
        <v>2015</v>
      </c>
    </row>
    <row r="3577" spans="1:21" ht="43.5" x14ac:dyDescent="0.3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>
        <f t="shared" si="276"/>
        <v>5</v>
      </c>
      <c r="Q3577" s="10" t="s">
        <v>8316</v>
      </c>
      <c r="R3577" t="s">
        <v>8334</v>
      </c>
      <c r="S3577" s="13">
        <f t="shared" si="277"/>
        <v>42123.185798611114</v>
      </c>
      <c r="T3577" s="13">
        <f t="shared" si="278"/>
        <v>42153.185798611114</v>
      </c>
      <c r="U3577">
        <f t="shared" si="279"/>
        <v>2015</v>
      </c>
    </row>
    <row r="3578" spans="1:21" ht="43.5" x14ac:dyDescent="0.3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>
        <f t="shared" si="276"/>
        <v>5</v>
      </c>
      <c r="Q3578" s="10" t="s">
        <v>8327</v>
      </c>
      <c r="R3578" t="s">
        <v>8330</v>
      </c>
      <c r="S3578" s="13">
        <f t="shared" si="277"/>
        <v>42791.669837962967</v>
      </c>
      <c r="T3578" s="13">
        <f t="shared" si="278"/>
        <v>42821.191666666666</v>
      </c>
      <c r="U3578">
        <f t="shared" si="279"/>
        <v>2017</v>
      </c>
    </row>
    <row r="3579" spans="1:21" ht="43.5" x14ac:dyDescent="0.3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>
        <f t="shared" si="276"/>
        <v>5</v>
      </c>
      <c r="Q3579" s="10" t="s">
        <v>8323</v>
      </c>
      <c r="R3579" t="s">
        <v>8324</v>
      </c>
      <c r="S3579" s="13">
        <f t="shared" si="277"/>
        <v>42060.04550925926</v>
      </c>
      <c r="T3579" s="13">
        <f t="shared" si="278"/>
        <v>42090.003842592589</v>
      </c>
      <c r="U3579">
        <f t="shared" si="279"/>
        <v>2015</v>
      </c>
    </row>
    <row r="3580" spans="1:21" ht="43.5" x14ac:dyDescent="0.3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>
        <f t="shared" si="276"/>
        <v>5</v>
      </c>
      <c r="Q3580" s="10" t="s">
        <v>8316</v>
      </c>
      <c r="R3580" t="s">
        <v>8344</v>
      </c>
      <c r="S3580" s="13">
        <f t="shared" si="277"/>
        <v>41975.347523148142</v>
      </c>
      <c r="T3580" s="13">
        <f t="shared" si="278"/>
        <v>42005.347523148142</v>
      </c>
      <c r="U3580">
        <f t="shared" si="279"/>
        <v>2014</v>
      </c>
    </row>
    <row r="3581" spans="1:21" ht="43.5" x14ac:dyDescent="0.3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>
        <f t="shared" si="276"/>
        <v>5</v>
      </c>
      <c r="Q3581" s="10" t="s">
        <v>8323</v>
      </c>
      <c r="R3581" t="s">
        <v>8335</v>
      </c>
      <c r="S3581" s="13">
        <f t="shared" si="277"/>
        <v>41799.259039351848</v>
      </c>
      <c r="T3581" s="13">
        <f t="shared" si="278"/>
        <v>41819.259039351848</v>
      </c>
      <c r="U3581">
        <f t="shared" si="279"/>
        <v>2014</v>
      </c>
    </row>
    <row r="3582" spans="1:21" ht="43.5" x14ac:dyDescent="0.3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>
        <f t="shared" si="276"/>
        <v>5</v>
      </c>
      <c r="Q3582" s="10" t="s">
        <v>8321</v>
      </c>
      <c r="R3582" t="s">
        <v>8339</v>
      </c>
      <c r="S3582" s="13">
        <f t="shared" si="277"/>
        <v>42423.985567129625</v>
      </c>
      <c r="T3582" s="13">
        <f t="shared" si="278"/>
        <v>42453.943900462968</v>
      </c>
      <c r="U3582">
        <f t="shared" si="279"/>
        <v>2016</v>
      </c>
    </row>
    <row r="3583" spans="1:21" ht="43.5" x14ac:dyDescent="0.3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8311</v>
      </c>
      <c r="R3583" t="s">
        <v>8352</v>
      </c>
      <c r="S3583" s="13">
        <f t="shared" si="277"/>
        <v>41136.85805555556</v>
      </c>
      <c r="T3583" s="13">
        <f t="shared" si="278"/>
        <v>41159.32708333333</v>
      </c>
      <c r="U3583">
        <f t="shared" si="279"/>
        <v>2012</v>
      </c>
    </row>
    <row r="3584" spans="1:21" ht="43.5" x14ac:dyDescent="0.3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>
        <f t="shared" si="276"/>
        <v>5</v>
      </c>
      <c r="Q3584" s="10" t="s">
        <v>8323</v>
      </c>
      <c r="R3584" t="s">
        <v>8326</v>
      </c>
      <c r="S3584" s="13">
        <f t="shared" si="277"/>
        <v>41915.400219907409</v>
      </c>
      <c r="T3584" s="13">
        <f t="shared" si="278"/>
        <v>41919.1875</v>
      </c>
      <c r="U3584">
        <f t="shared" si="279"/>
        <v>2014</v>
      </c>
    </row>
    <row r="3585" spans="1:21" ht="43.5" x14ac:dyDescent="0.3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>
        <f t="shared" si="276"/>
        <v>5</v>
      </c>
      <c r="Q3585" s="10" t="s">
        <v>8311</v>
      </c>
      <c r="R3585" t="s">
        <v>8352</v>
      </c>
      <c r="S3585" s="13">
        <f t="shared" si="277"/>
        <v>41471.446851851848</v>
      </c>
      <c r="T3585" s="13">
        <f t="shared" si="278"/>
        <v>41501.446851851848</v>
      </c>
      <c r="U3585">
        <f t="shared" si="279"/>
        <v>2013</v>
      </c>
    </row>
    <row r="3586" spans="1:21" ht="29" x14ac:dyDescent="0.3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6"/>
        <v>5</v>
      </c>
      <c r="Q3586" s="10" t="s">
        <v>8319</v>
      </c>
      <c r="R3586" t="s">
        <v>8345</v>
      </c>
      <c r="S3586" s="13">
        <f t="shared" si="277"/>
        <v>42333.330277777779</v>
      </c>
      <c r="T3586" s="13">
        <f t="shared" si="278"/>
        <v>42363.330277777779</v>
      </c>
      <c r="U3586">
        <f t="shared" si="279"/>
        <v>2015</v>
      </c>
    </row>
    <row r="3587" spans="1:21" ht="43.5" x14ac:dyDescent="0.3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si="280"/>
        <v>0</v>
      </c>
      <c r="P3587">
        <f t="shared" ref="P3587:P3650" si="281">IFERROR(ROUND(E3587/L3587,2),0)</f>
        <v>5</v>
      </c>
      <c r="Q3587" s="10" t="s">
        <v>8323</v>
      </c>
      <c r="R3587" t="s">
        <v>8326</v>
      </c>
      <c r="S3587" s="13">
        <f t="shared" ref="S3587:S3650" si="282">(((J3587/60)/60)/24)+DATE(1970,1,1)</f>
        <v>41985.427361111113</v>
      </c>
      <c r="T3587" s="13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43.5" x14ac:dyDescent="0.3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>
        <f t="shared" si="281"/>
        <v>5</v>
      </c>
      <c r="Q3588" s="10" t="s">
        <v>8323</v>
      </c>
      <c r="R3588" t="s">
        <v>8326</v>
      </c>
      <c r="S3588" s="13">
        <f t="shared" si="282"/>
        <v>42510.938900462963</v>
      </c>
      <c r="T3588" s="13">
        <f t="shared" si="283"/>
        <v>42540.938900462963</v>
      </c>
      <c r="U3588">
        <f t="shared" si="284"/>
        <v>2016</v>
      </c>
    </row>
    <row r="3589" spans="1:21" ht="43.5" x14ac:dyDescent="0.3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>
        <f t="shared" si="281"/>
        <v>5</v>
      </c>
      <c r="Q3589" s="10" t="s">
        <v>8316</v>
      </c>
      <c r="R3589" t="s">
        <v>8334</v>
      </c>
      <c r="S3589" s="13">
        <f t="shared" si="282"/>
        <v>41722.792407407411</v>
      </c>
      <c r="T3589" s="13">
        <f t="shared" si="283"/>
        <v>41735.792407407411</v>
      </c>
      <c r="U3589">
        <f t="shared" si="284"/>
        <v>2014</v>
      </c>
    </row>
    <row r="3590" spans="1:21" ht="43.5" x14ac:dyDescent="0.3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>
        <f t="shared" si="281"/>
        <v>5</v>
      </c>
      <c r="Q3590" s="10" t="s">
        <v>8311</v>
      </c>
      <c r="R3590" t="s">
        <v>8352</v>
      </c>
      <c r="S3590" s="13">
        <f t="shared" si="282"/>
        <v>42527.007326388892</v>
      </c>
      <c r="T3590" s="13">
        <f t="shared" si="283"/>
        <v>42587.007326388892</v>
      </c>
      <c r="U3590">
        <f t="shared" si="284"/>
        <v>2016</v>
      </c>
    </row>
    <row r="3591" spans="1:21" ht="43.5" x14ac:dyDescent="0.3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>
        <f t="shared" si="281"/>
        <v>5</v>
      </c>
      <c r="Q3591" s="10" t="s">
        <v>8323</v>
      </c>
      <c r="R3591" t="s">
        <v>8326</v>
      </c>
      <c r="S3591" s="13">
        <f t="shared" si="282"/>
        <v>42109.801712962959</v>
      </c>
      <c r="T3591" s="13">
        <f t="shared" si="283"/>
        <v>42139.801712962959</v>
      </c>
      <c r="U3591">
        <f t="shared" si="284"/>
        <v>2015</v>
      </c>
    </row>
    <row r="3592" spans="1:21" ht="43.5" x14ac:dyDescent="0.3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8323</v>
      </c>
      <c r="R3592" t="s">
        <v>8326</v>
      </c>
      <c r="S3592" s="13">
        <f t="shared" si="282"/>
        <v>41809.389930555553</v>
      </c>
      <c r="T3592" s="13">
        <f t="shared" si="283"/>
        <v>41839.389930555553</v>
      </c>
      <c r="U3592">
        <f t="shared" si="284"/>
        <v>2014</v>
      </c>
    </row>
    <row r="3593" spans="1:21" ht="43.5" x14ac:dyDescent="0.3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>
        <f t="shared" si="281"/>
        <v>5</v>
      </c>
      <c r="Q3593" s="10" t="s">
        <v>8323</v>
      </c>
      <c r="R3593" t="s">
        <v>8326</v>
      </c>
      <c r="S3593" s="13">
        <f t="shared" si="282"/>
        <v>41848.772928240738</v>
      </c>
      <c r="T3593" s="13">
        <f t="shared" si="283"/>
        <v>41877.686111111114</v>
      </c>
      <c r="U3593">
        <f t="shared" si="284"/>
        <v>2014</v>
      </c>
    </row>
    <row r="3594" spans="1:21" ht="43.5" x14ac:dyDescent="0.3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>
        <f t="shared" si="281"/>
        <v>5</v>
      </c>
      <c r="Q3594" s="10" t="s">
        <v>8323</v>
      </c>
      <c r="R3594" t="s">
        <v>8326</v>
      </c>
      <c r="S3594" s="13">
        <f t="shared" si="282"/>
        <v>42492.98505787037</v>
      </c>
      <c r="T3594" s="13">
        <f t="shared" si="283"/>
        <v>42522.98505787037</v>
      </c>
      <c r="U3594">
        <f t="shared" si="284"/>
        <v>2016</v>
      </c>
    </row>
    <row r="3595" spans="1:21" ht="43.5" x14ac:dyDescent="0.3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>
        <f t="shared" si="281"/>
        <v>5</v>
      </c>
      <c r="Q3595" s="10" t="s">
        <v>8316</v>
      </c>
      <c r="R3595" t="s">
        <v>8334</v>
      </c>
      <c r="S3595" s="13">
        <f t="shared" si="282"/>
        <v>41835.977083333331</v>
      </c>
      <c r="T3595" s="13">
        <f t="shared" si="283"/>
        <v>41865.977083333331</v>
      </c>
      <c r="U3595">
        <f t="shared" si="284"/>
        <v>2014</v>
      </c>
    </row>
    <row r="3596" spans="1:21" ht="43.5" x14ac:dyDescent="0.3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>
        <f t="shared" si="281"/>
        <v>5</v>
      </c>
      <c r="Q3596" s="10" t="s">
        <v>8313</v>
      </c>
      <c r="R3596" t="s">
        <v>8351</v>
      </c>
      <c r="S3596" s="13">
        <f t="shared" si="282"/>
        <v>42325.448958333334</v>
      </c>
      <c r="T3596" s="13">
        <f t="shared" si="283"/>
        <v>42357.448958333334</v>
      </c>
      <c r="U3596">
        <f t="shared" si="284"/>
        <v>2015</v>
      </c>
    </row>
    <row r="3597" spans="1:21" ht="43.5" x14ac:dyDescent="0.3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>
        <f t="shared" si="281"/>
        <v>1</v>
      </c>
      <c r="Q3597" s="10" t="s">
        <v>8319</v>
      </c>
      <c r="R3597" t="s">
        <v>8345</v>
      </c>
      <c r="S3597" s="13">
        <f t="shared" si="282"/>
        <v>42019.76944444445</v>
      </c>
      <c r="T3597" s="13">
        <f t="shared" si="283"/>
        <v>42079.727777777778</v>
      </c>
      <c r="U3597">
        <f t="shared" si="284"/>
        <v>2015</v>
      </c>
    </row>
    <row r="3598" spans="1:21" ht="43.5" x14ac:dyDescent="0.3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>
        <f t="shared" si="281"/>
        <v>5</v>
      </c>
      <c r="Q3598" s="10" t="s">
        <v>8327</v>
      </c>
      <c r="R3598" t="s">
        <v>8354</v>
      </c>
      <c r="S3598" s="13">
        <f t="shared" si="282"/>
        <v>40782.165532407409</v>
      </c>
      <c r="T3598" s="13">
        <f t="shared" si="283"/>
        <v>40797.554166666669</v>
      </c>
      <c r="U3598">
        <f t="shared" si="284"/>
        <v>2011</v>
      </c>
    </row>
    <row r="3599" spans="1:21" ht="43.5" x14ac:dyDescent="0.3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>
        <f t="shared" si="281"/>
        <v>5</v>
      </c>
      <c r="Q3599" s="10" t="s">
        <v>8308</v>
      </c>
      <c r="R3599" t="s">
        <v>8342</v>
      </c>
      <c r="S3599" s="13">
        <f t="shared" si="282"/>
        <v>42307.034074074079</v>
      </c>
      <c r="T3599" s="13">
        <f t="shared" si="283"/>
        <v>42337.075740740736</v>
      </c>
      <c r="U3599">
        <f t="shared" si="284"/>
        <v>2015</v>
      </c>
    </row>
    <row r="3600" spans="1:21" ht="43.5" x14ac:dyDescent="0.3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>
        <f t="shared" si="281"/>
        <v>5</v>
      </c>
      <c r="Q3600" s="10" t="s">
        <v>8323</v>
      </c>
      <c r="R3600" t="s">
        <v>8326</v>
      </c>
      <c r="S3600" s="13">
        <f t="shared" si="282"/>
        <v>42453.428240740745</v>
      </c>
      <c r="T3600" s="13">
        <f t="shared" si="283"/>
        <v>42483.428240740745</v>
      </c>
      <c r="U3600">
        <f t="shared" si="284"/>
        <v>2016</v>
      </c>
    </row>
    <row r="3601" spans="1:21" ht="43.5" x14ac:dyDescent="0.3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>
        <f t="shared" si="281"/>
        <v>2</v>
      </c>
      <c r="Q3601" s="10" t="s">
        <v>8316</v>
      </c>
      <c r="R3601" t="s">
        <v>8344</v>
      </c>
      <c r="S3601" s="13">
        <f t="shared" si="282"/>
        <v>42645.367442129631</v>
      </c>
      <c r="T3601" s="13">
        <f t="shared" si="283"/>
        <v>42680.409108796302</v>
      </c>
      <c r="U3601">
        <f t="shared" si="284"/>
        <v>2016</v>
      </c>
    </row>
    <row r="3602" spans="1:21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8319</v>
      </c>
      <c r="R3602" t="s">
        <v>8345</v>
      </c>
      <c r="S3602" s="13">
        <f t="shared" si="282"/>
        <v>42034.339363425926</v>
      </c>
      <c r="T3602" s="13">
        <f t="shared" si="283"/>
        <v>42064.339363425926</v>
      </c>
      <c r="U3602">
        <f t="shared" si="284"/>
        <v>2015</v>
      </c>
    </row>
    <row r="3603" spans="1:21" ht="43.5" x14ac:dyDescent="0.3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>
        <f t="shared" si="281"/>
        <v>4</v>
      </c>
      <c r="Q3603" s="10" t="s">
        <v>8308</v>
      </c>
      <c r="R3603" t="s">
        <v>8342</v>
      </c>
      <c r="S3603" s="13">
        <f t="shared" si="282"/>
        <v>42131.455439814818</v>
      </c>
      <c r="T3603" s="13">
        <f t="shared" si="283"/>
        <v>42161.44930555555</v>
      </c>
      <c r="U3603">
        <f t="shared" si="284"/>
        <v>2015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8323</v>
      </c>
      <c r="R3604" t="s">
        <v>8326</v>
      </c>
      <c r="S3604" s="13">
        <f t="shared" si="282"/>
        <v>41812.77443287037</v>
      </c>
      <c r="T3604" s="13">
        <f t="shared" si="283"/>
        <v>41872.77443287037</v>
      </c>
      <c r="U3604">
        <f t="shared" si="284"/>
        <v>2014</v>
      </c>
    </row>
    <row r="3605" spans="1:21" ht="43.5" x14ac:dyDescent="0.3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>
        <f t="shared" si="281"/>
        <v>1.5</v>
      </c>
      <c r="Q3605" s="10" t="s">
        <v>8323</v>
      </c>
      <c r="R3605" t="s">
        <v>8335</v>
      </c>
      <c r="S3605" s="13">
        <f t="shared" si="282"/>
        <v>41849.887037037035</v>
      </c>
      <c r="T3605" s="13">
        <f t="shared" si="283"/>
        <v>41909.887037037035</v>
      </c>
      <c r="U3605">
        <f t="shared" si="284"/>
        <v>2014</v>
      </c>
    </row>
    <row r="3606" spans="1:21" ht="43.5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8321</v>
      </c>
      <c r="R3606" t="s">
        <v>8339</v>
      </c>
      <c r="S3606" s="13">
        <f t="shared" si="282"/>
        <v>41500.747453703705</v>
      </c>
      <c r="T3606" s="13">
        <f t="shared" si="283"/>
        <v>41530.747453703705</v>
      </c>
      <c r="U3606">
        <f t="shared" si="284"/>
        <v>2013</v>
      </c>
    </row>
    <row r="3607" spans="1:21" ht="43.5" x14ac:dyDescent="0.3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>
        <f t="shared" si="281"/>
        <v>3</v>
      </c>
      <c r="Q3607" s="10" t="s">
        <v>8323</v>
      </c>
      <c r="R3607" t="s">
        <v>8326</v>
      </c>
      <c r="S3607" s="13">
        <f t="shared" si="282"/>
        <v>42107.864722222221</v>
      </c>
      <c r="T3607" s="13">
        <f t="shared" si="283"/>
        <v>42137.864722222221</v>
      </c>
      <c r="U3607">
        <f t="shared" si="284"/>
        <v>2015</v>
      </c>
    </row>
    <row r="3608" spans="1:21" ht="29" x14ac:dyDescent="0.3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>
        <f t="shared" si="281"/>
        <v>1</v>
      </c>
      <c r="Q3608" s="10" t="s">
        <v>8313</v>
      </c>
      <c r="R3608" t="s">
        <v>8351</v>
      </c>
      <c r="S3608" s="13">
        <f t="shared" si="282"/>
        <v>42033.845543981486</v>
      </c>
      <c r="T3608" s="13">
        <f t="shared" si="283"/>
        <v>42063.845543981486</v>
      </c>
      <c r="U3608">
        <f t="shared" si="284"/>
        <v>2015</v>
      </c>
    </row>
    <row r="3609" spans="1:21" ht="43.5" x14ac:dyDescent="0.3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>
        <f t="shared" si="281"/>
        <v>1</v>
      </c>
      <c r="Q3609" s="10" t="s">
        <v>8323</v>
      </c>
      <c r="R3609" t="s">
        <v>8324</v>
      </c>
      <c r="S3609" s="13">
        <f t="shared" si="282"/>
        <v>42460.374305555553</v>
      </c>
      <c r="T3609" s="13">
        <f t="shared" si="283"/>
        <v>42510.374305555553</v>
      </c>
      <c r="U3609">
        <f t="shared" si="284"/>
        <v>2016</v>
      </c>
    </row>
    <row r="3610" spans="1:21" ht="29" x14ac:dyDescent="0.3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>
        <f t="shared" si="281"/>
        <v>1</v>
      </c>
      <c r="Q3610" s="10" t="s">
        <v>8308</v>
      </c>
      <c r="R3610" t="s">
        <v>8310</v>
      </c>
      <c r="S3610" s="13">
        <f t="shared" si="282"/>
        <v>42615.753310185188</v>
      </c>
      <c r="T3610" s="13">
        <f t="shared" si="283"/>
        <v>42645.753310185188</v>
      </c>
      <c r="U3610">
        <f t="shared" si="284"/>
        <v>2016</v>
      </c>
    </row>
    <row r="3611" spans="1:21" x14ac:dyDescent="0.3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>
        <f t="shared" si="281"/>
        <v>1.5</v>
      </c>
      <c r="Q3611" s="10" t="s">
        <v>8323</v>
      </c>
      <c r="R3611" t="s">
        <v>8326</v>
      </c>
      <c r="S3611" s="13">
        <f t="shared" si="282"/>
        <v>42095.229166666672</v>
      </c>
      <c r="T3611" s="13">
        <f t="shared" si="283"/>
        <v>42109.211111111115</v>
      </c>
      <c r="U3611">
        <f t="shared" si="284"/>
        <v>2015</v>
      </c>
    </row>
    <row r="3612" spans="1:21" ht="43.5" x14ac:dyDescent="0.3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>
        <f t="shared" si="281"/>
        <v>1.5</v>
      </c>
      <c r="Q3612" s="10" t="s">
        <v>8308</v>
      </c>
      <c r="R3612" t="s">
        <v>8342</v>
      </c>
      <c r="S3612" s="13">
        <f t="shared" si="282"/>
        <v>42031.362187499995</v>
      </c>
      <c r="T3612" s="13">
        <f t="shared" si="283"/>
        <v>42061.362187499995</v>
      </c>
      <c r="U3612">
        <f t="shared" si="284"/>
        <v>2015</v>
      </c>
    </row>
    <row r="3613" spans="1:21" ht="43.5" x14ac:dyDescent="0.3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>
        <f t="shared" si="281"/>
        <v>1</v>
      </c>
      <c r="Q3613" s="10" t="s">
        <v>8321</v>
      </c>
      <c r="R3613" t="s">
        <v>8325</v>
      </c>
      <c r="S3613" s="13">
        <f t="shared" si="282"/>
        <v>42375.996886574074</v>
      </c>
      <c r="T3613" s="13">
        <f t="shared" si="283"/>
        <v>42435.996886574074</v>
      </c>
      <c r="U3613">
        <f t="shared" si="284"/>
        <v>2016</v>
      </c>
    </row>
    <row r="3614" spans="1:21" ht="43.5" x14ac:dyDescent="0.3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>
        <f t="shared" si="281"/>
        <v>1</v>
      </c>
      <c r="Q3614" s="10" t="s">
        <v>8323</v>
      </c>
      <c r="R3614" t="s">
        <v>8326</v>
      </c>
      <c r="S3614" s="13">
        <f t="shared" si="282"/>
        <v>42358.573182870372</v>
      </c>
      <c r="T3614" s="13">
        <f t="shared" si="283"/>
        <v>42377.273611111115</v>
      </c>
      <c r="U3614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8323</v>
      </c>
      <c r="R3615" t="s">
        <v>8326</v>
      </c>
      <c r="S3615" s="13">
        <f t="shared" si="282"/>
        <v>42307.189270833333</v>
      </c>
      <c r="T3615" s="13">
        <f t="shared" si="283"/>
        <v>42322.958333333328</v>
      </c>
      <c r="U3615">
        <f t="shared" si="284"/>
        <v>2015</v>
      </c>
    </row>
    <row r="3616" spans="1:21" ht="29" x14ac:dyDescent="0.3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>
        <f t="shared" si="281"/>
        <v>1</v>
      </c>
      <c r="Q3616" s="10" t="s">
        <v>8311</v>
      </c>
      <c r="R3616" t="s">
        <v>8348</v>
      </c>
      <c r="S3616" s="13">
        <f t="shared" si="282"/>
        <v>42524.667662037042</v>
      </c>
      <c r="T3616" s="13">
        <f t="shared" si="283"/>
        <v>42549.667662037042</v>
      </c>
      <c r="U3616">
        <f t="shared" si="284"/>
        <v>2016</v>
      </c>
    </row>
    <row r="3617" spans="1:21" ht="43.5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>
        <f t="shared" si="281"/>
        <v>1</v>
      </c>
      <c r="Q3617" s="10" t="s">
        <v>8323</v>
      </c>
      <c r="R3617" t="s">
        <v>8335</v>
      </c>
      <c r="S3617" s="13">
        <f t="shared" si="282"/>
        <v>42437.094490740739</v>
      </c>
      <c r="T3617" s="13">
        <f t="shared" si="283"/>
        <v>42495.708333333328</v>
      </c>
      <c r="U3617">
        <f t="shared" si="284"/>
        <v>2016</v>
      </c>
    </row>
    <row r="3618" spans="1:21" ht="29" x14ac:dyDescent="0.3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>
        <f t="shared" si="281"/>
        <v>1</v>
      </c>
      <c r="Q3618" s="10" t="s">
        <v>8319</v>
      </c>
      <c r="R3618" t="s">
        <v>8345</v>
      </c>
      <c r="S3618" s="13">
        <f t="shared" si="282"/>
        <v>42489.099687499998</v>
      </c>
      <c r="T3618" s="13">
        <f t="shared" si="283"/>
        <v>42549.099687499998</v>
      </c>
      <c r="U3618">
        <f t="shared" si="284"/>
        <v>2016</v>
      </c>
    </row>
    <row r="3619" spans="1:21" ht="43.5" x14ac:dyDescent="0.3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>
        <f t="shared" si="281"/>
        <v>1</v>
      </c>
      <c r="Q3619" s="10" t="s">
        <v>8321</v>
      </c>
      <c r="R3619" t="s">
        <v>8339</v>
      </c>
      <c r="S3619" s="13">
        <f t="shared" si="282"/>
        <v>42130.335358796292</v>
      </c>
      <c r="T3619" s="13">
        <f t="shared" si="283"/>
        <v>42145.335358796292</v>
      </c>
      <c r="U3619">
        <f t="shared" si="284"/>
        <v>2015</v>
      </c>
    </row>
    <row r="3620" spans="1:21" ht="43.5" x14ac:dyDescent="0.3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>
        <f t="shared" si="281"/>
        <v>2</v>
      </c>
      <c r="Q3620" s="10" t="s">
        <v>8323</v>
      </c>
      <c r="R3620" t="s">
        <v>8326</v>
      </c>
      <c r="S3620" s="13">
        <f t="shared" si="282"/>
        <v>42391.772997685184</v>
      </c>
      <c r="T3620" s="13">
        <f t="shared" si="283"/>
        <v>42416.772997685184</v>
      </c>
      <c r="U3620">
        <f t="shared" si="284"/>
        <v>2016</v>
      </c>
    </row>
    <row r="3621" spans="1:21" ht="29" x14ac:dyDescent="0.3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>
        <f t="shared" si="281"/>
        <v>2</v>
      </c>
      <c r="Q3621" s="10" t="s">
        <v>8308</v>
      </c>
      <c r="R3621" t="s">
        <v>8342</v>
      </c>
      <c r="S3621" s="13">
        <f t="shared" si="282"/>
        <v>42076.092152777783</v>
      </c>
      <c r="T3621" s="13">
        <f t="shared" si="283"/>
        <v>42106.092152777783</v>
      </c>
      <c r="U3621">
        <f t="shared" si="284"/>
        <v>2015</v>
      </c>
    </row>
    <row r="3622" spans="1:21" ht="43.5" x14ac:dyDescent="0.3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>
        <f t="shared" si="281"/>
        <v>1</v>
      </c>
      <c r="Q3622" s="10" t="s">
        <v>8311</v>
      </c>
      <c r="R3622" t="s">
        <v>8348</v>
      </c>
      <c r="S3622" s="13">
        <f t="shared" si="282"/>
        <v>41931.959016203706</v>
      </c>
      <c r="T3622" s="13">
        <f t="shared" si="283"/>
        <v>41962.00068287037</v>
      </c>
      <c r="U3622">
        <f t="shared" si="284"/>
        <v>2014</v>
      </c>
    </row>
    <row r="3623" spans="1:21" ht="43.5" x14ac:dyDescent="0.3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>
        <f t="shared" si="281"/>
        <v>1</v>
      </c>
      <c r="Q3623" s="10" t="s">
        <v>8319</v>
      </c>
      <c r="R3623" t="s">
        <v>8345</v>
      </c>
      <c r="S3623" s="13">
        <f t="shared" si="282"/>
        <v>42041.218715277777</v>
      </c>
      <c r="T3623" s="13">
        <f t="shared" si="283"/>
        <v>42071.218715277777</v>
      </c>
      <c r="U3623">
        <f t="shared" si="284"/>
        <v>2015</v>
      </c>
    </row>
    <row r="3624" spans="1:21" ht="43.5" x14ac:dyDescent="0.3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>
        <f t="shared" si="281"/>
        <v>1</v>
      </c>
      <c r="Q3624" s="10" t="s">
        <v>8323</v>
      </c>
      <c r="R3624" t="s">
        <v>8324</v>
      </c>
      <c r="S3624" s="13">
        <f t="shared" si="282"/>
        <v>42658.690532407403</v>
      </c>
      <c r="T3624" s="13">
        <f t="shared" si="283"/>
        <v>42673.073611111111</v>
      </c>
      <c r="U3624">
        <f t="shared" si="284"/>
        <v>2016</v>
      </c>
    </row>
    <row r="3625" spans="1:21" ht="43.5" x14ac:dyDescent="0.3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>
        <f t="shared" si="281"/>
        <v>1</v>
      </c>
      <c r="Q3625" s="10" t="s">
        <v>8323</v>
      </c>
      <c r="R3625" t="s">
        <v>8326</v>
      </c>
      <c r="S3625" s="13">
        <f t="shared" si="282"/>
        <v>41828.922905092593</v>
      </c>
      <c r="T3625" s="13">
        <f t="shared" si="283"/>
        <v>41888.922905092593</v>
      </c>
      <c r="U3625">
        <f t="shared" si="284"/>
        <v>2014</v>
      </c>
    </row>
    <row r="3626" spans="1:21" ht="43.5" x14ac:dyDescent="0.3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>
        <f t="shared" si="281"/>
        <v>2</v>
      </c>
      <c r="Q3626" s="10" t="s">
        <v>8308</v>
      </c>
      <c r="R3626" t="s">
        <v>8342</v>
      </c>
      <c r="S3626" s="13">
        <f t="shared" si="282"/>
        <v>42377.70694444445</v>
      </c>
      <c r="T3626" s="13">
        <f t="shared" si="283"/>
        <v>42407.70694444445</v>
      </c>
      <c r="U3626">
        <f t="shared" si="284"/>
        <v>2016</v>
      </c>
    </row>
    <row r="3627" spans="1:21" ht="43.5" x14ac:dyDescent="0.3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>
        <f t="shared" si="281"/>
        <v>1</v>
      </c>
      <c r="Q3627" s="10" t="s">
        <v>8323</v>
      </c>
      <c r="R3627" t="s">
        <v>8326</v>
      </c>
      <c r="S3627" s="13">
        <f t="shared" si="282"/>
        <v>42444.877743055549</v>
      </c>
      <c r="T3627" s="13">
        <f t="shared" si="283"/>
        <v>42504.877743055549</v>
      </c>
      <c r="U3627">
        <f t="shared" si="284"/>
        <v>2016</v>
      </c>
    </row>
    <row r="3628" spans="1:21" ht="43.5" x14ac:dyDescent="0.3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>
        <f t="shared" si="281"/>
        <v>1</v>
      </c>
      <c r="Q3628" s="10" t="s">
        <v>8323</v>
      </c>
      <c r="R3628" t="s">
        <v>8324</v>
      </c>
      <c r="S3628" s="13">
        <f t="shared" si="282"/>
        <v>42567.531157407408</v>
      </c>
      <c r="T3628" s="13">
        <f t="shared" si="283"/>
        <v>42597.531157407408</v>
      </c>
      <c r="U3628">
        <f t="shared" si="284"/>
        <v>2016</v>
      </c>
    </row>
    <row r="3629" spans="1:21" ht="29" x14ac:dyDescent="0.3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>
        <f t="shared" si="281"/>
        <v>1</v>
      </c>
      <c r="Q3629" s="10" t="s">
        <v>8313</v>
      </c>
      <c r="R3629" t="s">
        <v>8353</v>
      </c>
      <c r="S3629" s="13">
        <f t="shared" si="282"/>
        <v>42023.143414351856</v>
      </c>
      <c r="T3629" s="13">
        <f t="shared" si="283"/>
        <v>42053.143414351856</v>
      </c>
      <c r="U3629">
        <f t="shared" si="284"/>
        <v>2015</v>
      </c>
    </row>
    <row r="3630" spans="1:21" ht="43.5" x14ac:dyDescent="0.3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>
        <f t="shared" si="281"/>
        <v>1</v>
      </c>
      <c r="Q3630" s="10" t="s">
        <v>8311</v>
      </c>
      <c r="R3630" t="s">
        <v>8356</v>
      </c>
      <c r="S3630" s="13">
        <f t="shared" si="282"/>
        <v>41745.826273148145</v>
      </c>
      <c r="T3630" s="13">
        <f t="shared" si="283"/>
        <v>41795.826273148145</v>
      </c>
      <c r="U3630">
        <f t="shared" si="284"/>
        <v>2014</v>
      </c>
    </row>
    <row r="3631" spans="1:21" ht="43.5" x14ac:dyDescent="0.3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>
        <f t="shared" si="281"/>
        <v>2</v>
      </c>
      <c r="Q3631" s="10" t="s">
        <v>8311</v>
      </c>
      <c r="R3631" t="s">
        <v>8352</v>
      </c>
      <c r="S3631" s="13">
        <f t="shared" si="282"/>
        <v>41729.702314814815</v>
      </c>
      <c r="T3631" s="13">
        <f t="shared" si="283"/>
        <v>41759.702314814815</v>
      </c>
      <c r="U3631">
        <f t="shared" si="284"/>
        <v>2014</v>
      </c>
    </row>
    <row r="3632" spans="1:21" ht="29" x14ac:dyDescent="0.3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>
        <f t="shared" si="281"/>
        <v>1</v>
      </c>
      <c r="Q3632" s="10" t="s">
        <v>8316</v>
      </c>
      <c r="R3632" t="s">
        <v>8334</v>
      </c>
      <c r="S3632" s="13">
        <f t="shared" si="282"/>
        <v>41647.632256944446</v>
      </c>
      <c r="T3632" s="13">
        <f t="shared" si="283"/>
        <v>41667.632256944446</v>
      </c>
      <c r="U3632">
        <f t="shared" si="284"/>
        <v>2014</v>
      </c>
    </row>
    <row r="3633" spans="1:21" ht="43.5" x14ac:dyDescent="0.3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>
        <f t="shared" si="281"/>
        <v>1</v>
      </c>
      <c r="Q3633" s="10" t="s">
        <v>8316</v>
      </c>
      <c r="R3633" t="s">
        <v>8334</v>
      </c>
      <c r="S3633" s="13">
        <f t="shared" si="282"/>
        <v>42066.733587962968</v>
      </c>
      <c r="T3633" s="13">
        <f t="shared" si="283"/>
        <v>42096.691921296297</v>
      </c>
      <c r="U3633">
        <f t="shared" si="284"/>
        <v>2015</v>
      </c>
    </row>
    <row r="3634" spans="1:21" ht="29" x14ac:dyDescent="0.3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>
        <f t="shared" si="281"/>
        <v>1</v>
      </c>
      <c r="Q3634" s="10" t="s">
        <v>8308</v>
      </c>
      <c r="R3634" t="s">
        <v>8342</v>
      </c>
      <c r="S3634" s="13">
        <f t="shared" si="282"/>
        <v>41908.650347222225</v>
      </c>
      <c r="T3634" s="13">
        <f t="shared" si="283"/>
        <v>41968.692013888889</v>
      </c>
      <c r="U3634">
        <f t="shared" si="284"/>
        <v>2014</v>
      </c>
    </row>
    <row r="3635" spans="1:21" ht="29" x14ac:dyDescent="0.3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>
        <f t="shared" si="281"/>
        <v>1</v>
      </c>
      <c r="Q3635" s="10" t="s">
        <v>8308</v>
      </c>
      <c r="R3635" t="s">
        <v>8342</v>
      </c>
      <c r="S3635" s="13">
        <f t="shared" si="282"/>
        <v>41865.583275462966</v>
      </c>
      <c r="T3635" s="13">
        <f t="shared" si="283"/>
        <v>41925.583275462966</v>
      </c>
      <c r="U3635">
        <f t="shared" si="284"/>
        <v>2014</v>
      </c>
    </row>
    <row r="3636" spans="1:21" ht="43.5" x14ac:dyDescent="0.3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>
        <f t="shared" si="281"/>
        <v>1</v>
      </c>
      <c r="Q3636" s="10" t="s">
        <v>8308</v>
      </c>
      <c r="R3636" t="s">
        <v>8342</v>
      </c>
      <c r="S3636" s="13">
        <f t="shared" si="282"/>
        <v>42433.737453703703</v>
      </c>
      <c r="T3636" s="13">
        <f t="shared" si="283"/>
        <v>42493.695787037039</v>
      </c>
      <c r="U3636">
        <f t="shared" si="284"/>
        <v>2016</v>
      </c>
    </row>
    <row r="3637" spans="1:21" ht="43.5" x14ac:dyDescent="0.3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>
        <f t="shared" si="281"/>
        <v>1</v>
      </c>
      <c r="Q3637" s="10" t="s">
        <v>8323</v>
      </c>
      <c r="R3637" t="s">
        <v>8326</v>
      </c>
      <c r="S3637" s="13">
        <f t="shared" si="282"/>
        <v>42433.825717592597</v>
      </c>
      <c r="T3637" s="13">
        <f t="shared" si="283"/>
        <v>42493.784050925926</v>
      </c>
      <c r="U3637">
        <f t="shared" si="284"/>
        <v>2016</v>
      </c>
    </row>
    <row r="3638" spans="1:21" ht="29" x14ac:dyDescent="0.3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>
        <f t="shared" si="281"/>
        <v>1</v>
      </c>
      <c r="Q3638" s="10" t="s">
        <v>8308</v>
      </c>
      <c r="R3638" t="s">
        <v>8310</v>
      </c>
      <c r="S3638" s="13">
        <f t="shared" si="282"/>
        <v>41815.927106481482</v>
      </c>
      <c r="T3638" s="13">
        <f t="shared" si="283"/>
        <v>41845.927106481482</v>
      </c>
      <c r="U3638">
        <f t="shared" si="284"/>
        <v>2014</v>
      </c>
    </row>
    <row r="3639" spans="1:21" ht="58" x14ac:dyDescent="0.3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>
        <f t="shared" si="281"/>
        <v>1</v>
      </c>
      <c r="Q3639" s="10" t="s">
        <v>8311</v>
      </c>
      <c r="R3639" t="s">
        <v>8348</v>
      </c>
      <c r="S3639" s="13">
        <f t="shared" si="282"/>
        <v>42390.171261574069</v>
      </c>
      <c r="T3639" s="13">
        <f t="shared" si="283"/>
        <v>42420.171261574069</v>
      </c>
      <c r="U3639">
        <f t="shared" si="284"/>
        <v>2016</v>
      </c>
    </row>
    <row r="3640" spans="1:21" ht="29" x14ac:dyDescent="0.3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>
        <f t="shared" si="281"/>
        <v>1</v>
      </c>
      <c r="Q3640" s="10" t="s">
        <v>8319</v>
      </c>
      <c r="R3640" t="s">
        <v>8345</v>
      </c>
      <c r="S3640" s="13">
        <f t="shared" si="282"/>
        <v>42642.988819444443</v>
      </c>
      <c r="T3640" s="13">
        <f t="shared" si="283"/>
        <v>42672.988819444443</v>
      </c>
      <c r="U3640">
        <f t="shared" si="284"/>
        <v>2016</v>
      </c>
    </row>
    <row r="3641" spans="1:21" ht="43.5" x14ac:dyDescent="0.3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8308</v>
      </c>
      <c r="R3641" t="s">
        <v>8342</v>
      </c>
      <c r="S3641" s="13">
        <f t="shared" si="282"/>
        <v>42031.471666666665</v>
      </c>
      <c r="T3641" s="13">
        <f t="shared" si="283"/>
        <v>42091.43</v>
      </c>
      <c r="U3641">
        <f t="shared" si="284"/>
        <v>2015</v>
      </c>
    </row>
    <row r="3642" spans="1:21" ht="43.5" x14ac:dyDescent="0.3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>
        <f t="shared" si="281"/>
        <v>1</v>
      </c>
      <c r="Q3642" s="10" t="s">
        <v>8319</v>
      </c>
      <c r="R3642" t="s">
        <v>8345</v>
      </c>
      <c r="S3642" s="13">
        <f t="shared" si="282"/>
        <v>41828.967916666668</v>
      </c>
      <c r="T3642" s="13">
        <f t="shared" si="283"/>
        <v>41858.967916666668</v>
      </c>
      <c r="U3642">
        <f t="shared" si="284"/>
        <v>2014</v>
      </c>
    </row>
    <row r="3643" spans="1:21" ht="43.5" x14ac:dyDescent="0.3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>
        <f t="shared" si="281"/>
        <v>1</v>
      </c>
      <c r="Q3643" s="10" t="s">
        <v>8308</v>
      </c>
      <c r="R3643" t="s">
        <v>8310</v>
      </c>
      <c r="S3643" s="13">
        <f t="shared" si="282"/>
        <v>42393.961909722217</v>
      </c>
      <c r="T3643" s="13">
        <f t="shared" si="283"/>
        <v>42428.961909722217</v>
      </c>
      <c r="U3643">
        <f t="shared" si="284"/>
        <v>2016</v>
      </c>
    </row>
    <row r="3644" spans="1:21" ht="29" x14ac:dyDescent="0.3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>
        <f t="shared" si="281"/>
        <v>1</v>
      </c>
      <c r="Q3644" s="10" t="s">
        <v>8321</v>
      </c>
      <c r="R3644" t="s">
        <v>8339</v>
      </c>
      <c r="S3644" s="13">
        <f t="shared" si="282"/>
        <v>41620.93141203704</v>
      </c>
      <c r="T3644" s="13">
        <f t="shared" si="283"/>
        <v>41680.93141203704</v>
      </c>
      <c r="U3644">
        <f t="shared" si="284"/>
        <v>2013</v>
      </c>
    </row>
    <row r="3645" spans="1:21" ht="43.5" x14ac:dyDescent="0.3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>
        <f t="shared" si="281"/>
        <v>1</v>
      </c>
      <c r="Q3645" s="10" t="s">
        <v>8321</v>
      </c>
      <c r="R3645" t="s">
        <v>8325</v>
      </c>
      <c r="S3645" s="13">
        <f t="shared" si="282"/>
        <v>42534.180717592593</v>
      </c>
      <c r="T3645" s="13">
        <f t="shared" si="283"/>
        <v>42594.180717592593</v>
      </c>
      <c r="U3645">
        <f t="shared" si="284"/>
        <v>2016</v>
      </c>
    </row>
    <row r="3646" spans="1:21" ht="29" x14ac:dyDescent="0.3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>
        <f t="shared" si="281"/>
        <v>1</v>
      </c>
      <c r="Q3646" s="10" t="s">
        <v>8319</v>
      </c>
      <c r="R3646" t="s">
        <v>8345</v>
      </c>
      <c r="S3646" s="13">
        <f t="shared" si="282"/>
        <v>42412.318668981476</v>
      </c>
      <c r="T3646" s="13">
        <f t="shared" si="283"/>
        <v>42452.277002314819</v>
      </c>
      <c r="U3646">
        <f t="shared" si="284"/>
        <v>2016</v>
      </c>
    </row>
    <row r="3647" spans="1:21" ht="43.5" x14ac:dyDescent="0.3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8323</v>
      </c>
      <c r="R3647" t="s">
        <v>8335</v>
      </c>
      <c r="S3647" s="13">
        <f t="shared" si="282"/>
        <v>42460.320613425924</v>
      </c>
      <c r="T3647" s="13">
        <f t="shared" si="283"/>
        <v>42490.231944444444</v>
      </c>
      <c r="U3647">
        <f t="shared" si="284"/>
        <v>2016</v>
      </c>
    </row>
    <row r="3648" spans="1:21" ht="29" x14ac:dyDescent="0.3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>
        <f t="shared" si="281"/>
        <v>1</v>
      </c>
      <c r="Q3648" s="10" t="s">
        <v>8319</v>
      </c>
      <c r="R3648" t="s">
        <v>8345</v>
      </c>
      <c r="S3648" s="13">
        <f t="shared" si="282"/>
        <v>42045.784155092595</v>
      </c>
      <c r="T3648" s="13">
        <f t="shared" si="283"/>
        <v>42075.742488425924</v>
      </c>
      <c r="U3648">
        <f t="shared" si="284"/>
        <v>2015</v>
      </c>
    </row>
    <row r="3649" spans="1:21" ht="43.5" x14ac:dyDescent="0.3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>
        <f t="shared" si="281"/>
        <v>1</v>
      </c>
      <c r="Q3649" s="10" t="s">
        <v>8319</v>
      </c>
      <c r="R3649" t="s">
        <v>8345</v>
      </c>
      <c r="S3649" s="13">
        <f t="shared" si="282"/>
        <v>42551.961689814809</v>
      </c>
      <c r="T3649" s="13">
        <f t="shared" si="283"/>
        <v>42581.961689814809</v>
      </c>
      <c r="U3649">
        <f t="shared" si="284"/>
        <v>2016</v>
      </c>
    </row>
    <row r="3650" spans="1:21" ht="43.5" x14ac:dyDescent="0.3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ref="O3650:O3713" si="285">ROUND(E3650/D3650*100,0)</f>
        <v>0</v>
      </c>
      <c r="P3650">
        <f t="shared" si="281"/>
        <v>1</v>
      </c>
      <c r="Q3650" s="10" t="s">
        <v>8319</v>
      </c>
      <c r="R3650" t="s">
        <v>8345</v>
      </c>
      <c r="S3650" s="13">
        <f t="shared" si="282"/>
        <v>41878.140497685185</v>
      </c>
      <c r="T3650" s="13">
        <f t="shared" si="283"/>
        <v>41908.140497685185</v>
      </c>
      <c r="U3650">
        <f t="shared" si="284"/>
        <v>2014</v>
      </c>
    </row>
    <row r="3651" spans="1:21" ht="43.5" x14ac:dyDescent="0.3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si="285"/>
        <v>0</v>
      </c>
      <c r="P3651">
        <f t="shared" ref="P3651:P3714" si="286">IFERROR(ROUND(E3651/L3651,2),0)</f>
        <v>1</v>
      </c>
      <c r="Q3651" s="10" t="s">
        <v>8323</v>
      </c>
      <c r="R3651" t="s">
        <v>8326</v>
      </c>
      <c r="S3651" s="13">
        <f t="shared" ref="S3651:S3714" si="287">(((J3651/60)/60)/24)+DATE(1970,1,1)</f>
        <v>42107.841284722221</v>
      </c>
      <c r="T3651" s="13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3.5" x14ac:dyDescent="0.3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>
        <f t="shared" si="286"/>
        <v>1</v>
      </c>
      <c r="Q3652" s="10" t="s">
        <v>8316</v>
      </c>
      <c r="R3652" t="s">
        <v>8344</v>
      </c>
      <c r="S3652" s="13">
        <f t="shared" si="287"/>
        <v>41958.285046296296</v>
      </c>
      <c r="T3652" s="13">
        <f t="shared" si="288"/>
        <v>41972.189583333333</v>
      </c>
      <c r="U3652">
        <f t="shared" si="289"/>
        <v>2014</v>
      </c>
    </row>
    <row r="3653" spans="1:21" ht="29" x14ac:dyDescent="0.3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>
        <f t="shared" si="286"/>
        <v>1</v>
      </c>
      <c r="Q3653" s="10" t="s">
        <v>8323</v>
      </c>
      <c r="R3653" t="s">
        <v>8326</v>
      </c>
      <c r="S3653" s="13">
        <f t="shared" si="287"/>
        <v>42017.907337962963</v>
      </c>
      <c r="T3653" s="13">
        <f t="shared" si="288"/>
        <v>42077.865671296298</v>
      </c>
      <c r="U3653">
        <f t="shared" si="289"/>
        <v>2015</v>
      </c>
    </row>
    <row r="3654" spans="1:21" ht="43.5" x14ac:dyDescent="0.3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>
        <f t="shared" si="286"/>
        <v>1</v>
      </c>
      <c r="Q3654" s="10" t="s">
        <v>8323</v>
      </c>
      <c r="R3654" t="s">
        <v>8324</v>
      </c>
      <c r="S3654" s="13">
        <f t="shared" si="287"/>
        <v>42034.960127314815</v>
      </c>
      <c r="T3654" s="13">
        <f t="shared" si="288"/>
        <v>42064.960127314815</v>
      </c>
      <c r="U3654">
        <f t="shared" si="289"/>
        <v>2015</v>
      </c>
    </row>
    <row r="3655" spans="1:21" ht="43.5" x14ac:dyDescent="0.3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>
        <f t="shared" si="286"/>
        <v>1</v>
      </c>
      <c r="Q3655" s="10" t="s">
        <v>8323</v>
      </c>
      <c r="R3655" t="s">
        <v>8335</v>
      </c>
      <c r="S3655" s="13">
        <f t="shared" si="287"/>
        <v>42590.677152777775</v>
      </c>
      <c r="T3655" s="13">
        <f t="shared" si="288"/>
        <v>42650.632638888885</v>
      </c>
      <c r="U3655">
        <f t="shared" si="289"/>
        <v>2016</v>
      </c>
    </row>
    <row r="3656" spans="1:21" ht="43.5" x14ac:dyDescent="0.3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>
        <f t="shared" si="286"/>
        <v>1</v>
      </c>
      <c r="Q3656" s="10" t="s">
        <v>8323</v>
      </c>
      <c r="R3656" t="s">
        <v>8335</v>
      </c>
      <c r="S3656" s="13">
        <f t="shared" si="287"/>
        <v>42689.029583333337</v>
      </c>
      <c r="T3656" s="13">
        <f t="shared" si="288"/>
        <v>42749.029583333337</v>
      </c>
      <c r="U3656">
        <f t="shared" si="289"/>
        <v>2016</v>
      </c>
    </row>
    <row r="3657" spans="1:21" ht="43.5" x14ac:dyDescent="0.3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>
        <f t="shared" si="286"/>
        <v>1</v>
      </c>
      <c r="Q3657" s="10" t="s">
        <v>8323</v>
      </c>
      <c r="R3657" t="s">
        <v>8324</v>
      </c>
      <c r="S3657" s="13">
        <f t="shared" si="287"/>
        <v>41953.95821759259</v>
      </c>
      <c r="T3657" s="13">
        <f t="shared" si="288"/>
        <v>42013.95821759259</v>
      </c>
      <c r="U3657">
        <f t="shared" si="289"/>
        <v>2014</v>
      </c>
    </row>
    <row r="3658" spans="1:21" ht="58" x14ac:dyDescent="0.3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>
        <f t="shared" si="286"/>
        <v>1</v>
      </c>
      <c r="Q3658" s="10" t="s">
        <v>8308</v>
      </c>
      <c r="R3658" t="s">
        <v>8342</v>
      </c>
      <c r="S3658" s="13">
        <f t="shared" si="287"/>
        <v>42411.942997685182</v>
      </c>
      <c r="T3658" s="13">
        <f t="shared" si="288"/>
        <v>42441.942997685182</v>
      </c>
      <c r="U3658">
        <f t="shared" si="289"/>
        <v>2016</v>
      </c>
    </row>
    <row r="3659" spans="1:21" ht="29" x14ac:dyDescent="0.3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>
        <f t="shared" si="286"/>
        <v>1</v>
      </c>
      <c r="Q3659" s="10" t="s">
        <v>8327</v>
      </c>
      <c r="R3659" t="s">
        <v>8330</v>
      </c>
      <c r="S3659" s="13">
        <f t="shared" si="287"/>
        <v>42063.869791666672</v>
      </c>
      <c r="T3659" s="13">
        <f t="shared" si="288"/>
        <v>42093.828125</v>
      </c>
      <c r="U3659">
        <f t="shared" si="289"/>
        <v>2015</v>
      </c>
    </row>
    <row r="3660" spans="1:21" ht="58" x14ac:dyDescent="0.3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>
        <f t="shared" si="286"/>
        <v>1</v>
      </c>
      <c r="Q3660" s="10" t="s">
        <v>8308</v>
      </c>
      <c r="R3660" t="s">
        <v>8342</v>
      </c>
      <c r="S3660" s="13">
        <f t="shared" si="287"/>
        <v>42009.817199074074</v>
      </c>
      <c r="T3660" s="13">
        <f t="shared" si="288"/>
        <v>42039.817199074074</v>
      </c>
      <c r="U3660">
        <f t="shared" si="289"/>
        <v>2015</v>
      </c>
    </row>
    <row r="3661" spans="1:21" ht="43.5" x14ac:dyDescent="0.3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>
        <f t="shared" si="286"/>
        <v>1</v>
      </c>
      <c r="Q3661" s="10" t="s">
        <v>8311</v>
      </c>
      <c r="R3661" t="s">
        <v>8352</v>
      </c>
      <c r="S3661" s="13">
        <f t="shared" si="287"/>
        <v>41444.64261574074</v>
      </c>
      <c r="T3661" s="13">
        <f t="shared" si="288"/>
        <v>41486.821527777778</v>
      </c>
      <c r="U3661">
        <f t="shared" si="289"/>
        <v>2013</v>
      </c>
    </row>
    <row r="3662" spans="1:21" ht="43.5" x14ac:dyDescent="0.3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>
        <f t="shared" si="286"/>
        <v>1</v>
      </c>
      <c r="Q3662" s="10" t="s">
        <v>8323</v>
      </c>
      <c r="R3662" t="s">
        <v>8326</v>
      </c>
      <c r="S3662" s="13">
        <f t="shared" si="287"/>
        <v>42059.270023148143</v>
      </c>
      <c r="T3662" s="13">
        <f t="shared" si="288"/>
        <v>42119.190972222219</v>
      </c>
      <c r="U3662">
        <f t="shared" si="289"/>
        <v>2015</v>
      </c>
    </row>
    <row r="3663" spans="1:21" ht="43.5" x14ac:dyDescent="0.3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>
        <f t="shared" si="286"/>
        <v>1</v>
      </c>
      <c r="Q3663" s="10" t="s">
        <v>8311</v>
      </c>
      <c r="R3663" t="s">
        <v>8348</v>
      </c>
      <c r="S3663" s="13">
        <f t="shared" si="287"/>
        <v>42486.748414351852</v>
      </c>
      <c r="T3663" s="13">
        <f t="shared" si="288"/>
        <v>42516.748414351852</v>
      </c>
      <c r="U3663">
        <f t="shared" si="289"/>
        <v>2016</v>
      </c>
    </row>
    <row r="3664" spans="1:21" ht="43.5" x14ac:dyDescent="0.3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>
        <f t="shared" si="286"/>
        <v>1</v>
      </c>
      <c r="Q3664" s="10" t="s">
        <v>8321</v>
      </c>
      <c r="R3664" t="s">
        <v>8325</v>
      </c>
      <c r="S3664" s="13">
        <f t="shared" si="287"/>
        <v>42009.64061342593</v>
      </c>
      <c r="T3664" s="13">
        <f t="shared" si="288"/>
        <v>42069.64061342593</v>
      </c>
      <c r="U3664">
        <f t="shared" si="289"/>
        <v>2015</v>
      </c>
    </row>
    <row r="3665" spans="1:21" ht="43.5" x14ac:dyDescent="0.3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>
        <f t="shared" si="286"/>
        <v>1</v>
      </c>
      <c r="Q3665" s="10" t="s">
        <v>8323</v>
      </c>
      <c r="R3665" t="s">
        <v>8326</v>
      </c>
      <c r="S3665" s="13">
        <f t="shared" si="287"/>
        <v>42415.168564814812</v>
      </c>
      <c r="T3665" s="13">
        <f t="shared" si="288"/>
        <v>42445.126898148148</v>
      </c>
      <c r="U3665">
        <f t="shared" si="289"/>
        <v>2016</v>
      </c>
    </row>
    <row r="3666" spans="1:21" ht="43.5" x14ac:dyDescent="0.3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>
        <f t="shared" si="286"/>
        <v>1</v>
      </c>
      <c r="Q3666" s="10" t="s">
        <v>8308</v>
      </c>
      <c r="R3666" t="s">
        <v>8342</v>
      </c>
      <c r="S3666" s="13">
        <f t="shared" si="287"/>
        <v>42052.93850694444</v>
      </c>
      <c r="T3666" s="13">
        <f t="shared" si="288"/>
        <v>42082.896840277783</v>
      </c>
      <c r="U3666">
        <f t="shared" si="289"/>
        <v>2015</v>
      </c>
    </row>
    <row r="3667" spans="1:21" x14ac:dyDescent="0.3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>
        <f t="shared" si="286"/>
        <v>1</v>
      </c>
      <c r="Q3667" s="10" t="s">
        <v>8308</v>
      </c>
      <c r="R3667" t="s">
        <v>8342</v>
      </c>
      <c r="S3667" s="13">
        <f t="shared" si="287"/>
        <v>42178.614571759259</v>
      </c>
      <c r="T3667" s="13">
        <f t="shared" si="288"/>
        <v>42193.614571759259</v>
      </c>
      <c r="U3667">
        <f t="shared" si="289"/>
        <v>2015</v>
      </c>
    </row>
    <row r="3668" spans="1:21" ht="43.5" x14ac:dyDescent="0.3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>
        <f t="shared" si="286"/>
        <v>1</v>
      </c>
      <c r="Q3668" s="10" t="s">
        <v>8313</v>
      </c>
      <c r="R3668" t="s">
        <v>8351</v>
      </c>
      <c r="S3668" s="13">
        <f t="shared" si="287"/>
        <v>41956.950983796298</v>
      </c>
      <c r="T3668" s="13">
        <f t="shared" si="288"/>
        <v>41986.950983796298</v>
      </c>
      <c r="U3668">
        <f t="shared" si="289"/>
        <v>2014</v>
      </c>
    </row>
    <row r="3669" spans="1:21" ht="29" x14ac:dyDescent="0.3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>
        <f t="shared" si="286"/>
        <v>1</v>
      </c>
      <c r="Q3669" s="10" t="s">
        <v>8323</v>
      </c>
      <c r="R3669" t="s">
        <v>8326</v>
      </c>
      <c r="S3669" s="13">
        <f t="shared" si="287"/>
        <v>42611.261064814811</v>
      </c>
      <c r="T3669" s="13">
        <f t="shared" si="288"/>
        <v>42625.707638888889</v>
      </c>
      <c r="U3669">
        <f t="shared" si="289"/>
        <v>2016</v>
      </c>
    </row>
    <row r="3670" spans="1:21" ht="43.5" x14ac:dyDescent="0.3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>
        <f t="shared" si="286"/>
        <v>1</v>
      </c>
      <c r="Q3670" s="10" t="s">
        <v>8323</v>
      </c>
      <c r="R3670" t="s">
        <v>8326</v>
      </c>
      <c r="S3670" s="13">
        <f t="shared" si="287"/>
        <v>42174.780821759254</v>
      </c>
      <c r="T3670" s="13">
        <f t="shared" si="288"/>
        <v>42204.780821759254</v>
      </c>
      <c r="U3670">
        <f t="shared" si="289"/>
        <v>2015</v>
      </c>
    </row>
    <row r="3671" spans="1:21" ht="29" x14ac:dyDescent="0.3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>
        <f t="shared" si="286"/>
        <v>1</v>
      </c>
      <c r="Q3671" s="10" t="s">
        <v>8321</v>
      </c>
      <c r="R3671" t="s">
        <v>8325</v>
      </c>
      <c r="S3671" s="13">
        <f t="shared" si="287"/>
        <v>42416.881018518514</v>
      </c>
      <c r="T3671" s="13">
        <f t="shared" si="288"/>
        <v>42476.839351851857</v>
      </c>
      <c r="U3671">
        <f t="shared" si="289"/>
        <v>2016</v>
      </c>
    </row>
    <row r="3672" spans="1:21" ht="43.5" x14ac:dyDescent="0.3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>
        <f t="shared" si="286"/>
        <v>1</v>
      </c>
      <c r="Q3672" s="10" t="s">
        <v>8311</v>
      </c>
      <c r="R3672" t="s">
        <v>8348</v>
      </c>
      <c r="S3672" s="13">
        <f t="shared" si="287"/>
        <v>42479.318518518514</v>
      </c>
      <c r="T3672" s="13">
        <f t="shared" si="288"/>
        <v>42524.318518518514</v>
      </c>
      <c r="U3672">
        <f t="shared" si="289"/>
        <v>2016</v>
      </c>
    </row>
    <row r="3673" spans="1:21" ht="29" x14ac:dyDescent="0.3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>
        <f t="shared" si="286"/>
        <v>1</v>
      </c>
      <c r="Q3673" s="10" t="s">
        <v>8319</v>
      </c>
      <c r="R3673" t="s">
        <v>8345</v>
      </c>
      <c r="S3673" s="13">
        <f t="shared" si="287"/>
        <v>42026.687453703707</v>
      </c>
      <c r="T3673" s="13">
        <f t="shared" si="288"/>
        <v>42056.687453703707</v>
      </c>
      <c r="U3673">
        <f t="shared" si="289"/>
        <v>2015</v>
      </c>
    </row>
    <row r="3674" spans="1:21" ht="43.5" x14ac:dyDescent="0.3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8308</v>
      </c>
      <c r="R3674" t="s">
        <v>8342</v>
      </c>
      <c r="S3674" s="13">
        <f t="shared" si="287"/>
        <v>42535.68440972222</v>
      </c>
      <c r="T3674" s="13">
        <f t="shared" si="288"/>
        <v>42565.68440972222</v>
      </c>
      <c r="U3674">
        <f t="shared" si="289"/>
        <v>2016</v>
      </c>
    </row>
    <row r="3675" spans="1:21" ht="29" x14ac:dyDescent="0.3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>
        <f t="shared" si="286"/>
        <v>1</v>
      </c>
      <c r="Q3675" s="10" t="s">
        <v>8308</v>
      </c>
      <c r="R3675" t="s">
        <v>8342</v>
      </c>
      <c r="S3675" s="13">
        <f t="shared" si="287"/>
        <v>42031.928576388891</v>
      </c>
      <c r="T3675" s="13">
        <f t="shared" si="288"/>
        <v>42061.928576388891</v>
      </c>
      <c r="U3675">
        <f t="shared" si="289"/>
        <v>2015</v>
      </c>
    </row>
    <row r="3676" spans="1:21" ht="43.5" x14ac:dyDescent="0.3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>
        <f t="shared" si="286"/>
        <v>1</v>
      </c>
      <c r="Q3676" s="10" t="s">
        <v>8316</v>
      </c>
      <c r="R3676" t="s">
        <v>8334</v>
      </c>
      <c r="S3676" s="13">
        <f t="shared" si="287"/>
        <v>42397.679513888885</v>
      </c>
      <c r="T3676" s="13">
        <f t="shared" si="288"/>
        <v>42411.679513888885</v>
      </c>
      <c r="U3676">
        <f t="shared" si="289"/>
        <v>2016</v>
      </c>
    </row>
    <row r="3677" spans="1:21" ht="58" x14ac:dyDescent="0.3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>
        <f t="shared" si="286"/>
        <v>1</v>
      </c>
      <c r="Q3677" s="10" t="s">
        <v>8323</v>
      </c>
      <c r="R3677" t="s">
        <v>8326</v>
      </c>
      <c r="S3677" s="13">
        <f t="shared" si="287"/>
        <v>42041.743090277778</v>
      </c>
      <c r="T3677" s="13">
        <f t="shared" si="288"/>
        <v>42071.701423611114</v>
      </c>
      <c r="U3677">
        <f t="shared" si="289"/>
        <v>2015</v>
      </c>
    </row>
    <row r="3678" spans="1:21" ht="43.5" x14ac:dyDescent="0.3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>
        <f t="shared" si="286"/>
        <v>1</v>
      </c>
      <c r="Q3678" s="10" t="s">
        <v>8323</v>
      </c>
      <c r="R3678" t="s">
        <v>8326</v>
      </c>
      <c r="S3678" s="13">
        <f t="shared" si="287"/>
        <v>41842.201261574075</v>
      </c>
      <c r="T3678" s="13">
        <f t="shared" si="288"/>
        <v>41872.201261574075</v>
      </c>
      <c r="U3678">
        <f t="shared" si="289"/>
        <v>2014</v>
      </c>
    </row>
    <row r="3679" spans="1:21" ht="43.5" x14ac:dyDescent="0.3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>
        <f t="shared" si="286"/>
        <v>1</v>
      </c>
      <c r="Q3679" s="10" t="s">
        <v>8327</v>
      </c>
      <c r="R3679" t="s">
        <v>8330</v>
      </c>
      <c r="S3679" s="13">
        <f t="shared" si="287"/>
        <v>42102.036527777775</v>
      </c>
      <c r="T3679" s="13">
        <f t="shared" si="288"/>
        <v>42132.036527777775</v>
      </c>
      <c r="U3679">
        <f t="shared" si="289"/>
        <v>2015</v>
      </c>
    </row>
    <row r="3680" spans="1:21" ht="43.5" x14ac:dyDescent="0.3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8319</v>
      </c>
      <c r="R3680" t="s">
        <v>8345</v>
      </c>
      <c r="S3680" s="13">
        <f t="shared" si="287"/>
        <v>42502.913761574076</v>
      </c>
      <c r="T3680" s="13">
        <f t="shared" si="288"/>
        <v>42517.919444444444</v>
      </c>
      <c r="U3680">
        <f t="shared" si="289"/>
        <v>2016</v>
      </c>
    </row>
    <row r="3681" spans="1:21" ht="43.5" x14ac:dyDescent="0.3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>
        <f t="shared" si="286"/>
        <v>1</v>
      </c>
      <c r="Q3681" s="10" t="s">
        <v>8321</v>
      </c>
      <c r="R3681" t="s">
        <v>8339</v>
      </c>
      <c r="S3681" s="13">
        <f t="shared" si="287"/>
        <v>42753.329039351855</v>
      </c>
      <c r="T3681" s="13">
        <f t="shared" si="288"/>
        <v>42783.329039351855</v>
      </c>
      <c r="U3681">
        <f t="shared" si="289"/>
        <v>2017</v>
      </c>
    </row>
    <row r="3682" spans="1:21" ht="43.5" x14ac:dyDescent="0.3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>
        <f t="shared" si="286"/>
        <v>1</v>
      </c>
      <c r="Q3682" s="10" t="s">
        <v>8321</v>
      </c>
      <c r="R3682" t="s">
        <v>8337</v>
      </c>
      <c r="S3682" s="13">
        <f t="shared" si="287"/>
        <v>42096.704976851848</v>
      </c>
      <c r="T3682" s="13">
        <f t="shared" si="288"/>
        <v>42112.427777777775</v>
      </c>
      <c r="U3682">
        <f t="shared" si="289"/>
        <v>2015</v>
      </c>
    </row>
    <row r="3683" spans="1:21" ht="43.5" x14ac:dyDescent="0.3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>
        <f t="shared" si="286"/>
        <v>1</v>
      </c>
      <c r="Q3683" s="10" t="s">
        <v>8308</v>
      </c>
      <c r="R3683" t="s">
        <v>8342</v>
      </c>
      <c r="S3683" s="13">
        <f t="shared" si="287"/>
        <v>42605.908182870371</v>
      </c>
      <c r="T3683" s="13">
        <f t="shared" si="288"/>
        <v>42635.908182870371</v>
      </c>
      <c r="U3683">
        <f t="shared" si="289"/>
        <v>2016</v>
      </c>
    </row>
    <row r="3684" spans="1:21" ht="43.5" x14ac:dyDescent="0.3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>
        <f t="shared" si="286"/>
        <v>1</v>
      </c>
      <c r="Q3684" s="10" t="s">
        <v>8313</v>
      </c>
      <c r="R3684" t="s">
        <v>8355</v>
      </c>
      <c r="S3684" s="13">
        <f t="shared" si="287"/>
        <v>42031.884652777779</v>
      </c>
      <c r="T3684" s="13">
        <f t="shared" si="288"/>
        <v>42065.886111111111</v>
      </c>
      <c r="U3684">
        <f t="shared" si="289"/>
        <v>2015</v>
      </c>
    </row>
    <row r="3685" spans="1:21" ht="43.5" x14ac:dyDescent="0.3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>
        <f t="shared" si="286"/>
        <v>1</v>
      </c>
      <c r="Q3685" s="10" t="s">
        <v>8327</v>
      </c>
      <c r="R3685" t="s">
        <v>8330</v>
      </c>
      <c r="S3685" s="13">
        <f t="shared" si="287"/>
        <v>42044.927974537044</v>
      </c>
      <c r="T3685" s="13">
        <f t="shared" si="288"/>
        <v>42099.458333333328</v>
      </c>
      <c r="U3685">
        <f t="shared" si="289"/>
        <v>2015</v>
      </c>
    </row>
    <row r="3686" spans="1:21" ht="43.5" x14ac:dyDescent="0.3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>
        <f t="shared" si="286"/>
        <v>1</v>
      </c>
      <c r="Q3686" s="10" t="s">
        <v>8323</v>
      </c>
      <c r="R3686" t="s">
        <v>8335</v>
      </c>
      <c r="S3686" s="13">
        <f t="shared" si="287"/>
        <v>41942.84710648148</v>
      </c>
      <c r="T3686" s="13">
        <f t="shared" si="288"/>
        <v>41972.888773148152</v>
      </c>
      <c r="U3686">
        <f t="shared" si="289"/>
        <v>2014</v>
      </c>
    </row>
    <row r="3687" spans="1:21" ht="43.5" x14ac:dyDescent="0.3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>
        <f t="shared" si="286"/>
        <v>1</v>
      </c>
      <c r="Q3687" s="10" t="s">
        <v>8327</v>
      </c>
      <c r="R3687" t="s">
        <v>8330</v>
      </c>
      <c r="S3687" s="13">
        <f t="shared" si="287"/>
        <v>42425.960983796293</v>
      </c>
      <c r="T3687" s="13">
        <f t="shared" si="288"/>
        <v>42463.006944444445</v>
      </c>
      <c r="U3687">
        <f t="shared" si="289"/>
        <v>2016</v>
      </c>
    </row>
    <row r="3688" spans="1:21" ht="43.5" x14ac:dyDescent="0.3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>
        <f t="shared" si="286"/>
        <v>1</v>
      </c>
      <c r="Q3688" s="10" t="s">
        <v>8308</v>
      </c>
      <c r="R3688" t="s">
        <v>8310</v>
      </c>
      <c r="S3688" s="13">
        <f t="shared" si="287"/>
        <v>42639.805601851855</v>
      </c>
      <c r="T3688" s="13">
        <f t="shared" si="288"/>
        <v>42669.805601851855</v>
      </c>
      <c r="U3688">
        <f t="shared" si="289"/>
        <v>2016</v>
      </c>
    </row>
    <row r="3689" spans="1:21" ht="43.5" x14ac:dyDescent="0.3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>
        <f t="shared" si="286"/>
        <v>1</v>
      </c>
      <c r="Q3689" s="10" t="s">
        <v>8316</v>
      </c>
      <c r="R3689" t="s">
        <v>8334</v>
      </c>
      <c r="S3689" s="13">
        <f t="shared" si="287"/>
        <v>42347.203587962969</v>
      </c>
      <c r="T3689" s="13">
        <f t="shared" si="288"/>
        <v>42377.203587962969</v>
      </c>
      <c r="U3689">
        <f t="shared" si="289"/>
        <v>2015</v>
      </c>
    </row>
    <row r="3690" spans="1:21" ht="43.5" x14ac:dyDescent="0.3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>
        <f t="shared" si="286"/>
        <v>1</v>
      </c>
      <c r="Q3690" s="10" t="s">
        <v>8323</v>
      </c>
      <c r="R3690" t="s">
        <v>8326</v>
      </c>
      <c r="S3690" s="13">
        <f t="shared" si="287"/>
        <v>41789.893599537041</v>
      </c>
      <c r="T3690" s="13">
        <f t="shared" si="288"/>
        <v>41815.875</v>
      </c>
      <c r="U3690">
        <f t="shared" si="289"/>
        <v>2014</v>
      </c>
    </row>
    <row r="3691" spans="1:21" ht="43.5" x14ac:dyDescent="0.3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>
        <f t="shared" si="286"/>
        <v>1</v>
      </c>
      <c r="Q3691" s="10" t="s">
        <v>8323</v>
      </c>
      <c r="R3691" t="s">
        <v>8326</v>
      </c>
      <c r="S3691" s="13">
        <f t="shared" si="287"/>
        <v>42400.946597222224</v>
      </c>
      <c r="T3691" s="13">
        <f t="shared" si="288"/>
        <v>42428</v>
      </c>
      <c r="U3691">
        <f t="shared" si="289"/>
        <v>2016</v>
      </c>
    </row>
    <row r="3692" spans="1:21" ht="43.5" x14ac:dyDescent="0.3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>
        <f t="shared" si="286"/>
        <v>1</v>
      </c>
      <c r="Q3692" s="10" t="s">
        <v>8346</v>
      </c>
      <c r="R3692" t="s">
        <v>8347</v>
      </c>
      <c r="S3692" s="13">
        <f t="shared" si="287"/>
        <v>41918.818460648145</v>
      </c>
      <c r="T3692" s="13">
        <f t="shared" si="288"/>
        <v>41948.860127314816</v>
      </c>
      <c r="U3692">
        <f t="shared" si="289"/>
        <v>2014</v>
      </c>
    </row>
    <row r="3693" spans="1:21" ht="43.5" x14ac:dyDescent="0.3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>
        <f t="shared" si="286"/>
        <v>1</v>
      </c>
      <c r="Q3693" s="10" t="s">
        <v>8313</v>
      </c>
      <c r="R3693" t="s">
        <v>8353</v>
      </c>
      <c r="S3693" s="13">
        <f t="shared" si="287"/>
        <v>42413.433831018512</v>
      </c>
      <c r="T3693" s="13">
        <f t="shared" si="288"/>
        <v>42443.392164351855</v>
      </c>
      <c r="U3693">
        <f t="shared" si="289"/>
        <v>2016</v>
      </c>
    </row>
    <row r="3694" spans="1:21" ht="43.5" x14ac:dyDescent="0.3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>
        <f t="shared" si="286"/>
        <v>1</v>
      </c>
      <c r="Q3694" s="10" t="s">
        <v>8323</v>
      </c>
      <c r="R3694" t="s">
        <v>8326</v>
      </c>
      <c r="S3694" s="13">
        <f t="shared" si="287"/>
        <v>41905.636469907404</v>
      </c>
      <c r="T3694" s="13">
        <f t="shared" si="288"/>
        <v>41935.636469907404</v>
      </c>
      <c r="U3694">
        <f t="shared" si="289"/>
        <v>2014</v>
      </c>
    </row>
    <row r="3695" spans="1:21" ht="29" x14ac:dyDescent="0.3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>
        <f t="shared" si="286"/>
        <v>1</v>
      </c>
      <c r="Q3695" s="10" t="s">
        <v>8321</v>
      </c>
      <c r="R3695" t="s">
        <v>8339</v>
      </c>
      <c r="S3695" s="13">
        <f t="shared" si="287"/>
        <v>42488.848784722228</v>
      </c>
      <c r="T3695" s="13">
        <f t="shared" si="288"/>
        <v>42508.848784722228</v>
      </c>
      <c r="U3695">
        <f t="shared" si="289"/>
        <v>2016</v>
      </c>
    </row>
    <row r="3696" spans="1:21" x14ac:dyDescent="0.3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>
        <f t="shared" si="286"/>
        <v>1</v>
      </c>
      <c r="Q3696" s="10" t="s">
        <v>8316</v>
      </c>
      <c r="R3696" t="s">
        <v>8344</v>
      </c>
      <c r="S3696" s="13">
        <f t="shared" si="287"/>
        <v>41828.649502314816</v>
      </c>
      <c r="T3696" s="13">
        <f t="shared" si="288"/>
        <v>41858.649502314816</v>
      </c>
      <c r="U3696">
        <f t="shared" si="289"/>
        <v>2014</v>
      </c>
    </row>
    <row r="3697" spans="1:21" ht="43.5" x14ac:dyDescent="0.3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>
        <f t="shared" si="286"/>
        <v>1</v>
      </c>
      <c r="Q3697" s="10" t="s">
        <v>8327</v>
      </c>
      <c r="R3697" t="s">
        <v>8330</v>
      </c>
      <c r="S3697" s="13">
        <f t="shared" si="287"/>
        <v>42435.874212962968</v>
      </c>
      <c r="T3697" s="13">
        <f t="shared" si="288"/>
        <v>42494.832546296297</v>
      </c>
      <c r="U3697">
        <f t="shared" si="289"/>
        <v>2016</v>
      </c>
    </row>
    <row r="3698" spans="1:21" ht="43.5" x14ac:dyDescent="0.3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>
        <f t="shared" si="286"/>
        <v>1</v>
      </c>
      <c r="Q3698" s="10" t="s">
        <v>8308</v>
      </c>
      <c r="R3698" t="s">
        <v>8342</v>
      </c>
      <c r="S3698" s="13">
        <f t="shared" si="287"/>
        <v>42515.727650462963</v>
      </c>
      <c r="T3698" s="13">
        <f t="shared" si="288"/>
        <v>42545.727650462963</v>
      </c>
      <c r="U3698">
        <f t="shared" si="289"/>
        <v>2016</v>
      </c>
    </row>
    <row r="3699" spans="1:21" ht="43.5" x14ac:dyDescent="0.3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>
        <f t="shared" si="286"/>
        <v>1</v>
      </c>
      <c r="Q3699" s="10" t="s">
        <v>8323</v>
      </c>
      <c r="R3699" t="s">
        <v>8324</v>
      </c>
      <c r="S3699" s="13">
        <f t="shared" si="287"/>
        <v>42509.374537037031</v>
      </c>
      <c r="T3699" s="13">
        <f t="shared" si="288"/>
        <v>42517.55</v>
      </c>
      <c r="U3699">
        <f t="shared" si="289"/>
        <v>2016</v>
      </c>
    </row>
    <row r="3700" spans="1:21" ht="43.5" x14ac:dyDescent="0.3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>
        <f t="shared" si="286"/>
        <v>1</v>
      </c>
      <c r="Q3700" s="10" t="s">
        <v>8323</v>
      </c>
      <c r="R3700" t="s">
        <v>8335</v>
      </c>
      <c r="S3700" s="13">
        <f t="shared" si="287"/>
        <v>42665.970347222217</v>
      </c>
      <c r="T3700" s="13">
        <f t="shared" si="288"/>
        <v>42696.012013888889</v>
      </c>
      <c r="U3700">
        <f t="shared" si="289"/>
        <v>2016</v>
      </c>
    </row>
    <row r="3701" spans="1:21" ht="58" x14ac:dyDescent="0.3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>
        <f t="shared" si="286"/>
        <v>1</v>
      </c>
      <c r="Q3701" s="10" t="s">
        <v>8313</v>
      </c>
      <c r="R3701" t="s">
        <v>8351</v>
      </c>
      <c r="S3701" s="13">
        <f t="shared" si="287"/>
        <v>42151.667337962965</v>
      </c>
      <c r="T3701" s="13">
        <f t="shared" si="288"/>
        <v>42211.667337962965</v>
      </c>
      <c r="U3701">
        <f t="shared" si="289"/>
        <v>2015</v>
      </c>
    </row>
    <row r="3702" spans="1:21" ht="43.5" x14ac:dyDescent="0.3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>
        <f t="shared" si="286"/>
        <v>1</v>
      </c>
      <c r="Q3702" s="10" t="s">
        <v>8311</v>
      </c>
      <c r="R3702" t="s">
        <v>8356</v>
      </c>
      <c r="S3702" s="13">
        <f t="shared" si="287"/>
        <v>42474.86482638889</v>
      </c>
      <c r="T3702" s="13">
        <f t="shared" si="288"/>
        <v>42484.86482638889</v>
      </c>
      <c r="U3702">
        <f t="shared" si="289"/>
        <v>2016</v>
      </c>
    </row>
    <row r="3703" spans="1:21" ht="43.5" x14ac:dyDescent="0.3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>
        <f t="shared" si="286"/>
        <v>1</v>
      </c>
      <c r="Q3703" s="10" t="s">
        <v>8311</v>
      </c>
      <c r="R3703" t="s">
        <v>8348</v>
      </c>
      <c r="S3703" s="13">
        <f t="shared" si="287"/>
        <v>42708.25309027778</v>
      </c>
      <c r="T3703" s="13">
        <f t="shared" si="288"/>
        <v>42738.25309027778</v>
      </c>
      <c r="U3703">
        <f t="shared" si="289"/>
        <v>2016</v>
      </c>
    </row>
    <row r="3704" spans="1:21" ht="29" x14ac:dyDescent="0.3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>
        <f t="shared" si="286"/>
        <v>1</v>
      </c>
      <c r="Q3704" s="10" t="s">
        <v>8319</v>
      </c>
      <c r="R3704" t="s">
        <v>8345</v>
      </c>
      <c r="S3704" s="13">
        <f t="shared" si="287"/>
        <v>42044.724953703699</v>
      </c>
      <c r="T3704" s="13">
        <f t="shared" si="288"/>
        <v>42074.683287037042</v>
      </c>
      <c r="U3704">
        <f t="shared" si="289"/>
        <v>2015</v>
      </c>
    </row>
    <row r="3705" spans="1:21" x14ac:dyDescent="0.3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8323</v>
      </c>
      <c r="R3705" t="s">
        <v>8326</v>
      </c>
      <c r="S3705" s="13">
        <f t="shared" si="287"/>
        <v>41890.16269675926</v>
      </c>
      <c r="T3705" s="13">
        <f t="shared" si="288"/>
        <v>41920.16269675926</v>
      </c>
      <c r="U3705">
        <f t="shared" si="289"/>
        <v>2014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8321</v>
      </c>
      <c r="R3706" t="s">
        <v>8337</v>
      </c>
      <c r="S3706" s="13">
        <f t="shared" si="287"/>
        <v>42593.431793981479</v>
      </c>
      <c r="T3706" s="13">
        <f t="shared" si="288"/>
        <v>42653.431793981479</v>
      </c>
      <c r="U3706">
        <f t="shared" si="289"/>
        <v>2016</v>
      </c>
    </row>
    <row r="3707" spans="1:21" ht="43.5" x14ac:dyDescent="0.3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>
        <f t="shared" si="286"/>
        <v>0</v>
      </c>
      <c r="Q3707" s="10" t="s">
        <v>8323</v>
      </c>
      <c r="R3707" t="s">
        <v>8324</v>
      </c>
      <c r="S3707" s="13">
        <f t="shared" si="287"/>
        <v>41863.757210648146</v>
      </c>
      <c r="T3707" s="13">
        <f t="shared" si="288"/>
        <v>41893.757210648146</v>
      </c>
      <c r="U3707">
        <f t="shared" si="289"/>
        <v>2014</v>
      </c>
    </row>
    <row r="3708" spans="1:21" ht="43.5" x14ac:dyDescent="0.3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>
        <f t="shared" si="286"/>
        <v>0</v>
      </c>
      <c r="Q3708" s="10" t="s">
        <v>8311</v>
      </c>
      <c r="R3708" t="s">
        <v>8348</v>
      </c>
      <c r="S3708" s="13">
        <f t="shared" si="287"/>
        <v>41915.896967592591</v>
      </c>
      <c r="T3708" s="13">
        <f t="shared" si="288"/>
        <v>41973.989583333328</v>
      </c>
      <c r="U3708">
        <f t="shared" si="289"/>
        <v>2014</v>
      </c>
    </row>
    <row r="3709" spans="1:21" ht="43.5" x14ac:dyDescent="0.3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>
        <f t="shared" si="286"/>
        <v>0</v>
      </c>
      <c r="Q3709" s="10" t="s">
        <v>8321</v>
      </c>
      <c r="R3709" t="s">
        <v>8339</v>
      </c>
      <c r="S3709" s="13">
        <f t="shared" si="287"/>
        <v>42596.03506944445</v>
      </c>
      <c r="T3709" s="13">
        <f t="shared" si="288"/>
        <v>42656.03506944445</v>
      </c>
      <c r="U3709">
        <f t="shared" si="289"/>
        <v>2016</v>
      </c>
    </row>
    <row r="3710" spans="1:21" ht="43.5" x14ac:dyDescent="0.3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>
        <f t="shared" si="286"/>
        <v>0</v>
      </c>
      <c r="Q3710" s="10" t="s">
        <v>8321</v>
      </c>
      <c r="R3710" t="s">
        <v>8325</v>
      </c>
      <c r="S3710" s="13">
        <f t="shared" si="287"/>
        <v>42135.235254629632</v>
      </c>
      <c r="T3710" s="13">
        <f t="shared" si="288"/>
        <v>42195.235254629632</v>
      </c>
      <c r="U3710">
        <f t="shared" si="289"/>
        <v>2015</v>
      </c>
    </row>
    <row r="3711" spans="1:21" ht="43.5" x14ac:dyDescent="0.3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>
        <f t="shared" si="286"/>
        <v>0</v>
      </c>
      <c r="Q3711" s="10" t="s">
        <v>8323</v>
      </c>
      <c r="R3711" t="s">
        <v>8324</v>
      </c>
      <c r="S3711" s="13">
        <f t="shared" si="287"/>
        <v>42362.36518518519</v>
      </c>
      <c r="T3711" s="13">
        <f t="shared" si="288"/>
        <v>42392.36518518519</v>
      </c>
      <c r="U3711">
        <f t="shared" si="289"/>
        <v>2015</v>
      </c>
    </row>
    <row r="3712" spans="1:21" ht="58" x14ac:dyDescent="0.3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>
        <f t="shared" si="286"/>
        <v>0</v>
      </c>
      <c r="Q3712" s="10" t="s">
        <v>8321</v>
      </c>
      <c r="R3712" t="s">
        <v>8325</v>
      </c>
      <c r="S3712" s="13">
        <f t="shared" si="287"/>
        <v>42243.961273148147</v>
      </c>
      <c r="T3712" s="13">
        <f t="shared" si="288"/>
        <v>42278</v>
      </c>
      <c r="U3712">
        <f t="shared" si="289"/>
        <v>2015</v>
      </c>
    </row>
    <row r="3713" spans="1:21" ht="43.5" x14ac:dyDescent="0.3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>
        <f t="shared" si="286"/>
        <v>0</v>
      </c>
      <c r="Q3713" s="10" t="s">
        <v>8321</v>
      </c>
      <c r="R3713" t="s">
        <v>8325</v>
      </c>
      <c r="S3713" s="13">
        <f t="shared" si="287"/>
        <v>42135.67050925926</v>
      </c>
      <c r="T3713" s="13">
        <f t="shared" si="288"/>
        <v>42195.67050925926</v>
      </c>
      <c r="U3713">
        <f t="shared" si="289"/>
        <v>2015</v>
      </c>
    </row>
    <row r="3714" spans="1:21" ht="43.5" x14ac:dyDescent="0.3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ref="O3714:O3777" si="290">ROUND(E3714/D3714*100,0)</f>
        <v>0</v>
      </c>
      <c r="P3714">
        <f t="shared" si="286"/>
        <v>0</v>
      </c>
      <c r="Q3714" s="10" t="s">
        <v>8321</v>
      </c>
      <c r="R3714" t="s">
        <v>8325</v>
      </c>
      <c r="S3714" s="13">
        <f t="shared" si="287"/>
        <v>42482.048032407409</v>
      </c>
      <c r="T3714" s="13">
        <f t="shared" si="288"/>
        <v>42512.045138888891</v>
      </c>
      <c r="U3714">
        <f t="shared" si="289"/>
        <v>2016</v>
      </c>
    </row>
    <row r="3715" spans="1:21" ht="43.5" x14ac:dyDescent="0.3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si="290"/>
        <v>0</v>
      </c>
      <c r="P3715">
        <f t="shared" ref="P3715:P3778" si="291">IFERROR(ROUND(E3715/L3715,2),0)</f>
        <v>0</v>
      </c>
      <c r="Q3715" s="10" t="s">
        <v>8321</v>
      </c>
      <c r="R3715" t="s">
        <v>8325</v>
      </c>
      <c r="S3715" s="13">
        <f t="shared" ref="S3715:S3778" si="292">(((J3715/60)/60)/24)+DATE(1970,1,1)</f>
        <v>42341.958923611113</v>
      </c>
      <c r="T3715" s="13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x14ac:dyDescent="0.3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>
        <f t="shared" si="291"/>
        <v>0</v>
      </c>
      <c r="Q3716" s="10" t="s">
        <v>8323</v>
      </c>
      <c r="R3716" t="s">
        <v>8324</v>
      </c>
      <c r="S3716" s="13">
        <f t="shared" si="292"/>
        <v>42346.20685185185</v>
      </c>
      <c r="T3716" s="13">
        <f t="shared" si="293"/>
        <v>42376.20685185185</v>
      </c>
      <c r="U3716">
        <f t="shared" si="294"/>
        <v>2015</v>
      </c>
    </row>
    <row r="3717" spans="1:21" x14ac:dyDescent="0.3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>
        <f t="shared" si="291"/>
        <v>0</v>
      </c>
      <c r="Q3717" s="10" t="s">
        <v>8323</v>
      </c>
      <c r="R3717" t="s">
        <v>8324</v>
      </c>
      <c r="S3717" s="13">
        <f t="shared" si="292"/>
        <v>41834.784120370372</v>
      </c>
      <c r="T3717" s="13">
        <f t="shared" si="293"/>
        <v>41864.784120370372</v>
      </c>
      <c r="U3717">
        <f t="shared" si="294"/>
        <v>2014</v>
      </c>
    </row>
    <row r="3718" spans="1:21" ht="43.5" x14ac:dyDescent="0.3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>
        <f t="shared" si="291"/>
        <v>0</v>
      </c>
      <c r="Q3718" s="10" t="s">
        <v>8308</v>
      </c>
      <c r="R3718" t="s">
        <v>8342</v>
      </c>
      <c r="S3718" s="13">
        <f t="shared" si="292"/>
        <v>41968.262314814812</v>
      </c>
      <c r="T3718" s="13">
        <f t="shared" si="293"/>
        <v>42008.262314814812</v>
      </c>
      <c r="U3718">
        <f t="shared" si="294"/>
        <v>2014</v>
      </c>
    </row>
    <row r="3719" spans="1:21" ht="29" x14ac:dyDescent="0.3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8321</v>
      </c>
      <c r="R3719" t="s">
        <v>8325</v>
      </c>
      <c r="S3719" s="13">
        <f t="shared" si="292"/>
        <v>42304.955381944441</v>
      </c>
      <c r="T3719" s="13">
        <f t="shared" si="293"/>
        <v>42334.997048611112</v>
      </c>
      <c r="U3719">
        <f t="shared" si="294"/>
        <v>2015</v>
      </c>
    </row>
    <row r="3720" spans="1:21" ht="58" x14ac:dyDescent="0.3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>
        <f t="shared" si="291"/>
        <v>0</v>
      </c>
      <c r="Q3720" s="10" t="s">
        <v>8308</v>
      </c>
      <c r="R3720" t="s">
        <v>8310</v>
      </c>
      <c r="S3720" s="13">
        <f t="shared" si="292"/>
        <v>42189.673263888893</v>
      </c>
      <c r="T3720" s="13">
        <f t="shared" si="293"/>
        <v>42219.673263888893</v>
      </c>
      <c r="U3720">
        <f t="shared" si="294"/>
        <v>2015</v>
      </c>
    </row>
    <row r="3721" spans="1:21" ht="43.5" x14ac:dyDescent="0.3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>
        <f t="shared" si="291"/>
        <v>0</v>
      </c>
      <c r="Q3721" s="10" t="s">
        <v>8327</v>
      </c>
      <c r="R3721" t="s">
        <v>8354</v>
      </c>
      <c r="S3721" s="13">
        <f t="shared" si="292"/>
        <v>40568.972569444442</v>
      </c>
      <c r="T3721" s="13">
        <f t="shared" si="293"/>
        <v>40598.972569444442</v>
      </c>
      <c r="U3721">
        <f t="shared" si="294"/>
        <v>2011</v>
      </c>
    </row>
    <row r="3722" spans="1:21" ht="58" x14ac:dyDescent="0.3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>
        <f t="shared" si="291"/>
        <v>0</v>
      </c>
      <c r="Q3722" s="10" t="s">
        <v>8308</v>
      </c>
      <c r="R3722" t="s">
        <v>8315</v>
      </c>
      <c r="S3722" s="13">
        <f t="shared" si="292"/>
        <v>42536.246620370366</v>
      </c>
      <c r="T3722" s="13">
        <f t="shared" si="293"/>
        <v>42566.289583333331</v>
      </c>
      <c r="U3722">
        <f t="shared" si="294"/>
        <v>2016</v>
      </c>
    </row>
    <row r="3723" spans="1:21" ht="43.5" x14ac:dyDescent="0.3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>
        <f t="shared" si="291"/>
        <v>0</v>
      </c>
      <c r="Q3723" s="10" t="s">
        <v>8308</v>
      </c>
      <c r="R3723" t="s">
        <v>8342</v>
      </c>
      <c r="S3723" s="13">
        <f t="shared" si="292"/>
        <v>42198.775787037041</v>
      </c>
      <c r="T3723" s="13">
        <f t="shared" si="293"/>
        <v>42227.775787037041</v>
      </c>
      <c r="U3723">
        <f t="shared" si="294"/>
        <v>2015</v>
      </c>
    </row>
    <row r="3724" spans="1:21" ht="43.5" x14ac:dyDescent="0.3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>
        <f t="shared" si="291"/>
        <v>0</v>
      </c>
      <c r="Q3724" s="10" t="s">
        <v>8323</v>
      </c>
      <c r="R3724" t="s">
        <v>8335</v>
      </c>
      <c r="S3724" s="13">
        <f t="shared" si="292"/>
        <v>42469.951284722221</v>
      </c>
      <c r="T3724" s="13">
        <f t="shared" si="293"/>
        <v>42499.951284722221</v>
      </c>
      <c r="U3724">
        <f t="shared" si="294"/>
        <v>2016</v>
      </c>
    </row>
    <row r="3725" spans="1:21" ht="43.5" x14ac:dyDescent="0.3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8321</v>
      </c>
      <c r="R3725" t="s">
        <v>8325</v>
      </c>
      <c r="S3725" s="13">
        <f t="shared" si="292"/>
        <v>42612.911712962959</v>
      </c>
      <c r="T3725" s="13">
        <f t="shared" si="293"/>
        <v>42642.911712962959</v>
      </c>
      <c r="U3725">
        <f t="shared" si="294"/>
        <v>2016</v>
      </c>
    </row>
    <row r="3726" spans="1:21" ht="43.5" x14ac:dyDescent="0.3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>
        <f t="shared" si="291"/>
        <v>0</v>
      </c>
      <c r="Q3726" s="10" t="s">
        <v>8327</v>
      </c>
      <c r="R3726" t="s">
        <v>8330</v>
      </c>
      <c r="S3726" s="13">
        <f t="shared" si="292"/>
        <v>42796.069571759261</v>
      </c>
      <c r="T3726" s="13">
        <f t="shared" si="293"/>
        <v>42826.027905092589</v>
      </c>
      <c r="U3726">
        <f t="shared" si="294"/>
        <v>2017</v>
      </c>
    </row>
    <row r="3727" spans="1:21" ht="43.5" x14ac:dyDescent="0.3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>
        <f t="shared" si="291"/>
        <v>0</v>
      </c>
      <c r="Q3727" s="10" t="s">
        <v>8316</v>
      </c>
      <c r="R3727" t="s">
        <v>8344</v>
      </c>
      <c r="S3727" s="13">
        <f t="shared" si="292"/>
        <v>42000.300243055557</v>
      </c>
      <c r="T3727" s="13">
        <f t="shared" si="293"/>
        <v>42030.300243055557</v>
      </c>
      <c r="U3727">
        <f t="shared" si="294"/>
        <v>2014</v>
      </c>
    </row>
    <row r="3728" spans="1:21" ht="43.5" x14ac:dyDescent="0.3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>
        <f t="shared" si="291"/>
        <v>0</v>
      </c>
      <c r="Q3728" s="10" t="s">
        <v>8321</v>
      </c>
      <c r="R3728" t="s">
        <v>8337</v>
      </c>
      <c r="S3728" s="13">
        <f t="shared" si="292"/>
        <v>42053.198287037041</v>
      </c>
      <c r="T3728" s="13">
        <f t="shared" si="293"/>
        <v>42083.15662037037</v>
      </c>
      <c r="U3728">
        <f t="shared" si="294"/>
        <v>2015</v>
      </c>
    </row>
    <row r="3729" spans="1:21" ht="43.5" x14ac:dyDescent="0.3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>
        <f t="shared" si="291"/>
        <v>0</v>
      </c>
      <c r="Q3729" s="10" t="s">
        <v>8311</v>
      </c>
      <c r="R3729" t="s">
        <v>8348</v>
      </c>
      <c r="S3729" s="13">
        <f t="shared" si="292"/>
        <v>42115.936550925922</v>
      </c>
      <c r="T3729" s="13">
        <f t="shared" si="293"/>
        <v>42146.225694444445</v>
      </c>
      <c r="U3729">
        <f t="shared" si="294"/>
        <v>2015</v>
      </c>
    </row>
    <row r="3730" spans="1:21" ht="43.5" x14ac:dyDescent="0.3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>
        <f t="shared" si="291"/>
        <v>0</v>
      </c>
      <c r="Q3730" s="10" t="s">
        <v>8313</v>
      </c>
      <c r="R3730" t="s">
        <v>8353</v>
      </c>
      <c r="S3730" s="13">
        <f t="shared" si="292"/>
        <v>42678.586655092593</v>
      </c>
      <c r="T3730" s="13">
        <f t="shared" si="293"/>
        <v>42708.628321759257</v>
      </c>
      <c r="U3730">
        <f t="shared" si="294"/>
        <v>2016</v>
      </c>
    </row>
    <row r="3731" spans="1:21" ht="58" x14ac:dyDescent="0.3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>
        <f t="shared" si="291"/>
        <v>0</v>
      </c>
      <c r="Q3731" s="10" t="s">
        <v>8319</v>
      </c>
      <c r="R3731" t="s">
        <v>8357</v>
      </c>
      <c r="S3731" s="13">
        <f t="shared" si="292"/>
        <v>42732.00681712963</v>
      </c>
      <c r="T3731" s="13">
        <f t="shared" si="293"/>
        <v>42792.00681712963</v>
      </c>
      <c r="U3731">
        <f t="shared" si="294"/>
        <v>2016</v>
      </c>
    </row>
    <row r="3732" spans="1:21" ht="43.5" x14ac:dyDescent="0.3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>
        <f t="shared" si="291"/>
        <v>0</v>
      </c>
      <c r="Q3732" s="10" t="s">
        <v>8308</v>
      </c>
      <c r="R3732" t="s">
        <v>8342</v>
      </c>
      <c r="S3732" s="13">
        <f t="shared" si="292"/>
        <v>42322.011574074073</v>
      </c>
      <c r="T3732" s="13">
        <f t="shared" si="293"/>
        <v>42367.011574074073</v>
      </c>
      <c r="U3732">
        <f t="shared" si="294"/>
        <v>2015</v>
      </c>
    </row>
    <row r="3733" spans="1:21" ht="43.5" x14ac:dyDescent="0.3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8321</v>
      </c>
      <c r="R3733" t="s">
        <v>8325</v>
      </c>
      <c r="S3733" s="13">
        <f t="shared" si="292"/>
        <v>42321.08447916666</v>
      </c>
      <c r="T3733" s="13">
        <f t="shared" si="293"/>
        <v>42374</v>
      </c>
      <c r="U3733">
        <f t="shared" si="294"/>
        <v>2015</v>
      </c>
    </row>
    <row r="3734" spans="1:21" ht="43.5" x14ac:dyDescent="0.3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0" t="s">
        <v>8323</v>
      </c>
      <c r="R3734" t="s">
        <v>8326</v>
      </c>
      <c r="S3734" s="13">
        <f t="shared" si="292"/>
        <v>42171.743969907402</v>
      </c>
      <c r="T3734" s="13">
        <f t="shared" si="293"/>
        <v>42201.743969907402</v>
      </c>
      <c r="U3734">
        <f t="shared" si="294"/>
        <v>2015</v>
      </c>
    </row>
    <row r="3735" spans="1:21" ht="43.5" x14ac:dyDescent="0.3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>
        <f t="shared" si="291"/>
        <v>0</v>
      </c>
      <c r="Q3735" s="10" t="s">
        <v>8323</v>
      </c>
      <c r="R3735" t="s">
        <v>8335</v>
      </c>
      <c r="S3735" s="13">
        <f t="shared" si="292"/>
        <v>42226.694780092599</v>
      </c>
      <c r="T3735" s="13">
        <f t="shared" si="293"/>
        <v>42261.694780092599</v>
      </c>
      <c r="U3735">
        <f t="shared" si="294"/>
        <v>2015</v>
      </c>
    </row>
    <row r="3736" spans="1:21" ht="43.5" x14ac:dyDescent="0.3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>
        <f t="shared" si="291"/>
        <v>0</v>
      </c>
      <c r="Q3736" s="10" t="s">
        <v>8313</v>
      </c>
      <c r="R3736" t="s">
        <v>8353</v>
      </c>
      <c r="S3736" s="13">
        <f t="shared" si="292"/>
        <v>41800.819571759261</v>
      </c>
      <c r="T3736" s="13">
        <f t="shared" si="293"/>
        <v>41830.819571759261</v>
      </c>
      <c r="U3736">
        <f t="shared" si="294"/>
        <v>2014</v>
      </c>
    </row>
    <row r="3737" spans="1:21" ht="43.5" x14ac:dyDescent="0.3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>
        <f t="shared" si="291"/>
        <v>0</v>
      </c>
      <c r="Q3737" s="10" t="s">
        <v>8311</v>
      </c>
      <c r="R3737" t="s">
        <v>8348</v>
      </c>
      <c r="S3737" s="13">
        <f t="shared" si="292"/>
        <v>42139.542303240742</v>
      </c>
      <c r="T3737" s="13">
        <f t="shared" si="293"/>
        <v>42169.542303240742</v>
      </c>
      <c r="U3737">
        <f t="shared" si="294"/>
        <v>2015</v>
      </c>
    </row>
    <row r="3738" spans="1:21" ht="72.5" x14ac:dyDescent="0.3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>
        <f t="shared" si="291"/>
        <v>0</v>
      </c>
      <c r="Q3738" s="10" t="s">
        <v>8327</v>
      </c>
      <c r="R3738" t="s">
        <v>8330</v>
      </c>
      <c r="S3738" s="13">
        <f t="shared" si="292"/>
        <v>42796.207870370374</v>
      </c>
      <c r="T3738" s="13">
        <f t="shared" si="293"/>
        <v>42820.147916666669</v>
      </c>
      <c r="U3738">
        <f t="shared" si="294"/>
        <v>2017</v>
      </c>
    </row>
    <row r="3739" spans="1:21" ht="43.5" x14ac:dyDescent="0.3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>
        <f t="shared" si="291"/>
        <v>0</v>
      </c>
      <c r="Q3739" s="10" t="s">
        <v>8308</v>
      </c>
      <c r="R3739" t="s">
        <v>8342</v>
      </c>
      <c r="S3739" s="13">
        <f t="shared" si="292"/>
        <v>41976.88490740741</v>
      </c>
      <c r="T3739" s="13">
        <f t="shared" si="293"/>
        <v>42006.88490740741</v>
      </c>
      <c r="U3739">
        <f t="shared" si="294"/>
        <v>2014</v>
      </c>
    </row>
    <row r="3740" spans="1:21" ht="29" x14ac:dyDescent="0.3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>
        <f t="shared" si="291"/>
        <v>0</v>
      </c>
      <c r="Q3740" s="10" t="s">
        <v>8308</v>
      </c>
      <c r="R3740" t="s">
        <v>8342</v>
      </c>
      <c r="S3740" s="13">
        <f t="shared" si="292"/>
        <v>42213.013078703705</v>
      </c>
      <c r="T3740" s="13">
        <f t="shared" si="293"/>
        <v>42242.013078703705</v>
      </c>
      <c r="U3740">
        <f t="shared" si="294"/>
        <v>2015</v>
      </c>
    </row>
    <row r="3741" spans="1:21" ht="43.5" x14ac:dyDescent="0.3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>
        <f t="shared" si="291"/>
        <v>0</v>
      </c>
      <c r="Q3741" s="10" t="s">
        <v>8321</v>
      </c>
      <c r="R3741" t="s">
        <v>8339</v>
      </c>
      <c r="S3741" s="13">
        <f t="shared" si="292"/>
        <v>40705.126631944448</v>
      </c>
      <c r="T3741" s="13">
        <f t="shared" si="293"/>
        <v>40765.126631944448</v>
      </c>
      <c r="U3741">
        <f t="shared" si="294"/>
        <v>2011</v>
      </c>
    </row>
    <row r="3742" spans="1:21" ht="43.5" x14ac:dyDescent="0.3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>
        <f t="shared" si="291"/>
        <v>0</v>
      </c>
      <c r="Q3742" s="10" t="s">
        <v>8308</v>
      </c>
      <c r="R3742" t="s">
        <v>8342</v>
      </c>
      <c r="S3742" s="13">
        <f t="shared" si="292"/>
        <v>42055.739803240736</v>
      </c>
      <c r="T3742" s="13">
        <f t="shared" si="293"/>
        <v>42078.75</v>
      </c>
      <c r="U3742">
        <f t="shared" si="294"/>
        <v>2015</v>
      </c>
    </row>
    <row r="3743" spans="1:21" ht="43.5" x14ac:dyDescent="0.3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>
        <f t="shared" si="291"/>
        <v>0</v>
      </c>
      <c r="Q3743" s="10" t="s">
        <v>8308</v>
      </c>
      <c r="R3743" t="s">
        <v>8342</v>
      </c>
      <c r="S3743" s="13">
        <f t="shared" si="292"/>
        <v>42762.962013888886</v>
      </c>
      <c r="T3743" s="13">
        <f t="shared" si="293"/>
        <v>42791.961111111115</v>
      </c>
      <c r="U3743">
        <f t="shared" si="294"/>
        <v>2017</v>
      </c>
    </row>
    <row r="3744" spans="1:21" ht="43.5" x14ac:dyDescent="0.3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>
        <f t="shared" si="291"/>
        <v>0</v>
      </c>
      <c r="Q3744" s="10" t="s">
        <v>8308</v>
      </c>
      <c r="R3744" t="s">
        <v>8310</v>
      </c>
      <c r="S3744" s="13">
        <f t="shared" si="292"/>
        <v>42676.995173611111</v>
      </c>
      <c r="T3744" s="13">
        <f t="shared" si="293"/>
        <v>42718.777083333334</v>
      </c>
      <c r="U3744">
        <f t="shared" si="294"/>
        <v>2016</v>
      </c>
    </row>
    <row r="3745" spans="1:21" ht="43.5" x14ac:dyDescent="0.3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>
        <f t="shared" si="291"/>
        <v>0</v>
      </c>
      <c r="Q3745" s="10" t="s">
        <v>8327</v>
      </c>
      <c r="R3745" t="s">
        <v>8350</v>
      </c>
      <c r="S3745" s="13">
        <f t="shared" si="292"/>
        <v>41642.005150462966</v>
      </c>
      <c r="T3745" s="13">
        <f t="shared" si="293"/>
        <v>41663.005150462966</v>
      </c>
      <c r="U3745">
        <f t="shared" si="294"/>
        <v>2014</v>
      </c>
    </row>
    <row r="3746" spans="1:21" ht="43.5" x14ac:dyDescent="0.3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>
        <f t="shared" si="291"/>
        <v>0</v>
      </c>
      <c r="Q3746" s="10" t="s">
        <v>8319</v>
      </c>
      <c r="R3746" t="s">
        <v>8357</v>
      </c>
      <c r="S3746" s="13">
        <f t="shared" si="292"/>
        <v>42371.446909722217</v>
      </c>
      <c r="T3746" s="13">
        <f t="shared" si="293"/>
        <v>42401.446909722217</v>
      </c>
      <c r="U3746">
        <f t="shared" si="294"/>
        <v>2016</v>
      </c>
    </row>
    <row r="3747" spans="1:21" ht="43.5" x14ac:dyDescent="0.3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>
        <f t="shared" si="291"/>
        <v>0</v>
      </c>
      <c r="Q3747" s="10" t="s">
        <v>8319</v>
      </c>
      <c r="R3747" t="s">
        <v>8357</v>
      </c>
      <c r="S3747" s="13">
        <f t="shared" si="292"/>
        <v>42612.600520833337</v>
      </c>
      <c r="T3747" s="13">
        <f t="shared" si="293"/>
        <v>42658.806249999994</v>
      </c>
      <c r="U3747">
        <f t="shared" si="294"/>
        <v>2016</v>
      </c>
    </row>
    <row r="3748" spans="1:21" ht="43.5" x14ac:dyDescent="0.3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>
        <f t="shared" si="291"/>
        <v>0</v>
      </c>
      <c r="Q3748" s="10" t="s">
        <v>8319</v>
      </c>
      <c r="R3748" t="s">
        <v>8345</v>
      </c>
      <c r="S3748" s="13">
        <f t="shared" si="292"/>
        <v>42260.528807870374</v>
      </c>
      <c r="T3748" s="13">
        <f t="shared" si="293"/>
        <v>42290.528807870374</v>
      </c>
      <c r="U3748">
        <f t="shared" si="294"/>
        <v>2015</v>
      </c>
    </row>
    <row r="3749" spans="1:21" ht="29" x14ac:dyDescent="0.3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>
        <f t="shared" si="291"/>
        <v>0</v>
      </c>
      <c r="Q3749" s="10" t="s">
        <v>8311</v>
      </c>
      <c r="R3749" t="s">
        <v>8356</v>
      </c>
      <c r="S3749" s="13">
        <f t="shared" si="292"/>
        <v>42774.447777777779</v>
      </c>
      <c r="T3749" s="13">
        <f t="shared" si="293"/>
        <v>42804.447777777779</v>
      </c>
      <c r="U3749">
        <f t="shared" si="294"/>
        <v>2017</v>
      </c>
    </row>
    <row r="3750" spans="1:21" ht="43.5" x14ac:dyDescent="0.3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>
        <f t="shared" si="291"/>
        <v>0</v>
      </c>
      <c r="Q3750" s="10" t="s">
        <v>8323</v>
      </c>
      <c r="R3750" t="s">
        <v>8324</v>
      </c>
      <c r="S3750" s="13">
        <f t="shared" si="292"/>
        <v>42034.856817129628</v>
      </c>
      <c r="T3750" s="13">
        <f t="shared" si="293"/>
        <v>42064.856817129628</v>
      </c>
      <c r="U3750">
        <f t="shared" si="294"/>
        <v>2015</v>
      </c>
    </row>
    <row r="3751" spans="1:21" ht="43.5" x14ac:dyDescent="0.3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>
        <f t="shared" si="291"/>
        <v>0</v>
      </c>
      <c r="Q3751" s="10" t="s">
        <v>8323</v>
      </c>
      <c r="R3751" t="s">
        <v>8335</v>
      </c>
      <c r="S3751" s="13">
        <f t="shared" si="292"/>
        <v>42291.833287037036</v>
      </c>
      <c r="T3751" s="13">
        <f t="shared" si="293"/>
        <v>42351.874953703707</v>
      </c>
      <c r="U3751">
        <f t="shared" si="294"/>
        <v>2015</v>
      </c>
    </row>
    <row r="3752" spans="1:21" ht="43.5" x14ac:dyDescent="0.3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>
        <f t="shared" si="291"/>
        <v>0</v>
      </c>
      <c r="Q3752" s="10" t="s">
        <v>8321</v>
      </c>
      <c r="R3752" t="s">
        <v>8325</v>
      </c>
      <c r="S3752" s="13">
        <f t="shared" si="292"/>
        <v>42047.394942129627</v>
      </c>
      <c r="T3752" s="13">
        <f t="shared" si="293"/>
        <v>42082.353275462956</v>
      </c>
      <c r="U3752">
        <f t="shared" si="294"/>
        <v>2015</v>
      </c>
    </row>
    <row r="3753" spans="1:21" ht="43.5" x14ac:dyDescent="0.3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>
        <f t="shared" si="291"/>
        <v>0</v>
      </c>
      <c r="Q3753" s="10" t="s">
        <v>8319</v>
      </c>
      <c r="R3753" t="s">
        <v>8345</v>
      </c>
      <c r="S3753" s="13">
        <f t="shared" si="292"/>
        <v>41986.108726851846</v>
      </c>
      <c r="T3753" s="13">
        <f t="shared" si="293"/>
        <v>42016.108726851846</v>
      </c>
      <c r="U3753">
        <f t="shared" si="294"/>
        <v>2014</v>
      </c>
    </row>
    <row r="3754" spans="1:21" ht="43.5" x14ac:dyDescent="0.3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>
        <f t="shared" si="291"/>
        <v>0</v>
      </c>
      <c r="Q3754" s="10" t="s">
        <v>8308</v>
      </c>
      <c r="R3754" t="s">
        <v>8342</v>
      </c>
      <c r="S3754" s="13">
        <f t="shared" si="292"/>
        <v>42328.560613425929</v>
      </c>
      <c r="T3754" s="13">
        <f t="shared" si="293"/>
        <v>42388.560613425929</v>
      </c>
      <c r="U3754">
        <f t="shared" si="294"/>
        <v>2015</v>
      </c>
    </row>
    <row r="3755" spans="1:21" ht="43.5" x14ac:dyDescent="0.3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>
        <f t="shared" si="291"/>
        <v>0</v>
      </c>
      <c r="Q3755" s="10" t="s">
        <v>8323</v>
      </c>
      <c r="R3755" t="s">
        <v>8324</v>
      </c>
      <c r="S3755" s="13">
        <f t="shared" si="292"/>
        <v>42438.779131944444</v>
      </c>
      <c r="T3755" s="13">
        <f t="shared" si="293"/>
        <v>42498.73746527778</v>
      </c>
      <c r="U3755">
        <f t="shared" si="294"/>
        <v>2016</v>
      </c>
    </row>
    <row r="3756" spans="1:21" ht="58" x14ac:dyDescent="0.3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>
        <f t="shared" si="291"/>
        <v>0</v>
      </c>
      <c r="Q3756" s="10" t="s">
        <v>8308</v>
      </c>
      <c r="R3756" t="s">
        <v>8342</v>
      </c>
      <c r="S3756" s="13">
        <f t="shared" si="292"/>
        <v>42122.009224537032</v>
      </c>
      <c r="T3756" s="13">
        <f t="shared" si="293"/>
        <v>42152.009224537032</v>
      </c>
      <c r="U3756">
        <f t="shared" si="294"/>
        <v>2015</v>
      </c>
    </row>
    <row r="3757" spans="1:21" ht="43.5" x14ac:dyDescent="0.3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>
        <f t="shared" si="291"/>
        <v>0</v>
      </c>
      <c r="Q3757" s="10" t="s">
        <v>8323</v>
      </c>
      <c r="R3757" t="s">
        <v>8324</v>
      </c>
      <c r="S3757" s="13">
        <f t="shared" si="292"/>
        <v>41843.632523148146</v>
      </c>
      <c r="T3757" s="13">
        <f t="shared" si="293"/>
        <v>41903.632523148146</v>
      </c>
      <c r="U3757">
        <f t="shared" si="294"/>
        <v>2014</v>
      </c>
    </row>
    <row r="3758" spans="1:21" ht="43.5" x14ac:dyDescent="0.3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>
        <f t="shared" si="291"/>
        <v>0</v>
      </c>
      <c r="Q3758" s="10" t="s">
        <v>8323</v>
      </c>
      <c r="R3758" t="s">
        <v>8326</v>
      </c>
      <c r="S3758" s="13">
        <f t="shared" si="292"/>
        <v>42495.722187499996</v>
      </c>
      <c r="T3758" s="13">
        <f t="shared" si="293"/>
        <v>42525.722187499996</v>
      </c>
      <c r="U3758">
        <f t="shared" si="294"/>
        <v>2016</v>
      </c>
    </row>
    <row r="3759" spans="1:21" ht="29" x14ac:dyDescent="0.3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>
        <f t="shared" si="291"/>
        <v>0</v>
      </c>
      <c r="Q3759" s="10" t="s">
        <v>8321</v>
      </c>
      <c r="R3759" t="s">
        <v>8337</v>
      </c>
      <c r="S3759" s="13">
        <f t="shared" si="292"/>
        <v>42491.80768518518</v>
      </c>
      <c r="T3759" s="13">
        <f t="shared" si="293"/>
        <v>42521.729861111111</v>
      </c>
      <c r="U3759">
        <f t="shared" si="294"/>
        <v>2016</v>
      </c>
    </row>
    <row r="3760" spans="1:21" ht="43.5" x14ac:dyDescent="0.3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>
        <f t="shared" si="291"/>
        <v>0</v>
      </c>
      <c r="Q3760" s="10" t="s">
        <v>8308</v>
      </c>
      <c r="R3760" t="s">
        <v>8342</v>
      </c>
      <c r="S3760" s="13">
        <f t="shared" si="292"/>
        <v>42143.79415509259</v>
      </c>
      <c r="T3760" s="13">
        <f t="shared" si="293"/>
        <v>42173.79415509259</v>
      </c>
      <c r="U3760">
        <f t="shared" si="294"/>
        <v>2015</v>
      </c>
    </row>
    <row r="3761" spans="1:21" ht="43.5" x14ac:dyDescent="0.3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>
        <f t="shared" si="291"/>
        <v>0</v>
      </c>
      <c r="Q3761" s="10" t="s">
        <v>8321</v>
      </c>
      <c r="R3761" t="s">
        <v>8337</v>
      </c>
      <c r="S3761" s="13">
        <f t="shared" si="292"/>
        <v>42239.573993055557</v>
      </c>
      <c r="T3761" s="13">
        <f t="shared" si="293"/>
        <v>42289.573993055557</v>
      </c>
      <c r="U3761">
        <f t="shared" si="294"/>
        <v>2015</v>
      </c>
    </row>
    <row r="3762" spans="1:21" ht="43.5" x14ac:dyDescent="0.3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>
        <f t="shared" si="291"/>
        <v>0</v>
      </c>
      <c r="Q3762" s="10" t="s">
        <v>8321</v>
      </c>
      <c r="R3762" t="s">
        <v>8325</v>
      </c>
      <c r="S3762" s="13">
        <f t="shared" si="292"/>
        <v>41959.369988425926</v>
      </c>
      <c r="T3762" s="13">
        <f t="shared" si="293"/>
        <v>41989.369988425926</v>
      </c>
      <c r="U3762">
        <f t="shared" si="294"/>
        <v>2014</v>
      </c>
    </row>
    <row r="3763" spans="1:21" x14ac:dyDescent="0.3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>
        <f t="shared" si="291"/>
        <v>0</v>
      </c>
      <c r="Q3763" s="10" t="s">
        <v>8321</v>
      </c>
      <c r="R3763" t="s">
        <v>8325</v>
      </c>
      <c r="S3763" s="13">
        <f t="shared" si="292"/>
        <v>42031.837546296301</v>
      </c>
      <c r="T3763" s="13">
        <f t="shared" si="293"/>
        <v>42091.79587962963</v>
      </c>
      <c r="U3763">
        <f t="shared" si="294"/>
        <v>2015</v>
      </c>
    </row>
    <row r="3764" spans="1:21" ht="43.5" x14ac:dyDescent="0.3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8321</v>
      </c>
      <c r="R3764" t="s">
        <v>8339</v>
      </c>
      <c r="S3764" s="13">
        <f t="shared" si="292"/>
        <v>42669.594837962963</v>
      </c>
      <c r="T3764" s="13">
        <f t="shared" si="293"/>
        <v>42729.636504629627</v>
      </c>
      <c r="U3764">
        <f t="shared" si="294"/>
        <v>2016</v>
      </c>
    </row>
    <row r="3765" spans="1:21" ht="43.5" x14ac:dyDescent="0.3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>
        <f t="shared" si="291"/>
        <v>0</v>
      </c>
      <c r="Q3765" s="10" t="s">
        <v>8308</v>
      </c>
      <c r="R3765" t="s">
        <v>8342</v>
      </c>
      <c r="S3765" s="13">
        <f t="shared" si="292"/>
        <v>42692.389062500006</v>
      </c>
      <c r="T3765" s="13">
        <f t="shared" si="293"/>
        <v>42722.389062500006</v>
      </c>
      <c r="U3765">
        <f t="shared" si="294"/>
        <v>2016</v>
      </c>
    </row>
    <row r="3766" spans="1:21" ht="43.5" x14ac:dyDescent="0.3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>
        <f t="shared" si="291"/>
        <v>0</v>
      </c>
      <c r="Q3766" s="10" t="s">
        <v>8327</v>
      </c>
      <c r="R3766" t="s">
        <v>8354</v>
      </c>
      <c r="S3766" s="13">
        <f t="shared" si="292"/>
        <v>42007.788680555561</v>
      </c>
      <c r="T3766" s="13">
        <f t="shared" si="293"/>
        <v>42037.788680555561</v>
      </c>
      <c r="U3766">
        <f t="shared" si="294"/>
        <v>2015</v>
      </c>
    </row>
    <row r="3767" spans="1:21" ht="43.5" x14ac:dyDescent="0.3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>
        <f t="shared" si="291"/>
        <v>0</v>
      </c>
      <c r="Q3767" s="10" t="s">
        <v>8311</v>
      </c>
      <c r="R3767" t="s">
        <v>8348</v>
      </c>
      <c r="S3767" s="13">
        <f t="shared" si="292"/>
        <v>42299.926145833335</v>
      </c>
      <c r="T3767" s="13">
        <f t="shared" si="293"/>
        <v>42329.967812499999</v>
      </c>
      <c r="U3767">
        <f t="shared" si="294"/>
        <v>2015</v>
      </c>
    </row>
    <row r="3768" spans="1:21" ht="43.5" x14ac:dyDescent="0.3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>
        <f t="shared" si="291"/>
        <v>0</v>
      </c>
      <c r="Q3768" s="10" t="s">
        <v>8308</v>
      </c>
      <c r="R3768" t="s">
        <v>8342</v>
      </c>
      <c r="S3768" s="13">
        <f t="shared" si="292"/>
        <v>42708.842245370368</v>
      </c>
      <c r="T3768" s="13">
        <f t="shared" si="293"/>
        <v>42738.842245370368</v>
      </c>
      <c r="U3768">
        <f t="shared" si="294"/>
        <v>2016</v>
      </c>
    </row>
    <row r="3769" spans="1:21" ht="43.5" x14ac:dyDescent="0.3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>
        <f t="shared" si="291"/>
        <v>0</v>
      </c>
      <c r="Q3769" s="10" t="s">
        <v>8308</v>
      </c>
      <c r="R3769" t="s">
        <v>8342</v>
      </c>
      <c r="S3769" s="13">
        <f t="shared" si="292"/>
        <v>42444.268101851849</v>
      </c>
      <c r="T3769" s="13">
        <f t="shared" si="293"/>
        <v>42474.268101851849</v>
      </c>
      <c r="U3769">
        <f t="shared" si="294"/>
        <v>2016</v>
      </c>
    </row>
    <row r="3770" spans="1:21" ht="29" x14ac:dyDescent="0.3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>
        <f t="shared" si="291"/>
        <v>0</v>
      </c>
      <c r="Q3770" s="10" t="s">
        <v>8323</v>
      </c>
      <c r="R3770" t="s">
        <v>8326</v>
      </c>
      <c r="S3770" s="13">
        <f t="shared" si="292"/>
        <v>42037.986284722225</v>
      </c>
      <c r="T3770" s="13">
        <f t="shared" si="293"/>
        <v>42097.944618055553</v>
      </c>
      <c r="U3770">
        <f t="shared" si="294"/>
        <v>2015</v>
      </c>
    </row>
    <row r="3771" spans="1:21" ht="58" x14ac:dyDescent="0.3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>
        <f t="shared" si="291"/>
        <v>0</v>
      </c>
      <c r="Q3771" s="10" t="s">
        <v>8323</v>
      </c>
      <c r="R3771" t="s">
        <v>8324</v>
      </c>
      <c r="S3771" s="13">
        <f t="shared" si="292"/>
        <v>42118.139583333337</v>
      </c>
      <c r="T3771" s="13">
        <f t="shared" si="293"/>
        <v>42148.139583333337</v>
      </c>
      <c r="U3771">
        <f t="shared" si="294"/>
        <v>2015</v>
      </c>
    </row>
    <row r="3772" spans="1:21" ht="43.5" x14ac:dyDescent="0.3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>
        <f t="shared" si="291"/>
        <v>0</v>
      </c>
      <c r="Q3772" s="10" t="s">
        <v>8323</v>
      </c>
      <c r="R3772" t="s">
        <v>8324</v>
      </c>
      <c r="S3772" s="13">
        <f t="shared" si="292"/>
        <v>42433.650590277779</v>
      </c>
      <c r="T3772" s="13">
        <f t="shared" si="293"/>
        <v>42463.608923611115</v>
      </c>
      <c r="U3772">
        <f t="shared" si="294"/>
        <v>2016</v>
      </c>
    </row>
    <row r="3773" spans="1:21" ht="43.5" x14ac:dyDescent="0.3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>
        <f t="shared" si="291"/>
        <v>0</v>
      </c>
      <c r="Q3773" s="10" t="s">
        <v>8308</v>
      </c>
      <c r="R3773" t="s">
        <v>8342</v>
      </c>
      <c r="S3773" s="13">
        <f t="shared" si="292"/>
        <v>42318.616851851853</v>
      </c>
      <c r="T3773" s="13">
        <f t="shared" si="293"/>
        <v>42378.616851851853</v>
      </c>
      <c r="U3773">
        <f t="shared" si="294"/>
        <v>2015</v>
      </c>
    </row>
    <row r="3774" spans="1:21" x14ac:dyDescent="0.3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>
        <f t="shared" si="291"/>
        <v>0</v>
      </c>
      <c r="Q3774" s="10" t="s">
        <v>8319</v>
      </c>
      <c r="R3774" t="s">
        <v>8357</v>
      </c>
      <c r="S3774" s="13">
        <f t="shared" si="292"/>
        <v>42105.072962962964</v>
      </c>
      <c r="T3774" s="13">
        <f t="shared" si="293"/>
        <v>42135.072962962964</v>
      </c>
      <c r="U3774">
        <f t="shared" si="294"/>
        <v>2015</v>
      </c>
    </row>
    <row r="3775" spans="1:21" ht="43.5" x14ac:dyDescent="0.3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>
        <f t="shared" si="291"/>
        <v>0</v>
      </c>
      <c r="Q3775" s="10" t="s">
        <v>8346</v>
      </c>
      <c r="R3775" t="s">
        <v>8347</v>
      </c>
      <c r="S3775" s="13">
        <f t="shared" si="292"/>
        <v>42047.900960648149</v>
      </c>
      <c r="T3775" s="13">
        <f t="shared" si="293"/>
        <v>42089</v>
      </c>
      <c r="U3775">
        <f t="shared" si="294"/>
        <v>2015</v>
      </c>
    </row>
    <row r="3776" spans="1:21" ht="43.5" x14ac:dyDescent="0.3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>
        <f t="shared" si="291"/>
        <v>0</v>
      </c>
      <c r="Q3776" s="10" t="s">
        <v>8316</v>
      </c>
      <c r="R3776" t="s">
        <v>8344</v>
      </c>
      <c r="S3776" s="13">
        <f t="shared" si="292"/>
        <v>42332.908194444448</v>
      </c>
      <c r="T3776" s="13">
        <f t="shared" si="293"/>
        <v>42362.908194444448</v>
      </c>
      <c r="U3776">
        <f t="shared" si="294"/>
        <v>2015</v>
      </c>
    </row>
    <row r="3777" spans="1:21" ht="43.5" x14ac:dyDescent="0.3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>
        <f t="shared" si="291"/>
        <v>0</v>
      </c>
      <c r="Q3777" s="10" t="s">
        <v>8311</v>
      </c>
      <c r="R3777" t="s">
        <v>8348</v>
      </c>
      <c r="S3777" s="13">
        <f t="shared" si="292"/>
        <v>42175.780416666668</v>
      </c>
      <c r="T3777" s="13">
        <f t="shared" si="293"/>
        <v>42205.780416666668</v>
      </c>
      <c r="U3777">
        <f t="shared" si="294"/>
        <v>2015</v>
      </c>
    </row>
    <row r="3778" spans="1:21" ht="43.5" x14ac:dyDescent="0.3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ref="O3778:O3841" si="295">ROUND(E3778/D3778*100,0)</f>
        <v>0</v>
      </c>
      <c r="P3778">
        <f t="shared" si="291"/>
        <v>0</v>
      </c>
      <c r="Q3778" s="10" t="s">
        <v>8319</v>
      </c>
      <c r="R3778" t="s">
        <v>8345</v>
      </c>
      <c r="S3778" s="13">
        <f t="shared" si="292"/>
        <v>41822.040497685186</v>
      </c>
      <c r="T3778" s="13">
        <f t="shared" si="293"/>
        <v>41852.040497685186</v>
      </c>
      <c r="U3778">
        <f t="shared" si="294"/>
        <v>2014</v>
      </c>
    </row>
    <row r="3779" spans="1:21" ht="43.5" x14ac:dyDescent="0.3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si="295"/>
        <v>0</v>
      </c>
      <c r="P3779">
        <f t="shared" ref="P3779:P3842" si="296">IFERROR(ROUND(E3779/L3779,2),0)</f>
        <v>0</v>
      </c>
      <c r="Q3779" s="10" t="s">
        <v>8311</v>
      </c>
      <c r="R3779" t="s">
        <v>8348</v>
      </c>
      <c r="S3779" s="13">
        <f t="shared" ref="S3779:S3842" si="297">(((J3779/60)/60)/24)+DATE(1970,1,1)</f>
        <v>42312.204814814817</v>
      </c>
      <c r="T3779" s="13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29" x14ac:dyDescent="0.3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>
        <f t="shared" si="296"/>
        <v>0</v>
      </c>
      <c r="Q3780" s="10" t="s">
        <v>8319</v>
      </c>
      <c r="R3780" t="s">
        <v>8357</v>
      </c>
      <c r="S3780" s="13">
        <f t="shared" si="297"/>
        <v>41928.015439814815</v>
      </c>
      <c r="T3780" s="13">
        <f t="shared" si="298"/>
        <v>41958.057106481487</v>
      </c>
      <c r="U3780">
        <f t="shared" si="299"/>
        <v>2014</v>
      </c>
    </row>
    <row r="3781" spans="1:21" ht="43.5" x14ac:dyDescent="0.3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>
        <f t="shared" si="296"/>
        <v>0</v>
      </c>
      <c r="Q3781" s="10" t="s">
        <v>8319</v>
      </c>
      <c r="R3781" t="s">
        <v>8345</v>
      </c>
      <c r="S3781" s="13">
        <f t="shared" si="297"/>
        <v>41842.980879629627</v>
      </c>
      <c r="T3781" s="13">
        <f t="shared" si="298"/>
        <v>41872.980879629627</v>
      </c>
      <c r="U3781">
        <f t="shared" si="299"/>
        <v>2014</v>
      </c>
    </row>
    <row r="3782" spans="1:21" ht="43.5" x14ac:dyDescent="0.3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8308</v>
      </c>
      <c r="R3782" t="s">
        <v>8342</v>
      </c>
      <c r="S3782" s="13">
        <f t="shared" si="297"/>
        <v>42717.121377314819</v>
      </c>
      <c r="T3782" s="13">
        <f t="shared" si="298"/>
        <v>42745.372916666667</v>
      </c>
      <c r="U3782">
        <f t="shared" si="299"/>
        <v>2016</v>
      </c>
    </row>
    <row r="3783" spans="1:21" ht="43.5" x14ac:dyDescent="0.3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>
        <f t="shared" si="296"/>
        <v>0</v>
      </c>
      <c r="Q3783" s="10" t="s">
        <v>8321</v>
      </c>
      <c r="R3783" t="s">
        <v>8339</v>
      </c>
      <c r="S3783" s="13">
        <f t="shared" si="297"/>
        <v>42114.726134259254</v>
      </c>
      <c r="T3783" s="13">
        <f t="shared" si="298"/>
        <v>42144.726134259254</v>
      </c>
      <c r="U3783">
        <f t="shared" si="299"/>
        <v>2015</v>
      </c>
    </row>
    <row r="3784" spans="1:21" x14ac:dyDescent="0.3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>
        <f t="shared" si="296"/>
        <v>0</v>
      </c>
      <c r="Q3784" s="10" t="s">
        <v>8311</v>
      </c>
      <c r="R3784" t="s">
        <v>8349</v>
      </c>
      <c r="S3784" s="13">
        <f t="shared" si="297"/>
        <v>41389.679560185185</v>
      </c>
      <c r="T3784" s="13">
        <f t="shared" si="298"/>
        <v>41419.679560185185</v>
      </c>
      <c r="U3784">
        <f t="shared" si="299"/>
        <v>2013</v>
      </c>
    </row>
    <row r="3785" spans="1:21" ht="29" x14ac:dyDescent="0.3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8308</v>
      </c>
      <c r="R3785" t="s">
        <v>8342</v>
      </c>
      <c r="S3785" s="13">
        <f t="shared" si="297"/>
        <v>42237.016388888893</v>
      </c>
      <c r="T3785" s="13">
        <f t="shared" si="298"/>
        <v>42282.016388888893</v>
      </c>
      <c r="U3785">
        <f t="shared" si="299"/>
        <v>2015</v>
      </c>
    </row>
    <row r="3786" spans="1:21" ht="43.5" x14ac:dyDescent="0.3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8308</v>
      </c>
      <c r="R3786" t="s">
        <v>8342</v>
      </c>
      <c r="S3786" s="13">
        <f t="shared" si="297"/>
        <v>41954.838240740741</v>
      </c>
      <c r="T3786" s="13">
        <f t="shared" si="298"/>
        <v>42014.838240740741</v>
      </c>
      <c r="U3786">
        <f t="shared" si="299"/>
        <v>2014</v>
      </c>
    </row>
    <row r="3787" spans="1:21" ht="43.5" x14ac:dyDescent="0.3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>
        <f t="shared" si="296"/>
        <v>0</v>
      </c>
      <c r="Q3787" s="10" t="s">
        <v>8319</v>
      </c>
      <c r="R3787" t="s">
        <v>8345</v>
      </c>
      <c r="S3787" s="13">
        <f t="shared" si="297"/>
        <v>42077.119409722218</v>
      </c>
      <c r="T3787" s="13">
        <f t="shared" si="298"/>
        <v>42107.119409722218</v>
      </c>
      <c r="U3787">
        <f t="shared" si="299"/>
        <v>2015</v>
      </c>
    </row>
    <row r="3788" spans="1:21" ht="43.5" x14ac:dyDescent="0.3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>
        <f t="shared" si="296"/>
        <v>0</v>
      </c>
      <c r="Q3788" s="10" t="s">
        <v>8319</v>
      </c>
      <c r="R3788" t="s">
        <v>8345</v>
      </c>
      <c r="S3788" s="13">
        <f t="shared" si="297"/>
        <v>41892.974803240737</v>
      </c>
      <c r="T3788" s="13">
        <f t="shared" si="298"/>
        <v>41912.974803240737</v>
      </c>
      <c r="U3788">
        <f t="shared" si="299"/>
        <v>2014</v>
      </c>
    </row>
    <row r="3789" spans="1:21" ht="43.5" x14ac:dyDescent="0.3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0" t="s">
        <v>8323</v>
      </c>
      <c r="R3789" t="s">
        <v>8326</v>
      </c>
      <c r="S3789" s="13">
        <f t="shared" si="297"/>
        <v>41922.535185185188</v>
      </c>
      <c r="T3789" s="13">
        <f t="shared" si="298"/>
        <v>41930.207638888889</v>
      </c>
      <c r="U3789">
        <f t="shared" si="299"/>
        <v>2014</v>
      </c>
    </row>
    <row r="3790" spans="1:21" ht="43.5" x14ac:dyDescent="0.3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0" t="s">
        <v>8323</v>
      </c>
      <c r="R3790" t="s">
        <v>8335</v>
      </c>
      <c r="S3790" s="13">
        <f t="shared" si="297"/>
        <v>42615.346817129626</v>
      </c>
      <c r="T3790" s="13">
        <f t="shared" si="298"/>
        <v>42616.416666666672</v>
      </c>
      <c r="U3790">
        <f t="shared" si="299"/>
        <v>2016</v>
      </c>
    </row>
    <row r="3791" spans="1:21" ht="43.5" x14ac:dyDescent="0.3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0" t="s">
        <v>8323</v>
      </c>
      <c r="R3791" t="s">
        <v>8335</v>
      </c>
      <c r="S3791" s="13">
        <f t="shared" si="297"/>
        <v>42373.983449074076</v>
      </c>
      <c r="T3791" s="13">
        <f t="shared" si="298"/>
        <v>42400.960416666669</v>
      </c>
      <c r="U3791">
        <f t="shared" si="299"/>
        <v>2016</v>
      </c>
    </row>
    <row r="3792" spans="1:21" ht="43.5" x14ac:dyDescent="0.3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0" t="s">
        <v>8323</v>
      </c>
      <c r="R3792" t="s">
        <v>8326</v>
      </c>
      <c r="S3792" s="13">
        <f t="shared" si="297"/>
        <v>41829.325497685182</v>
      </c>
      <c r="T3792" s="13">
        <f t="shared" si="298"/>
        <v>41889.325497685182</v>
      </c>
      <c r="U3792">
        <f t="shared" si="299"/>
        <v>2014</v>
      </c>
    </row>
    <row r="3793" spans="1:21" ht="43.5" x14ac:dyDescent="0.3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>
        <f t="shared" si="296"/>
        <v>0</v>
      </c>
      <c r="Q3793" s="10" t="s">
        <v>8321</v>
      </c>
      <c r="R3793" t="s">
        <v>8325</v>
      </c>
      <c r="S3793" s="13">
        <f t="shared" si="297"/>
        <v>42164.893993055557</v>
      </c>
      <c r="T3793" s="13">
        <f t="shared" si="298"/>
        <v>42194.893993055557</v>
      </c>
      <c r="U3793">
        <f t="shared" si="299"/>
        <v>2015</v>
      </c>
    </row>
    <row r="3794" spans="1:21" ht="29" x14ac:dyDescent="0.3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8308</v>
      </c>
      <c r="R3794" t="s">
        <v>8342</v>
      </c>
      <c r="S3794" s="13">
        <f t="shared" si="297"/>
        <v>42264.620115740734</v>
      </c>
      <c r="T3794" s="13">
        <f t="shared" si="298"/>
        <v>42294.620115740734</v>
      </c>
      <c r="U3794">
        <f t="shared" si="299"/>
        <v>2015</v>
      </c>
    </row>
    <row r="3795" spans="1:21" ht="43.5" x14ac:dyDescent="0.3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>
        <f t="shared" si="296"/>
        <v>0</v>
      </c>
      <c r="Q3795" s="10" t="s">
        <v>8321</v>
      </c>
      <c r="R3795" t="s">
        <v>8325</v>
      </c>
      <c r="S3795" s="13">
        <f t="shared" si="297"/>
        <v>42713.962499999994</v>
      </c>
      <c r="T3795" s="13">
        <f t="shared" si="298"/>
        <v>42734.375</v>
      </c>
      <c r="U3795">
        <f t="shared" si="299"/>
        <v>2016</v>
      </c>
    </row>
    <row r="3796" spans="1:21" ht="43.5" x14ac:dyDescent="0.3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>
        <f t="shared" si="296"/>
        <v>0</v>
      </c>
      <c r="Q3796" s="10" t="s">
        <v>8321</v>
      </c>
      <c r="R3796" t="s">
        <v>8325</v>
      </c>
      <c r="S3796" s="13">
        <f t="shared" si="297"/>
        <v>42165.922858796301</v>
      </c>
      <c r="T3796" s="13">
        <f t="shared" si="298"/>
        <v>42195.922858796301</v>
      </c>
      <c r="U3796">
        <f t="shared" si="299"/>
        <v>2015</v>
      </c>
    </row>
    <row r="3797" spans="1:21" ht="43.5" x14ac:dyDescent="0.3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8308</v>
      </c>
      <c r="R3797" t="s">
        <v>8342</v>
      </c>
      <c r="S3797" s="13">
        <f t="shared" si="297"/>
        <v>42165.785289351858</v>
      </c>
      <c r="T3797" s="13">
        <f t="shared" si="298"/>
        <v>42195.785289351858</v>
      </c>
      <c r="U3797">
        <f t="shared" si="299"/>
        <v>2015</v>
      </c>
    </row>
    <row r="3798" spans="1:21" ht="43.5" x14ac:dyDescent="0.3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8308</v>
      </c>
      <c r="R3798" t="s">
        <v>8342</v>
      </c>
      <c r="S3798" s="13">
        <f t="shared" si="297"/>
        <v>42790.895567129628</v>
      </c>
      <c r="T3798" s="13">
        <f t="shared" si="298"/>
        <v>42820.853900462964</v>
      </c>
      <c r="U3798">
        <f t="shared" si="299"/>
        <v>2017</v>
      </c>
    </row>
    <row r="3799" spans="1:21" ht="43.5" x14ac:dyDescent="0.3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>
        <f t="shared" si="296"/>
        <v>0</v>
      </c>
      <c r="Q3799" s="10" t="s">
        <v>8316</v>
      </c>
      <c r="R3799" t="s">
        <v>8334</v>
      </c>
      <c r="S3799" s="13">
        <f t="shared" si="297"/>
        <v>40799.872685185182</v>
      </c>
      <c r="T3799" s="13">
        <f t="shared" si="298"/>
        <v>40844.872685185182</v>
      </c>
      <c r="U3799">
        <f t="shared" si="299"/>
        <v>2011</v>
      </c>
    </row>
    <row r="3800" spans="1:21" ht="43.5" x14ac:dyDescent="0.3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>
        <f t="shared" si="296"/>
        <v>0</v>
      </c>
      <c r="Q3800" s="10" t="s">
        <v>8319</v>
      </c>
      <c r="R3800" t="s">
        <v>8345</v>
      </c>
      <c r="S3800" s="13">
        <f t="shared" si="297"/>
        <v>41871.972025462965</v>
      </c>
      <c r="T3800" s="13">
        <f t="shared" si="298"/>
        <v>41931.972025462965</v>
      </c>
      <c r="U3800">
        <f t="shared" si="299"/>
        <v>2014</v>
      </c>
    </row>
    <row r="3801" spans="1:21" ht="43.5" x14ac:dyDescent="0.3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>
        <f t="shared" si="296"/>
        <v>0</v>
      </c>
      <c r="Q3801" s="10" t="s">
        <v>8319</v>
      </c>
      <c r="R3801" t="s">
        <v>8345</v>
      </c>
      <c r="S3801" s="13">
        <f t="shared" si="297"/>
        <v>42224.102581018517</v>
      </c>
      <c r="T3801" s="13">
        <f t="shared" si="298"/>
        <v>42254.102581018517</v>
      </c>
      <c r="U3801">
        <f t="shared" si="299"/>
        <v>2015</v>
      </c>
    </row>
    <row r="3802" spans="1:21" ht="43.5" x14ac:dyDescent="0.3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>
        <f t="shared" si="296"/>
        <v>0</v>
      </c>
      <c r="Q3802" s="10" t="s">
        <v>8327</v>
      </c>
      <c r="R3802" t="s">
        <v>8354</v>
      </c>
      <c r="S3802" s="13">
        <f t="shared" si="297"/>
        <v>41125.283159722225</v>
      </c>
      <c r="T3802" s="13">
        <f t="shared" si="298"/>
        <v>41145.283159722225</v>
      </c>
      <c r="U3802">
        <f t="shared" si="299"/>
        <v>2012</v>
      </c>
    </row>
    <row r="3803" spans="1:21" ht="43.5" x14ac:dyDescent="0.3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>
        <f t="shared" si="296"/>
        <v>0</v>
      </c>
      <c r="Q3803" s="10" t="s">
        <v>8311</v>
      </c>
      <c r="R3803" t="s">
        <v>8348</v>
      </c>
      <c r="S3803" s="13">
        <f t="shared" si="297"/>
        <v>42795.696145833332</v>
      </c>
      <c r="T3803" s="13">
        <f t="shared" si="298"/>
        <v>42840.654479166667</v>
      </c>
      <c r="U3803">
        <f t="shared" si="299"/>
        <v>2017</v>
      </c>
    </row>
    <row r="3804" spans="1:21" ht="43.5" x14ac:dyDescent="0.3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>
        <f t="shared" si="296"/>
        <v>0</v>
      </c>
      <c r="Q3804" s="10" t="s">
        <v>8308</v>
      </c>
      <c r="R3804" t="s">
        <v>8342</v>
      </c>
      <c r="S3804" s="13">
        <f t="shared" si="297"/>
        <v>42380.812627314815</v>
      </c>
      <c r="T3804" s="13">
        <f t="shared" si="298"/>
        <v>42410.812627314815</v>
      </c>
      <c r="U3804">
        <f t="shared" si="299"/>
        <v>2016</v>
      </c>
    </row>
    <row r="3805" spans="1:21" ht="43.5" x14ac:dyDescent="0.3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>
        <f t="shared" si="296"/>
        <v>0</v>
      </c>
      <c r="Q3805" s="10" t="s">
        <v>8323</v>
      </c>
      <c r="R3805" t="s">
        <v>8324</v>
      </c>
      <c r="S3805" s="13">
        <f t="shared" si="297"/>
        <v>41851.636388888888</v>
      </c>
      <c r="T3805" s="13">
        <f t="shared" si="298"/>
        <v>41911.636388888888</v>
      </c>
      <c r="U3805">
        <f t="shared" si="299"/>
        <v>2014</v>
      </c>
    </row>
    <row r="3806" spans="1:21" ht="43.5" x14ac:dyDescent="0.3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>
        <f t="shared" si="296"/>
        <v>0</v>
      </c>
      <c r="Q3806" s="10" t="s">
        <v>8323</v>
      </c>
      <c r="R3806" t="s">
        <v>8326</v>
      </c>
      <c r="S3806" s="13">
        <f t="shared" si="297"/>
        <v>42762.040902777779</v>
      </c>
      <c r="T3806" s="13">
        <f t="shared" si="298"/>
        <v>42821.999236111107</v>
      </c>
      <c r="U3806">
        <f t="shared" si="299"/>
        <v>2017</v>
      </c>
    </row>
    <row r="3807" spans="1:21" ht="43.5" x14ac:dyDescent="0.3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0" t="s">
        <v>8323</v>
      </c>
      <c r="R3807" t="s">
        <v>8335</v>
      </c>
      <c r="S3807" s="13">
        <f t="shared" si="297"/>
        <v>42285.143969907411</v>
      </c>
      <c r="T3807" s="13">
        <f t="shared" si="298"/>
        <v>42325.185636574075</v>
      </c>
      <c r="U3807">
        <f t="shared" si="299"/>
        <v>2015</v>
      </c>
    </row>
    <row r="3808" spans="1:21" ht="43.5" x14ac:dyDescent="0.3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0" t="s">
        <v>8323</v>
      </c>
      <c r="R3808" t="s">
        <v>8326</v>
      </c>
      <c r="S3808" s="13">
        <f t="shared" si="297"/>
        <v>41774.651203703703</v>
      </c>
      <c r="T3808" s="13">
        <f t="shared" si="298"/>
        <v>41834.651203703703</v>
      </c>
      <c r="U3808">
        <f t="shared" si="299"/>
        <v>2014</v>
      </c>
    </row>
    <row r="3809" spans="1:21" ht="43.5" x14ac:dyDescent="0.3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>
        <f t="shared" si="296"/>
        <v>0</v>
      </c>
      <c r="Q3809" s="10" t="s">
        <v>8319</v>
      </c>
      <c r="R3809" t="s">
        <v>8357</v>
      </c>
      <c r="S3809" s="13">
        <f t="shared" si="297"/>
        <v>41942.653379629628</v>
      </c>
      <c r="T3809" s="13">
        <f t="shared" si="298"/>
        <v>41972.6950462963</v>
      </c>
      <c r="U3809">
        <f t="shared" si="299"/>
        <v>2014</v>
      </c>
    </row>
    <row r="3810" spans="1:21" ht="43.5" x14ac:dyDescent="0.3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>
        <f t="shared" si="296"/>
        <v>0</v>
      </c>
      <c r="Q3810" s="10" t="s">
        <v>8321</v>
      </c>
      <c r="R3810" t="s">
        <v>8337</v>
      </c>
      <c r="S3810" s="13">
        <f t="shared" si="297"/>
        <v>41882.937303240738</v>
      </c>
      <c r="T3810" s="13">
        <f t="shared" si="298"/>
        <v>41942.937303240738</v>
      </c>
      <c r="U3810">
        <f t="shared" si="299"/>
        <v>2014</v>
      </c>
    </row>
    <row r="3811" spans="1:21" ht="43.5" x14ac:dyDescent="0.3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>
        <f t="shared" si="296"/>
        <v>0</v>
      </c>
      <c r="Q3811" s="10" t="s">
        <v>8321</v>
      </c>
      <c r="R3811" t="s">
        <v>8339</v>
      </c>
      <c r="S3811" s="13">
        <f t="shared" si="297"/>
        <v>41634.715173611112</v>
      </c>
      <c r="T3811" s="13">
        <f t="shared" si="298"/>
        <v>41664.715173611112</v>
      </c>
      <c r="U3811">
        <f t="shared" si="299"/>
        <v>2013</v>
      </c>
    </row>
    <row r="3812" spans="1:21" ht="43.5" x14ac:dyDescent="0.3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>
        <f t="shared" si="296"/>
        <v>0</v>
      </c>
      <c r="Q3812" s="10" t="s">
        <v>8321</v>
      </c>
      <c r="R3812" t="s">
        <v>8339</v>
      </c>
      <c r="S3812" s="13">
        <f t="shared" si="297"/>
        <v>41837.767500000002</v>
      </c>
      <c r="T3812" s="13">
        <f t="shared" si="298"/>
        <v>41867.767500000002</v>
      </c>
      <c r="U3812">
        <f t="shared" si="299"/>
        <v>2014</v>
      </c>
    </row>
    <row r="3813" spans="1:21" ht="29" x14ac:dyDescent="0.3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>
        <f t="shared" si="296"/>
        <v>0</v>
      </c>
      <c r="Q3813" s="10" t="s">
        <v>8308</v>
      </c>
      <c r="R3813" t="s">
        <v>8342</v>
      </c>
      <c r="S3813" s="13">
        <f t="shared" si="297"/>
        <v>42303.659317129626</v>
      </c>
      <c r="T3813" s="13">
        <f t="shared" si="298"/>
        <v>42333.700983796298</v>
      </c>
      <c r="U3813">
        <f t="shared" si="299"/>
        <v>2015</v>
      </c>
    </row>
    <row r="3814" spans="1:21" ht="29" x14ac:dyDescent="0.3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>
        <f t="shared" si="296"/>
        <v>0</v>
      </c>
      <c r="Q3814" s="10" t="s">
        <v>8327</v>
      </c>
      <c r="R3814" t="s">
        <v>8350</v>
      </c>
      <c r="S3814" s="13">
        <f t="shared" si="297"/>
        <v>41013.822858796295</v>
      </c>
      <c r="T3814" s="13">
        <f t="shared" si="298"/>
        <v>41043.822858796295</v>
      </c>
      <c r="U3814">
        <f t="shared" si="299"/>
        <v>2012</v>
      </c>
    </row>
    <row r="3815" spans="1:21" ht="58" x14ac:dyDescent="0.3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>
        <f t="shared" si="296"/>
        <v>0</v>
      </c>
      <c r="Q3815" s="10" t="s">
        <v>8313</v>
      </c>
      <c r="R3815" t="s">
        <v>8355</v>
      </c>
      <c r="S3815" s="13">
        <f t="shared" si="297"/>
        <v>42188.252199074079</v>
      </c>
      <c r="T3815" s="13">
        <f t="shared" si="298"/>
        <v>42218.252199074079</v>
      </c>
      <c r="U3815">
        <f t="shared" si="299"/>
        <v>2015</v>
      </c>
    </row>
    <row r="3816" spans="1:21" ht="43.5" x14ac:dyDescent="0.3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>
        <f t="shared" si="296"/>
        <v>0</v>
      </c>
      <c r="Q3816" s="10" t="s">
        <v>8319</v>
      </c>
      <c r="R3816" t="s">
        <v>8345</v>
      </c>
      <c r="S3816" s="13">
        <f t="shared" si="297"/>
        <v>42164.170046296291</v>
      </c>
      <c r="T3816" s="13">
        <f t="shared" si="298"/>
        <v>42224.170046296291</v>
      </c>
      <c r="U3816">
        <f t="shared" si="299"/>
        <v>2015</v>
      </c>
    </row>
    <row r="3817" spans="1:21" ht="43.5" x14ac:dyDescent="0.3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>
        <f t="shared" si="296"/>
        <v>0</v>
      </c>
      <c r="Q3817" s="10" t="s">
        <v>8319</v>
      </c>
      <c r="R3817" t="s">
        <v>8357</v>
      </c>
      <c r="S3817" s="13">
        <f t="shared" si="297"/>
        <v>41835.951782407406</v>
      </c>
      <c r="T3817" s="13">
        <f t="shared" si="298"/>
        <v>41865.951782407406</v>
      </c>
      <c r="U3817">
        <f t="shared" si="299"/>
        <v>2014</v>
      </c>
    </row>
    <row r="3818" spans="1:21" ht="29" x14ac:dyDescent="0.3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>
        <f t="shared" si="296"/>
        <v>0</v>
      </c>
      <c r="Q3818" s="10" t="s">
        <v>8319</v>
      </c>
      <c r="R3818" t="s">
        <v>8345</v>
      </c>
      <c r="S3818" s="13">
        <f t="shared" si="297"/>
        <v>42155.139479166668</v>
      </c>
      <c r="T3818" s="13">
        <f t="shared" si="298"/>
        <v>42215.139479166668</v>
      </c>
      <c r="U3818">
        <f t="shared" si="299"/>
        <v>2015</v>
      </c>
    </row>
    <row r="3819" spans="1:21" ht="43.5" x14ac:dyDescent="0.3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>
        <f t="shared" si="296"/>
        <v>0</v>
      </c>
      <c r="Q3819" s="10" t="s">
        <v>8323</v>
      </c>
      <c r="R3819" t="s">
        <v>8326</v>
      </c>
      <c r="S3819" s="13">
        <f t="shared" si="297"/>
        <v>42325.920717592591</v>
      </c>
      <c r="T3819" s="13">
        <f t="shared" si="298"/>
        <v>42355.920717592591</v>
      </c>
      <c r="U3819">
        <f t="shared" si="299"/>
        <v>2015</v>
      </c>
    </row>
    <row r="3820" spans="1:21" ht="43.5" x14ac:dyDescent="0.3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0" t="s">
        <v>8323</v>
      </c>
      <c r="R3820" t="s">
        <v>8326</v>
      </c>
      <c r="S3820" s="13">
        <f t="shared" si="297"/>
        <v>42675.262962962966</v>
      </c>
      <c r="T3820" s="13">
        <f t="shared" si="298"/>
        <v>42705.304629629631</v>
      </c>
      <c r="U3820">
        <f t="shared" si="299"/>
        <v>2016</v>
      </c>
    </row>
    <row r="3821" spans="1:21" ht="43.5" x14ac:dyDescent="0.3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>
        <f t="shared" si="296"/>
        <v>0</v>
      </c>
      <c r="Q3821" s="10" t="s">
        <v>8323</v>
      </c>
      <c r="R3821" t="s">
        <v>8326</v>
      </c>
      <c r="S3821" s="13">
        <f t="shared" si="297"/>
        <v>42322.025115740747</v>
      </c>
      <c r="T3821" s="13">
        <f t="shared" si="298"/>
        <v>42352.025115740747</v>
      </c>
      <c r="U3821">
        <f t="shared" si="299"/>
        <v>2015</v>
      </c>
    </row>
    <row r="3822" spans="1:21" ht="58" x14ac:dyDescent="0.3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0" t="s">
        <v>8323</v>
      </c>
      <c r="R3822" t="s">
        <v>8326</v>
      </c>
      <c r="S3822" s="13">
        <f t="shared" si="297"/>
        <v>42700.804756944446</v>
      </c>
      <c r="T3822" s="13">
        <f t="shared" si="298"/>
        <v>42730.804756944446</v>
      </c>
      <c r="U3822">
        <f t="shared" si="299"/>
        <v>2016</v>
      </c>
    </row>
    <row r="3823" spans="1:21" ht="43.5" x14ac:dyDescent="0.3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>
        <f t="shared" si="296"/>
        <v>0</v>
      </c>
      <c r="Q3823" s="10" t="s">
        <v>8311</v>
      </c>
      <c r="R3823" t="s">
        <v>8356</v>
      </c>
      <c r="S3823" s="13">
        <f t="shared" si="297"/>
        <v>41257.531712962962</v>
      </c>
      <c r="T3823" s="13">
        <f t="shared" si="298"/>
        <v>41306.708333333336</v>
      </c>
      <c r="U3823">
        <f t="shared" si="299"/>
        <v>2012</v>
      </c>
    </row>
    <row r="3824" spans="1:21" ht="43.5" x14ac:dyDescent="0.3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>
        <f t="shared" si="296"/>
        <v>0</v>
      </c>
      <c r="Q3824" s="10" t="s">
        <v>8319</v>
      </c>
      <c r="R3824" t="s">
        <v>8345</v>
      </c>
      <c r="S3824" s="13">
        <f t="shared" si="297"/>
        <v>42122.629502314812</v>
      </c>
      <c r="T3824" s="13">
        <f t="shared" si="298"/>
        <v>42143.629502314812</v>
      </c>
      <c r="U3824">
        <f t="shared" si="299"/>
        <v>2015</v>
      </c>
    </row>
    <row r="3825" spans="1:21" ht="43.5" x14ac:dyDescent="0.3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0" t="s">
        <v>8323</v>
      </c>
      <c r="R3825" t="s">
        <v>8326</v>
      </c>
      <c r="S3825" s="13">
        <f t="shared" si="297"/>
        <v>42550.048449074078</v>
      </c>
      <c r="T3825" s="13">
        <f t="shared" si="298"/>
        <v>42580.978472222225</v>
      </c>
      <c r="U3825">
        <f t="shared" si="299"/>
        <v>2016</v>
      </c>
    </row>
    <row r="3826" spans="1:21" ht="43.5" x14ac:dyDescent="0.3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>
        <f t="shared" si="296"/>
        <v>0</v>
      </c>
      <c r="Q3826" s="10" t="s">
        <v>8311</v>
      </c>
      <c r="R3826" t="s">
        <v>8352</v>
      </c>
      <c r="S3826" s="13">
        <f t="shared" si="297"/>
        <v>41289.999641203707</v>
      </c>
      <c r="T3826" s="13">
        <f t="shared" si="298"/>
        <v>41329.999641203707</v>
      </c>
      <c r="U3826">
        <f t="shared" si="299"/>
        <v>2013</v>
      </c>
    </row>
    <row r="3827" spans="1:21" ht="29" x14ac:dyDescent="0.3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>
        <f t="shared" si="296"/>
        <v>0</v>
      </c>
      <c r="Q3827" s="10" t="s">
        <v>8321</v>
      </c>
      <c r="R3827" t="s">
        <v>8325</v>
      </c>
      <c r="S3827" s="13">
        <f t="shared" si="297"/>
        <v>42351.658842592587</v>
      </c>
      <c r="T3827" s="13">
        <f t="shared" si="298"/>
        <v>42381.658842592587</v>
      </c>
      <c r="U3827">
        <f t="shared" si="299"/>
        <v>2015</v>
      </c>
    </row>
    <row r="3828" spans="1:21" ht="29" x14ac:dyDescent="0.3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>
        <f t="shared" si="296"/>
        <v>0</v>
      </c>
      <c r="Q3828" s="10" t="s">
        <v>8327</v>
      </c>
      <c r="R3828" t="s">
        <v>8350</v>
      </c>
      <c r="S3828" s="13">
        <f t="shared" si="297"/>
        <v>41681.189699074072</v>
      </c>
      <c r="T3828" s="13">
        <f t="shared" si="298"/>
        <v>41711.148032407407</v>
      </c>
      <c r="U3828">
        <f t="shared" si="299"/>
        <v>2014</v>
      </c>
    </row>
    <row r="3829" spans="1:21" ht="43.5" x14ac:dyDescent="0.3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>
        <f t="shared" si="296"/>
        <v>0</v>
      </c>
      <c r="Q3829" s="10" t="s">
        <v>8313</v>
      </c>
      <c r="R3829" t="s">
        <v>8351</v>
      </c>
      <c r="S3829" s="13">
        <f t="shared" si="297"/>
        <v>42603.354131944448</v>
      </c>
      <c r="T3829" s="13">
        <f t="shared" si="298"/>
        <v>42633.354131944448</v>
      </c>
      <c r="U3829">
        <f t="shared" si="299"/>
        <v>2016</v>
      </c>
    </row>
    <row r="3830" spans="1:21" ht="29" x14ac:dyDescent="0.3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>
        <f t="shared" si="296"/>
        <v>0</v>
      </c>
      <c r="Q3830" s="10" t="s">
        <v>8313</v>
      </c>
      <c r="R3830" t="s">
        <v>8314</v>
      </c>
      <c r="S3830" s="13">
        <f t="shared" si="297"/>
        <v>42067.234375</v>
      </c>
      <c r="T3830" s="13">
        <f t="shared" si="298"/>
        <v>42097.192708333328</v>
      </c>
      <c r="U3830">
        <f t="shared" si="299"/>
        <v>2015</v>
      </c>
    </row>
    <row r="3831" spans="1:21" ht="43.5" x14ac:dyDescent="0.3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>
        <f t="shared" si="296"/>
        <v>0</v>
      </c>
      <c r="Q3831" s="10" t="s">
        <v>8316</v>
      </c>
      <c r="R3831" t="s">
        <v>8334</v>
      </c>
      <c r="S3831" s="13">
        <f t="shared" si="297"/>
        <v>41927.235636574071</v>
      </c>
      <c r="T3831" s="13">
        <f t="shared" si="298"/>
        <v>41957.277303240742</v>
      </c>
      <c r="U3831">
        <f t="shared" si="299"/>
        <v>2014</v>
      </c>
    </row>
    <row r="3832" spans="1:21" ht="43.5" x14ac:dyDescent="0.3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>
        <f t="shared" si="296"/>
        <v>0</v>
      </c>
      <c r="Q3832" s="10" t="s">
        <v>8319</v>
      </c>
      <c r="R3832" t="s">
        <v>8345</v>
      </c>
      <c r="S3832" s="13">
        <f t="shared" si="297"/>
        <v>42342.03943287037</v>
      </c>
      <c r="T3832" s="13">
        <f t="shared" si="298"/>
        <v>42372.03943287037</v>
      </c>
      <c r="U3832">
        <f t="shared" si="299"/>
        <v>2015</v>
      </c>
    </row>
    <row r="3833" spans="1:21" ht="58" x14ac:dyDescent="0.3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>
        <f t="shared" si="296"/>
        <v>0</v>
      </c>
      <c r="Q3833" s="10" t="s">
        <v>8319</v>
      </c>
      <c r="R3833" t="s">
        <v>8345</v>
      </c>
      <c r="S3833" s="13">
        <f t="shared" si="297"/>
        <v>42224.408275462964</v>
      </c>
      <c r="T3833" s="13">
        <f t="shared" si="298"/>
        <v>42254.408275462964</v>
      </c>
      <c r="U3833">
        <f t="shared" si="299"/>
        <v>2015</v>
      </c>
    </row>
    <row r="3834" spans="1:21" ht="43.5" x14ac:dyDescent="0.3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>
        <f t="shared" si="296"/>
        <v>0</v>
      </c>
      <c r="Q3834" s="10" t="s">
        <v>8319</v>
      </c>
      <c r="R3834" t="s">
        <v>8345</v>
      </c>
      <c r="S3834" s="13">
        <f t="shared" si="297"/>
        <v>41830.820567129631</v>
      </c>
      <c r="T3834" s="13">
        <f t="shared" si="298"/>
        <v>41855.820567129631</v>
      </c>
      <c r="U3834">
        <f t="shared" si="299"/>
        <v>2014</v>
      </c>
    </row>
    <row r="3835" spans="1:21" ht="43.5" x14ac:dyDescent="0.3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>
        <f t="shared" si="296"/>
        <v>0</v>
      </c>
      <c r="Q3835" s="10" t="s">
        <v>8319</v>
      </c>
      <c r="R3835" t="s">
        <v>8345</v>
      </c>
      <c r="S3835" s="13">
        <f t="shared" si="297"/>
        <v>42154.64025462963</v>
      </c>
      <c r="T3835" s="13">
        <f t="shared" si="298"/>
        <v>42184.64025462963</v>
      </c>
      <c r="U3835">
        <f t="shared" si="299"/>
        <v>2015</v>
      </c>
    </row>
    <row r="3836" spans="1:21" ht="43.5" x14ac:dyDescent="0.3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>
        <f t="shared" si="296"/>
        <v>0</v>
      </c>
      <c r="Q3836" s="10" t="s">
        <v>8323</v>
      </c>
      <c r="R3836" t="s">
        <v>8324</v>
      </c>
      <c r="S3836" s="13">
        <f t="shared" si="297"/>
        <v>42790.583368055552</v>
      </c>
      <c r="T3836" s="13">
        <f t="shared" si="298"/>
        <v>42810.541701388895</v>
      </c>
      <c r="U3836">
        <f t="shared" si="299"/>
        <v>2017</v>
      </c>
    </row>
    <row r="3837" spans="1:21" ht="43.5" x14ac:dyDescent="0.3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>
        <f t="shared" si="296"/>
        <v>0</v>
      </c>
      <c r="Q3837" s="10" t="s">
        <v>8323</v>
      </c>
      <c r="R3837" t="s">
        <v>8335</v>
      </c>
      <c r="S3837" s="13">
        <f t="shared" si="297"/>
        <v>42666.666932870372</v>
      </c>
      <c r="T3837" s="13">
        <f t="shared" si="298"/>
        <v>42696.708599537036</v>
      </c>
      <c r="U3837">
        <f t="shared" si="299"/>
        <v>2016</v>
      </c>
    </row>
    <row r="3838" spans="1:21" ht="43.5" x14ac:dyDescent="0.3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>
        <f t="shared" si="296"/>
        <v>0</v>
      </c>
      <c r="Q3838" s="10" t="s">
        <v>8323</v>
      </c>
      <c r="R3838" t="s">
        <v>8335</v>
      </c>
      <c r="S3838" s="13">
        <f t="shared" si="297"/>
        <v>42180.145787037036</v>
      </c>
      <c r="T3838" s="13">
        <f t="shared" si="298"/>
        <v>42230.145787037036</v>
      </c>
      <c r="U3838">
        <f t="shared" si="299"/>
        <v>2015</v>
      </c>
    </row>
    <row r="3839" spans="1:21" ht="43.5" x14ac:dyDescent="0.3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>
        <f t="shared" si="296"/>
        <v>0</v>
      </c>
      <c r="Q3839" s="10" t="s">
        <v>8323</v>
      </c>
      <c r="R3839" t="s">
        <v>8335</v>
      </c>
      <c r="S3839" s="13">
        <f t="shared" si="297"/>
        <v>41999.861064814817</v>
      </c>
      <c r="T3839" s="13">
        <f t="shared" si="298"/>
        <v>42029.861064814817</v>
      </c>
      <c r="U3839">
        <f t="shared" si="299"/>
        <v>2014</v>
      </c>
    </row>
    <row r="3840" spans="1:21" ht="58" x14ac:dyDescent="0.3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>
        <f t="shared" si="296"/>
        <v>0</v>
      </c>
      <c r="Q3840" s="10" t="s">
        <v>8323</v>
      </c>
      <c r="R3840" t="s">
        <v>8335</v>
      </c>
      <c r="S3840" s="13">
        <f t="shared" si="297"/>
        <v>41854.602650462963</v>
      </c>
      <c r="T3840" s="13">
        <f t="shared" si="298"/>
        <v>41884.602650462963</v>
      </c>
      <c r="U3840">
        <f t="shared" si="299"/>
        <v>2014</v>
      </c>
    </row>
    <row r="3841" spans="1:21" ht="43.5" x14ac:dyDescent="0.3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>
        <f t="shared" si="296"/>
        <v>0</v>
      </c>
      <c r="Q3841" s="10" t="s">
        <v>8321</v>
      </c>
      <c r="R3841" t="s">
        <v>8339</v>
      </c>
      <c r="S3841" s="13">
        <f t="shared" si="297"/>
        <v>42400.176377314812</v>
      </c>
      <c r="T3841" s="13">
        <f t="shared" si="298"/>
        <v>42430.176377314812</v>
      </c>
      <c r="U3841">
        <f t="shared" si="299"/>
        <v>2016</v>
      </c>
    </row>
    <row r="3842" spans="1:21" ht="29" x14ac:dyDescent="0.3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ref="O3842:O3905" si="300">ROUND(E3842/D3842*100,0)</f>
        <v>0</v>
      </c>
      <c r="P3842">
        <f t="shared" si="296"/>
        <v>0</v>
      </c>
      <c r="Q3842" s="10" t="s">
        <v>8311</v>
      </c>
      <c r="R3842" t="s">
        <v>8348</v>
      </c>
      <c r="S3842" s="13">
        <f t="shared" si="297"/>
        <v>41818.703275462962</v>
      </c>
      <c r="T3842" s="13">
        <f t="shared" si="298"/>
        <v>41848.703275462962</v>
      </c>
      <c r="U3842">
        <f t="shared" si="299"/>
        <v>2014</v>
      </c>
    </row>
    <row r="3843" spans="1:21" ht="43.5" x14ac:dyDescent="0.3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si="300"/>
        <v>0</v>
      </c>
      <c r="P3843">
        <f t="shared" ref="P3843:P3906" si="301">IFERROR(ROUND(E3843/L3843,2),0)</f>
        <v>0</v>
      </c>
      <c r="Q3843" s="10" t="s">
        <v>8308</v>
      </c>
      <c r="R3843" t="s">
        <v>8342</v>
      </c>
      <c r="S3843" s="13">
        <f t="shared" ref="S3843:S3906" si="302">(((J3843/60)/60)/24)+DATE(1970,1,1)</f>
        <v>42086.83085648148</v>
      </c>
      <c r="T3843" s="13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43.5" x14ac:dyDescent="0.3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>
        <f t="shared" si="301"/>
        <v>0</v>
      </c>
      <c r="Q3844" s="10" t="s">
        <v>8311</v>
      </c>
      <c r="R3844" t="s">
        <v>8348</v>
      </c>
      <c r="S3844" s="13">
        <f t="shared" si="302"/>
        <v>42093.131469907406</v>
      </c>
      <c r="T3844" s="13">
        <f t="shared" si="303"/>
        <v>42123.131469907406</v>
      </c>
      <c r="U3844">
        <f t="shared" si="304"/>
        <v>2015</v>
      </c>
    </row>
    <row r="3845" spans="1:21" ht="43.5" x14ac:dyDescent="0.3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>
        <f t="shared" si="301"/>
        <v>0</v>
      </c>
      <c r="Q3845" s="10" t="s">
        <v>8311</v>
      </c>
      <c r="R3845" t="s">
        <v>8348</v>
      </c>
      <c r="S3845" s="13">
        <f t="shared" si="302"/>
        <v>42707.926030092596</v>
      </c>
      <c r="T3845" s="13">
        <f t="shared" si="303"/>
        <v>42737.926030092596</v>
      </c>
      <c r="U3845">
        <f t="shared" si="304"/>
        <v>2016</v>
      </c>
    </row>
    <row r="3846" spans="1:21" ht="43.5" x14ac:dyDescent="0.3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>
        <f t="shared" si="301"/>
        <v>0</v>
      </c>
      <c r="Q3846" s="10" t="s">
        <v>8308</v>
      </c>
      <c r="R3846" t="s">
        <v>8342</v>
      </c>
      <c r="S3846" s="13">
        <f t="shared" si="302"/>
        <v>41956.853078703702</v>
      </c>
      <c r="T3846" s="13">
        <f t="shared" si="303"/>
        <v>41991.853078703702</v>
      </c>
      <c r="U3846">
        <f t="shared" si="304"/>
        <v>2014</v>
      </c>
    </row>
    <row r="3847" spans="1:21" ht="43.5" x14ac:dyDescent="0.3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>
        <f t="shared" si="301"/>
        <v>0</v>
      </c>
      <c r="Q3847" s="10" t="s">
        <v>8321</v>
      </c>
      <c r="R3847" t="s">
        <v>8325</v>
      </c>
      <c r="S3847" s="13">
        <f t="shared" si="302"/>
        <v>42567.004432870366</v>
      </c>
      <c r="T3847" s="13">
        <f t="shared" si="303"/>
        <v>42588.004432870366</v>
      </c>
      <c r="U3847">
        <f t="shared" si="304"/>
        <v>2016</v>
      </c>
    </row>
    <row r="3848" spans="1:21" ht="43.5" x14ac:dyDescent="0.3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>
        <f t="shared" si="301"/>
        <v>0</v>
      </c>
      <c r="Q3848" s="10" t="s">
        <v>8321</v>
      </c>
      <c r="R3848" t="s">
        <v>8339</v>
      </c>
      <c r="S3848" s="13">
        <f t="shared" si="302"/>
        <v>42714.054398148146</v>
      </c>
      <c r="T3848" s="13">
        <f t="shared" si="303"/>
        <v>42744.054398148146</v>
      </c>
      <c r="U3848">
        <f t="shared" si="304"/>
        <v>2016</v>
      </c>
    </row>
    <row r="3849" spans="1:21" x14ac:dyDescent="0.3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>
        <f t="shared" si="301"/>
        <v>0</v>
      </c>
      <c r="Q3849" s="10" t="s">
        <v>8346</v>
      </c>
      <c r="R3849" t="s">
        <v>8347</v>
      </c>
      <c r="S3849" s="13">
        <f t="shared" si="302"/>
        <v>42382.431076388893</v>
      </c>
      <c r="T3849" s="13">
        <f t="shared" si="303"/>
        <v>42412.431076388893</v>
      </c>
      <c r="U3849">
        <f t="shared" si="304"/>
        <v>2016</v>
      </c>
    </row>
    <row r="3850" spans="1:21" ht="43.5" x14ac:dyDescent="0.3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>
        <f t="shared" si="301"/>
        <v>0</v>
      </c>
      <c r="Q3850" s="10" t="s">
        <v>8323</v>
      </c>
      <c r="R3850" t="s">
        <v>8335</v>
      </c>
      <c r="S3850" s="13">
        <f t="shared" si="302"/>
        <v>42182.062476851846</v>
      </c>
      <c r="T3850" s="13">
        <f t="shared" si="303"/>
        <v>42212.062476851846</v>
      </c>
      <c r="U3850">
        <f t="shared" si="304"/>
        <v>2015</v>
      </c>
    </row>
    <row r="3851" spans="1:21" ht="43.5" x14ac:dyDescent="0.3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>
        <f t="shared" si="301"/>
        <v>0</v>
      </c>
      <c r="Q3851" s="10" t="s">
        <v>8308</v>
      </c>
      <c r="R3851" t="s">
        <v>8310</v>
      </c>
      <c r="S3851" s="13">
        <f t="shared" si="302"/>
        <v>42732.060277777782</v>
      </c>
      <c r="T3851" s="13">
        <f t="shared" si="303"/>
        <v>42762.060277777782</v>
      </c>
      <c r="U3851">
        <f t="shared" si="304"/>
        <v>2016</v>
      </c>
    </row>
    <row r="3852" spans="1:21" ht="43.5" x14ac:dyDescent="0.3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>
        <f t="shared" si="301"/>
        <v>0</v>
      </c>
      <c r="Q3852" s="10" t="s">
        <v>8321</v>
      </c>
      <c r="R3852" t="s">
        <v>8325</v>
      </c>
      <c r="S3852" s="13">
        <f t="shared" si="302"/>
        <v>42584.123865740738</v>
      </c>
      <c r="T3852" s="13">
        <f t="shared" si="303"/>
        <v>42614.123865740738</v>
      </c>
      <c r="U3852">
        <f t="shared" si="304"/>
        <v>2016</v>
      </c>
    </row>
    <row r="3853" spans="1:21" ht="43.5" x14ac:dyDescent="0.3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>
        <f t="shared" si="301"/>
        <v>0</v>
      </c>
      <c r="Q3853" s="10" t="s">
        <v>8321</v>
      </c>
      <c r="R3853" t="s">
        <v>8325</v>
      </c>
      <c r="S3853" s="13">
        <f t="shared" si="302"/>
        <v>42164.908530092594</v>
      </c>
      <c r="T3853" s="13">
        <f t="shared" si="303"/>
        <v>42194.908530092594</v>
      </c>
      <c r="U3853">
        <f t="shared" si="304"/>
        <v>2015</v>
      </c>
    </row>
    <row r="3854" spans="1:21" ht="43.5" x14ac:dyDescent="0.3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>
        <f t="shared" si="301"/>
        <v>0</v>
      </c>
      <c r="Q3854" s="10" t="s">
        <v>8321</v>
      </c>
      <c r="R3854" t="s">
        <v>8339</v>
      </c>
      <c r="S3854" s="13">
        <f t="shared" si="302"/>
        <v>42065.910983796297</v>
      </c>
      <c r="T3854" s="13">
        <f t="shared" si="303"/>
        <v>42095.869317129633</v>
      </c>
      <c r="U3854">
        <f t="shared" si="304"/>
        <v>2015</v>
      </c>
    </row>
    <row r="3855" spans="1:21" ht="43.5" x14ac:dyDescent="0.3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>
        <f t="shared" si="301"/>
        <v>0</v>
      </c>
      <c r="Q3855" s="10" t="s">
        <v>8321</v>
      </c>
      <c r="R3855" t="s">
        <v>8339</v>
      </c>
      <c r="S3855" s="13">
        <f t="shared" si="302"/>
        <v>42366.982627314821</v>
      </c>
      <c r="T3855" s="13">
        <f t="shared" si="303"/>
        <v>42396.982627314821</v>
      </c>
      <c r="U3855">
        <f t="shared" si="304"/>
        <v>2015</v>
      </c>
    </row>
    <row r="3856" spans="1:21" ht="43.5" x14ac:dyDescent="0.3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>
        <f t="shared" si="301"/>
        <v>0</v>
      </c>
      <c r="Q3856" s="10" t="s">
        <v>8321</v>
      </c>
      <c r="R3856" t="s">
        <v>8339</v>
      </c>
      <c r="S3856" s="13">
        <f t="shared" si="302"/>
        <v>40703.234386574077</v>
      </c>
      <c r="T3856" s="13">
        <f t="shared" si="303"/>
        <v>40733.234386574077</v>
      </c>
      <c r="U3856">
        <f t="shared" si="304"/>
        <v>2011</v>
      </c>
    </row>
    <row r="3857" spans="1:21" ht="43.5" x14ac:dyDescent="0.3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>
        <f t="shared" si="301"/>
        <v>0</v>
      </c>
      <c r="Q3857" s="10" t="s">
        <v>8308</v>
      </c>
      <c r="R3857" t="s">
        <v>8342</v>
      </c>
      <c r="S3857" s="13">
        <f t="shared" si="302"/>
        <v>41975.842523148152</v>
      </c>
      <c r="T3857" s="13">
        <f t="shared" si="303"/>
        <v>42005.842523148152</v>
      </c>
      <c r="U3857">
        <f t="shared" si="304"/>
        <v>2014</v>
      </c>
    </row>
    <row r="3858" spans="1:21" ht="29" x14ac:dyDescent="0.3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>
        <f t="shared" si="301"/>
        <v>0</v>
      </c>
      <c r="Q3858" s="10" t="s">
        <v>8308</v>
      </c>
      <c r="R3858" t="s">
        <v>8342</v>
      </c>
      <c r="S3858" s="13">
        <f t="shared" si="302"/>
        <v>42585.031782407401</v>
      </c>
      <c r="T3858" s="13">
        <f t="shared" si="303"/>
        <v>42615.031782407401</v>
      </c>
      <c r="U3858">
        <f t="shared" si="304"/>
        <v>2016</v>
      </c>
    </row>
    <row r="3859" spans="1:21" ht="43.5" x14ac:dyDescent="0.3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>
        <f t="shared" si="301"/>
        <v>0</v>
      </c>
      <c r="Q3859" s="10" t="s">
        <v>8308</v>
      </c>
      <c r="R3859" t="s">
        <v>8342</v>
      </c>
      <c r="S3859" s="13">
        <f t="shared" si="302"/>
        <v>42515.061805555553</v>
      </c>
      <c r="T3859" s="13">
        <f t="shared" si="303"/>
        <v>42545.061805555553</v>
      </c>
      <c r="U3859">
        <f t="shared" si="304"/>
        <v>2016</v>
      </c>
    </row>
    <row r="3860" spans="1:21" ht="43.5" x14ac:dyDescent="0.3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>
        <f t="shared" si="301"/>
        <v>0</v>
      </c>
      <c r="Q3860" s="10" t="s">
        <v>8346</v>
      </c>
      <c r="R3860" t="s">
        <v>8347</v>
      </c>
      <c r="S3860" s="13">
        <f t="shared" si="302"/>
        <v>42058.719641203701</v>
      </c>
      <c r="T3860" s="13">
        <f t="shared" si="303"/>
        <v>42118.677974537044</v>
      </c>
      <c r="U3860">
        <f t="shared" si="304"/>
        <v>2015</v>
      </c>
    </row>
    <row r="3861" spans="1:21" ht="43.5" x14ac:dyDescent="0.3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>
        <f t="shared" si="301"/>
        <v>0</v>
      </c>
      <c r="Q3861" s="10" t="s">
        <v>8346</v>
      </c>
      <c r="R3861" t="s">
        <v>8347</v>
      </c>
      <c r="S3861" s="13">
        <f t="shared" si="302"/>
        <v>42678.871331018512</v>
      </c>
      <c r="T3861" s="13">
        <f t="shared" si="303"/>
        <v>42708.912997685184</v>
      </c>
      <c r="U3861">
        <f t="shared" si="304"/>
        <v>2016</v>
      </c>
    </row>
    <row r="3862" spans="1:21" ht="58" x14ac:dyDescent="0.3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>
        <f t="shared" si="301"/>
        <v>0</v>
      </c>
      <c r="Q3862" s="10" t="s">
        <v>8316</v>
      </c>
      <c r="R3862" t="s">
        <v>8334</v>
      </c>
      <c r="S3862" s="13">
        <f t="shared" si="302"/>
        <v>41813.861388888887</v>
      </c>
      <c r="T3862" s="13">
        <f t="shared" si="303"/>
        <v>41843.861388888887</v>
      </c>
      <c r="U3862">
        <f t="shared" si="304"/>
        <v>2014</v>
      </c>
    </row>
    <row r="3863" spans="1:21" ht="58" x14ac:dyDescent="0.3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8319</v>
      </c>
      <c r="R3863" t="s">
        <v>8345</v>
      </c>
      <c r="S3863" s="13">
        <f t="shared" si="302"/>
        <v>42509.724328703705</v>
      </c>
      <c r="T3863" s="13">
        <f t="shared" si="303"/>
        <v>42539.724328703705</v>
      </c>
      <c r="U3863">
        <f t="shared" si="304"/>
        <v>2016</v>
      </c>
    </row>
    <row r="3864" spans="1:21" ht="43.5" x14ac:dyDescent="0.3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>
        <f t="shared" si="301"/>
        <v>0</v>
      </c>
      <c r="Q3864" s="10" t="s">
        <v>8311</v>
      </c>
      <c r="R3864" t="s">
        <v>8348</v>
      </c>
      <c r="S3864" s="13">
        <f t="shared" si="302"/>
        <v>42074.060671296291</v>
      </c>
      <c r="T3864" s="13">
        <f t="shared" si="303"/>
        <v>42104.060671296291</v>
      </c>
      <c r="U3864">
        <f t="shared" si="304"/>
        <v>2015</v>
      </c>
    </row>
    <row r="3865" spans="1:21" ht="43.5" x14ac:dyDescent="0.3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>
        <f t="shared" si="301"/>
        <v>0</v>
      </c>
      <c r="Q3865" s="10" t="s">
        <v>8311</v>
      </c>
      <c r="R3865" t="s">
        <v>8352</v>
      </c>
      <c r="S3865" s="13">
        <f t="shared" si="302"/>
        <v>42554.917488425926</v>
      </c>
      <c r="T3865" s="13">
        <f t="shared" si="303"/>
        <v>42584.917488425926</v>
      </c>
      <c r="U3865">
        <f t="shared" si="304"/>
        <v>2016</v>
      </c>
    </row>
    <row r="3866" spans="1:21" ht="43.5" x14ac:dyDescent="0.3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>
        <f t="shared" si="301"/>
        <v>0</v>
      </c>
      <c r="Q3866" s="10" t="s">
        <v>8327</v>
      </c>
      <c r="R3866" t="s">
        <v>8330</v>
      </c>
      <c r="S3866" s="13">
        <f t="shared" si="302"/>
        <v>42471.052152777775</v>
      </c>
      <c r="T3866" s="13">
        <f t="shared" si="303"/>
        <v>42531.052152777775</v>
      </c>
      <c r="U3866">
        <f t="shared" si="304"/>
        <v>2016</v>
      </c>
    </row>
    <row r="3867" spans="1:21" ht="43.5" x14ac:dyDescent="0.3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>
        <f t="shared" si="301"/>
        <v>0</v>
      </c>
      <c r="Q3867" s="10" t="s">
        <v>8327</v>
      </c>
      <c r="R3867" t="s">
        <v>8330</v>
      </c>
      <c r="S3867" s="13">
        <f t="shared" si="302"/>
        <v>42614.675625000003</v>
      </c>
      <c r="T3867" s="13">
        <f t="shared" si="303"/>
        <v>42626.895833333328</v>
      </c>
      <c r="U3867">
        <f t="shared" si="304"/>
        <v>2016</v>
      </c>
    </row>
    <row r="3868" spans="1:21" ht="43.5" x14ac:dyDescent="0.3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0" t="s">
        <v>8316</v>
      </c>
      <c r="R3868" t="s">
        <v>8344</v>
      </c>
      <c r="S3868" s="13">
        <f t="shared" si="302"/>
        <v>42709.002881944441</v>
      </c>
      <c r="T3868" s="13">
        <f t="shared" si="303"/>
        <v>42739.002881944441</v>
      </c>
      <c r="U3868">
        <f t="shared" si="304"/>
        <v>2016</v>
      </c>
    </row>
    <row r="3869" spans="1:21" ht="29" x14ac:dyDescent="0.3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>
        <f t="shared" si="301"/>
        <v>0</v>
      </c>
      <c r="Q3869" s="10" t="s">
        <v>8308</v>
      </c>
      <c r="R3869" t="s">
        <v>8342</v>
      </c>
      <c r="S3869" s="13">
        <f t="shared" si="302"/>
        <v>42130.78361111111</v>
      </c>
      <c r="T3869" s="13">
        <f t="shared" si="303"/>
        <v>42160.78361111111</v>
      </c>
      <c r="U3869">
        <f t="shared" si="304"/>
        <v>2015</v>
      </c>
    </row>
    <row r="3870" spans="1:21" ht="43.5" x14ac:dyDescent="0.3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>
        <f t="shared" si="301"/>
        <v>0</v>
      </c>
      <c r="Q3870" s="10" t="s">
        <v>8308</v>
      </c>
      <c r="R3870" t="s">
        <v>8342</v>
      </c>
      <c r="S3870" s="13">
        <f t="shared" si="302"/>
        <v>42592.836076388892</v>
      </c>
      <c r="T3870" s="13">
        <f t="shared" si="303"/>
        <v>42622.836076388892</v>
      </c>
      <c r="U3870">
        <f t="shared" si="304"/>
        <v>2016</v>
      </c>
    </row>
    <row r="3871" spans="1:21" ht="43.5" x14ac:dyDescent="0.3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>
        <f t="shared" si="301"/>
        <v>0</v>
      </c>
      <c r="Q3871" s="10" t="s">
        <v>8319</v>
      </c>
      <c r="R3871" t="s">
        <v>8345</v>
      </c>
      <c r="S3871" s="13">
        <f t="shared" si="302"/>
        <v>42397.89980324074</v>
      </c>
      <c r="T3871" s="13">
        <f t="shared" si="303"/>
        <v>42427.89980324074</v>
      </c>
      <c r="U3871">
        <f t="shared" si="304"/>
        <v>2016</v>
      </c>
    </row>
    <row r="3872" spans="1:21" ht="43.5" x14ac:dyDescent="0.3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>
        <f t="shared" si="301"/>
        <v>0</v>
      </c>
      <c r="Q3872" s="10" t="s">
        <v>8319</v>
      </c>
      <c r="R3872" t="s">
        <v>8345</v>
      </c>
      <c r="S3872" s="13">
        <f t="shared" si="302"/>
        <v>42265.818622685183</v>
      </c>
      <c r="T3872" s="13">
        <f t="shared" si="303"/>
        <v>42295.818622685183</v>
      </c>
      <c r="U3872">
        <f t="shared" si="304"/>
        <v>2015</v>
      </c>
    </row>
    <row r="3873" spans="1:21" ht="43.5" x14ac:dyDescent="0.3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>
        <f t="shared" si="301"/>
        <v>0</v>
      </c>
      <c r="Q3873" s="10" t="s">
        <v>8319</v>
      </c>
      <c r="R3873" t="s">
        <v>8357</v>
      </c>
      <c r="S3873" s="13">
        <f t="shared" si="302"/>
        <v>42498.899398148147</v>
      </c>
      <c r="T3873" s="13">
        <f t="shared" si="303"/>
        <v>42528.879166666666</v>
      </c>
      <c r="U3873">
        <f t="shared" si="304"/>
        <v>2016</v>
      </c>
    </row>
    <row r="3874" spans="1:21" ht="43.5" x14ac:dyDescent="0.3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>
        <f t="shared" si="301"/>
        <v>0</v>
      </c>
      <c r="Q3874" s="10" t="s">
        <v>8319</v>
      </c>
      <c r="R3874" t="s">
        <v>8345</v>
      </c>
      <c r="S3874" s="13">
        <f t="shared" si="302"/>
        <v>42487.825752314813</v>
      </c>
      <c r="T3874" s="13">
        <f t="shared" si="303"/>
        <v>42508.825752314813</v>
      </c>
      <c r="U3874">
        <f t="shared" si="304"/>
        <v>2016</v>
      </c>
    </row>
    <row r="3875" spans="1:21" ht="29" x14ac:dyDescent="0.3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>
        <f t="shared" si="301"/>
        <v>0</v>
      </c>
      <c r="Q3875" s="10" t="s">
        <v>8319</v>
      </c>
      <c r="R3875" t="s">
        <v>8345</v>
      </c>
      <c r="S3875" s="13">
        <f t="shared" si="302"/>
        <v>42060.00980324074</v>
      </c>
      <c r="T3875" s="13">
        <f t="shared" si="303"/>
        <v>42104.968136574069</v>
      </c>
      <c r="U3875">
        <f t="shared" si="304"/>
        <v>2015</v>
      </c>
    </row>
    <row r="3876" spans="1:21" ht="29" x14ac:dyDescent="0.3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>
        <f t="shared" si="301"/>
        <v>0</v>
      </c>
      <c r="Q3876" s="10" t="s">
        <v>8319</v>
      </c>
      <c r="R3876" t="s">
        <v>8345</v>
      </c>
      <c r="S3876" s="13">
        <f t="shared" si="302"/>
        <v>42140.173252314817</v>
      </c>
      <c r="T3876" s="13">
        <f t="shared" si="303"/>
        <v>42170.173252314817</v>
      </c>
      <c r="U3876">
        <f t="shared" si="304"/>
        <v>2015</v>
      </c>
    </row>
    <row r="3877" spans="1:21" ht="43.5" x14ac:dyDescent="0.3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>
        <f t="shared" si="301"/>
        <v>0</v>
      </c>
      <c r="Q3877" s="10" t="s">
        <v>8319</v>
      </c>
      <c r="R3877" t="s">
        <v>8345</v>
      </c>
      <c r="S3877" s="13">
        <f t="shared" si="302"/>
        <v>42089.84520833334</v>
      </c>
      <c r="T3877" s="13">
        <f t="shared" si="303"/>
        <v>42119.84520833334</v>
      </c>
      <c r="U3877">
        <f t="shared" si="304"/>
        <v>2015</v>
      </c>
    </row>
    <row r="3878" spans="1:21" ht="43.5" x14ac:dyDescent="0.3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>
        <f t="shared" si="301"/>
        <v>0</v>
      </c>
      <c r="Q3878" s="10" t="s">
        <v>8311</v>
      </c>
      <c r="R3878" t="s">
        <v>8356</v>
      </c>
      <c r="S3878" s="13">
        <f t="shared" si="302"/>
        <v>41863.636006944449</v>
      </c>
      <c r="T3878" s="13">
        <f t="shared" si="303"/>
        <v>41893.636006944449</v>
      </c>
      <c r="U3878">
        <f t="shared" si="304"/>
        <v>2014</v>
      </c>
    </row>
    <row r="3879" spans="1:21" ht="43.5" x14ac:dyDescent="0.3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>
        <f t="shared" si="301"/>
        <v>0</v>
      </c>
      <c r="Q3879" s="10" t="s">
        <v>8323</v>
      </c>
      <c r="R3879" t="s">
        <v>8326</v>
      </c>
      <c r="S3879" s="13">
        <f t="shared" si="302"/>
        <v>42515.078217592592</v>
      </c>
      <c r="T3879" s="13">
        <f t="shared" si="303"/>
        <v>42575.078217592592</v>
      </c>
      <c r="U3879">
        <f t="shared" si="304"/>
        <v>2016</v>
      </c>
    </row>
    <row r="3880" spans="1:21" ht="43.5" x14ac:dyDescent="0.3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>
        <f t="shared" si="301"/>
        <v>0</v>
      </c>
      <c r="Q3880" s="10" t="s">
        <v>8323</v>
      </c>
      <c r="R3880" t="s">
        <v>8324</v>
      </c>
      <c r="S3880" s="13">
        <f t="shared" si="302"/>
        <v>42498.008391203708</v>
      </c>
      <c r="T3880" s="13">
        <f t="shared" si="303"/>
        <v>42528.008391203708</v>
      </c>
      <c r="U3880">
        <f t="shared" si="304"/>
        <v>2016</v>
      </c>
    </row>
    <row r="3881" spans="1:21" ht="43.5" x14ac:dyDescent="0.3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8323</v>
      </c>
      <c r="R3881" t="s">
        <v>8335</v>
      </c>
      <c r="S3881" s="13">
        <f t="shared" si="302"/>
        <v>42065.791574074072</v>
      </c>
      <c r="T3881" s="13">
        <f t="shared" si="303"/>
        <v>42090.749907407408</v>
      </c>
      <c r="U3881">
        <f t="shared" si="304"/>
        <v>2015</v>
      </c>
    </row>
    <row r="3882" spans="1:21" x14ac:dyDescent="0.3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0" t="s">
        <v>8323</v>
      </c>
      <c r="R3882" t="s">
        <v>8335</v>
      </c>
      <c r="S3882" s="13">
        <f t="shared" si="302"/>
        <v>41954.228032407409</v>
      </c>
      <c r="T3882" s="13">
        <f t="shared" si="303"/>
        <v>41984.228032407409</v>
      </c>
      <c r="U3882">
        <f t="shared" si="304"/>
        <v>2014</v>
      </c>
    </row>
    <row r="3883" spans="1:21" ht="43.5" x14ac:dyDescent="0.3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>
        <f t="shared" si="301"/>
        <v>0</v>
      </c>
      <c r="Q3883" s="10" t="s">
        <v>8323</v>
      </c>
      <c r="R3883" t="s">
        <v>8326</v>
      </c>
      <c r="S3883" s="13">
        <f t="shared" si="302"/>
        <v>42433.338749999995</v>
      </c>
      <c r="T3883" s="13">
        <f t="shared" si="303"/>
        <v>42461.25</v>
      </c>
      <c r="U3883">
        <f t="shared" si="304"/>
        <v>2016</v>
      </c>
    </row>
    <row r="3884" spans="1:21" ht="43.5" x14ac:dyDescent="0.3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>
        <f t="shared" si="301"/>
        <v>0</v>
      </c>
      <c r="Q3884" s="10" t="s">
        <v>8323</v>
      </c>
      <c r="R3884" t="s">
        <v>8326</v>
      </c>
      <c r="S3884" s="13">
        <f t="shared" si="302"/>
        <v>42296.154131944444</v>
      </c>
      <c r="T3884" s="13">
        <f t="shared" si="303"/>
        <v>42326.195798611108</v>
      </c>
      <c r="U3884">
        <f t="shared" si="304"/>
        <v>2015</v>
      </c>
    </row>
    <row r="3885" spans="1:21" ht="43.5" x14ac:dyDescent="0.3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>
        <f t="shared" si="301"/>
        <v>0</v>
      </c>
      <c r="Q3885" s="10" t="s">
        <v>8323</v>
      </c>
      <c r="R3885" t="s">
        <v>8326</v>
      </c>
      <c r="S3885" s="13">
        <f t="shared" si="302"/>
        <v>42344.824502314819</v>
      </c>
      <c r="T3885" s="13">
        <f t="shared" si="303"/>
        <v>42400.996527777781</v>
      </c>
      <c r="U3885">
        <f t="shared" si="304"/>
        <v>2015</v>
      </c>
    </row>
    <row r="3886" spans="1:21" x14ac:dyDescent="0.3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>
        <f t="shared" si="301"/>
        <v>0</v>
      </c>
      <c r="Q3886" s="10" t="s">
        <v>8323</v>
      </c>
      <c r="R3886" t="s">
        <v>8326</v>
      </c>
      <c r="S3886" s="13">
        <f t="shared" si="302"/>
        <v>42538.742893518516</v>
      </c>
      <c r="T3886" s="13">
        <f t="shared" si="303"/>
        <v>42568.742893518516</v>
      </c>
      <c r="U3886">
        <f t="shared" si="304"/>
        <v>2016</v>
      </c>
    </row>
    <row r="3887" spans="1:21" ht="43.5" x14ac:dyDescent="0.3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>
        <f t="shared" si="301"/>
        <v>0</v>
      </c>
      <c r="Q3887" s="10" t="s">
        <v>8323</v>
      </c>
      <c r="R3887" t="s">
        <v>8326</v>
      </c>
      <c r="S3887" s="13">
        <f t="shared" si="302"/>
        <v>41836.190937499996</v>
      </c>
      <c r="T3887" s="13">
        <f t="shared" si="303"/>
        <v>41896.190937499996</v>
      </c>
      <c r="U3887">
        <f t="shared" si="304"/>
        <v>2014</v>
      </c>
    </row>
    <row r="3888" spans="1:21" ht="43.5" x14ac:dyDescent="0.3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>
        <f t="shared" si="301"/>
        <v>0</v>
      </c>
      <c r="Q3888" s="10" t="s">
        <v>8319</v>
      </c>
      <c r="R3888" t="s">
        <v>8345</v>
      </c>
      <c r="S3888" s="13">
        <f t="shared" si="302"/>
        <v>42093.181944444441</v>
      </c>
      <c r="T3888" s="13">
        <f t="shared" si="303"/>
        <v>42123.181944444441</v>
      </c>
      <c r="U3888">
        <f t="shared" si="304"/>
        <v>2015</v>
      </c>
    </row>
    <row r="3889" spans="1:21" ht="43.5" x14ac:dyDescent="0.3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>
        <f t="shared" si="301"/>
        <v>0</v>
      </c>
      <c r="Q3889" s="10" t="s">
        <v>8308</v>
      </c>
      <c r="R3889" t="s">
        <v>8342</v>
      </c>
      <c r="S3889" s="13">
        <f t="shared" si="302"/>
        <v>42283.3909375</v>
      </c>
      <c r="T3889" s="13">
        <f t="shared" si="303"/>
        <v>42339</v>
      </c>
      <c r="U3889">
        <f t="shared" si="304"/>
        <v>2015</v>
      </c>
    </row>
    <row r="3890" spans="1:21" x14ac:dyDescent="0.3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>
        <f t="shared" si="301"/>
        <v>0</v>
      </c>
      <c r="Q3890" s="10" t="s">
        <v>8319</v>
      </c>
      <c r="R3890" t="s">
        <v>8345</v>
      </c>
      <c r="S3890" s="13">
        <f t="shared" si="302"/>
        <v>41841.682314814818</v>
      </c>
      <c r="T3890" s="13">
        <f t="shared" si="303"/>
        <v>41871.682314814818</v>
      </c>
      <c r="U3890">
        <f t="shared" si="304"/>
        <v>2014</v>
      </c>
    </row>
    <row r="3891" spans="1:21" ht="43.5" x14ac:dyDescent="0.3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>
        <f t="shared" si="301"/>
        <v>0</v>
      </c>
      <c r="Q3891" s="10" t="s">
        <v>8323</v>
      </c>
      <c r="R3891" t="s">
        <v>8324</v>
      </c>
      <c r="S3891" s="13">
        <f t="shared" si="302"/>
        <v>42293.922986111109</v>
      </c>
      <c r="T3891" s="13">
        <f t="shared" si="303"/>
        <v>42323.96465277778</v>
      </c>
      <c r="U3891">
        <f t="shared" si="304"/>
        <v>2015</v>
      </c>
    </row>
    <row r="3892" spans="1:21" ht="43.5" x14ac:dyDescent="0.3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0" t="s">
        <v>8323</v>
      </c>
      <c r="R3892" t="s">
        <v>8326</v>
      </c>
      <c r="S3892" s="13">
        <f t="shared" si="302"/>
        <v>42419.246168981481</v>
      </c>
      <c r="T3892" s="13">
        <f t="shared" si="303"/>
        <v>42434.246168981481</v>
      </c>
      <c r="U3892">
        <f t="shared" si="304"/>
        <v>2016</v>
      </c>
    </row>
    <row r="3893" spans="1:21" ht="43.5" x14ac:dyDescent="0.3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>
        <f t="shared" si="301"/>
        <v>0</v>
      </c>
      <c r="Q3893" s="10" t="s">
        <v>8311</v>
      </c>
      <c r="R3893" t="s">
        <v>8348</v>
      </c>
      <c r="S3893" s="13">
        <f t="shared" si="302"/>
        <v>42086.811400462961</v>
      </c>
      <c r="T3893" s="13">
        <f t="shared" si="303"/>
        <v>42134.811400462961</v>
      </c>
      <c r="U3893">
        <f t="shared" si="304"/>
        <v>2015</v>
      </c>
    </row>
    <row r="3894" spans="1:21" ht="43.5" x14ac:dyDescent="0.3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8323</v>
      </c>
      <c r="R3894" t="s">
        <v>8326</v>
      </c>
      <c r="S3894" s="13">
        <f t="shared" si="302"/>
        <v>42613.841261574074</v>
      </c>
      <c r="T3894" s="13">
        <f t="shared" si="303"/>
        <v>42644.166666666672</v>
      </c>
      <c r="U3894">
        <f t="shared" si="304"/>
        <v>2016</v>
      </c>
    </row>
    <row r="3895" spans="1:21" ht="43.5" x14ac:dyDescent="0.3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>
        <f t="shared" si="301"/>
        <v>0</v>
      </c>
      <c r="Q3895" s="10" t="s">
        <v>8313</v>
      </c>
      <c r="R3895" t="s">
        <v>8314</v>
      </c>
      <c r="S3895" s="13">
        <f t="shared" si="302"/>
        <v>41829.889027777775</v>
      </c>
      <c r="T3895" s="13">
        <f t="shared" si="303"/>
        <v>41859.889027777775</v>
      </c>
      <c r="U3895">
        <f t="shared" si="304"/>
        <v>2014</v>
      </c>
    </row>
    <row r="3896" spans="1:21" ht="29" x14ac:dyDescent="0.3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>
        <f t="shared" si="301"/>
        <v>0</v>
      </c>
      <c r="Q3896" s="10" t="s">
        <v>8321</v>
      </c>
      <c r="R3896" t="s">
        <v>8325</v>
      </c>
      <c r="S3896" s="13">
        <f t="shared" si="302"/>
        <v>42096.686400462961</v>
      </c>
      <c r="T3896" s="13">
        <f t="shared" si="303"/>
        <v>42156.686400462961</v>
      </c>
      <c r="U3896">
        <f t="shared" si="304"/>
        <v>2015</v>
      </c>
    </row>
    <row r="3897" spans="1:21" ht="43.5" x14ac:dyDescent="0.3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>
        <f t="shared" si="301"/>
        <v>0</v>
      </c>
      <c r="Q3897" s="10" t="s">
        <v>8316</v>
      </c>
      <c r="R3897" t="s">
        <v>8344</v>
      </c>
      <c r="S3897" s="13">
        <f t="shared" si="302"/>
        <v>41773.008738425924</v>
      </c>
      <c r="T3897" s="13">
        <f t="shared" si="303"/>
        <v>41803.008738425924</v>
      </c>
      <c r="U3897">
        <f t="shared" si="304"/>
        <v>2014</v>
      </c>
    </row>
    <row r="3898" spans="1:21" ht="43.5" x14ac:dyDescent="0.3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>
        <f t="shared" si="301"/>
        <v>0</v>
      </c>
      <c r="Q3898" s="10" t="s">
        <v>8319</v>
      </c>
      <c r="R3898" t="s">
        <v>8345</v>
      </c>
      <c r="S3898" s="13">
        <f t="shared" si="302"/>
        <v>42655.736956018518</v>
      </c>
      <c r="T3898" s="13">
        <f t="shared" si="303"/>
        <v>42700.778622685189</v>
      </c>
      <c r="U3898">
        <f t="shared" si="304"/>
        <v>2016</v>
      </c>
    </row>
    <row r="3899" spans="1:21" ht="43.5" x14ac:dyDescent="0.3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>
        <f t="shared" si="301"/>
        <v>0</v>
      </c>
      <c r="Q3899" s="10" t="s">
        <v>8319</v>
      </c>
      <c r="R3899" t="s">
        <v>8345</v>
      </c>
      <c r="S3899" s="13">
        <f t="shared" si="302"/>
        <v>42031.965138888889</v>
      </c>
      <c r="T3899" s="13">
        <f t="shared" si="303"/>
        <v>42080.75</v>
      </c>
      <c r="U3899">
        <f t="shared" si="304"/>
        <v>2015</v>
      </c>
    </row>
    <row r="3900" spans="1:21" ht="43.5" x14ac:dyDescent="0.3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>
        <f t="shared" si="301"/>
        <v>0</v>
      </c>
      <c r="Q3900" s="10" t="s">
        <v>8319</v>
      </c>
      <c r="R3900" t="s">
        <v>8345</v>
      </c>
      <c r="S3900" s="13">
        <f t="shared" si="302"/>
        <v>41829.592002314814</v>
      </c>
      <c r="T3900" s="13">
        <f t="shared" si="303"/>
        <v>41874.592002314814</v>
      </c>
      <c r="U3900">
        <f t="shared" si="304"/>
        <v>2014</v>
      </c>
    </row>
    <row r="3901" spans="1:21" ht="43.5" x14ac:dyDescent="0.3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>
        <f t="shared" si="301"/>
        <v>0</v>
      </c>
      <c r="Q3901" s="10" t="s">
        <v>8311</v>
      </c>
      <c r="R3901" t="s">
        <v>8356</v>
      </c>
      <c r="S3901" s="13">
        <f t="shared" si="302"/>
        <v>41537.869143518517</v>
      </c>
      <c r="T3901" s="13">
        <f t="shared" si="303"/>
        <v>41552.869143518517</v>
      </c>
      <c r="U3901">
        <f t="shared" si="304"/>
        <v>2013</v>
      </c>
    </row>
    <row r="3902" spans="1:21" ht="43.5" x14ac:dyDescent="0.3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0" t="s">
        <v>8323</v>
      </c>
      <c r="R3902" t="s">
        <v>8326</v>
      </c>
      <c r="S3902" s="13">
        <f t="shared" si="302"/>
        <v>42108.692060185189</v>
      </c>
      <c r="T3902" s="13">
        <f t="shared" si="303"/>
        <v>42153.692060185189</v>
      </c>
      <c r="U3902">
        <f t="shared" si="304"/>
        <v>2015</v>
      </c>
    </row>
    <row r="3903" spans="1:21" ht="43.5" x14ac:dyDescent="0.3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>
        <f t="shared" si="301"/>
        <v>0</v>
      </c>
      <c r="Q3903" s="10" t="s">
        <v>8323</v>
      </c>
      <c r="R3903" t="s">
        <v>8335</v>
      </c>
      <c r="S3903" s="13">
        <f t="shared" si="302"/>
        <v>42527.00953703704</v>
      </c>
      <c r="T3903" s="13">
        <f t="shared" si="303"/>
        <v>42582.291666666672</v>
      </c>
      <c r="U3903">
        <f t="shared" si="304"/>
        <v>2016</v>
      </c>
    </row>
    <row r="3904" spans="1:21" ht="43.5" x14ac:dyDescent="0.3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0" t="s">
        <v>8323</v>
      </c>
      <c r="R3904" t="s">
        <v>8326</v>
      </c>
      <c r="S3904" s="13">
        <f t="shared" si="302"/>
        <v>42228.151701388888</v>
      </c>
      <c r="T3904" s="13">
        <f t="shared" si="303"/>
        <v>42253.151701388888</v>
      </c>
      <c r="U3904">
        <f t="shared" si="304"/>
        <v>2015</v>
      </c>
    </row>
    <row r="3905" spans="1:21" ht="43.5" x14ac:dyDescent="0.3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0" t="s">
        <v>8321</v>
      </c>
      <c r="R3905" t="s">
        <v>8339</v>
      </c>
      <c r="S3905" s="13">
        <f t="shared" si="302"/>
        <v>41041.167627314811</v>
      </c>
      <c r="T3905" s="13">
        <f t="shared" si="303"/>
        <v>41101.160474537035</v>
      </c>
      <c r="U3905">
        <f t="shared" si="304"/>
        <v>2012</v>
      </c>
    </row>
    <row r="3906" spans="1:21" ht="43.5" x14ac:dyDescent="0.3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ref="O3906:O3969" si="305">ROUND(E3906/D3906*100,0)</f>
        <v>0</v>
      </c>
      <c r="P3906">
        <f t="shared" si="301"/>
        <v>0</v>
      </c>
      <c r="Q3906" s="10" t="s">
        <v>8308</v>
      </c>
      <c r="R3906" t="s">
        <v>8342</v>
      </c>
      <c r="S3906" s="13">
        <f t="shared" si="302"/>
        <v>42380.696342592593</v>
      </c>
      <c r="T3906" s="13">
        <f t="shared" si="303"/>
        <v>42410.696342592593</v>
      </c>
      <c r="U3906">
        <f t="shared" si="304"/>
        <v>2016</v>
      </c>
    </row>
    <row r="3907" spans="1:21" ht="43.5" x14ac:dyDescent="0.3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si="305"/>
        <v>0</v>
      </c>
      <c r="P3907">
        <f t="shared" ref="P3907:P3970" si="306">IFERROR(ROUND(E3907/L3907,2),0)</f>
        <v>0</v>
      </c>
      <c r="Q3907" s="10" t="s">
        <v>8308</v>
      </c>
      <c r="R3907" t="s">
        <v>8342</v>
      </c>
      <c r="S3907" s="13">
        <f t="shared" ref="S3907:S3970" si="307">(((J3907/60)/60)/24)+DATE(1970,1,1)</f>
        <v>42503.353506944448</v>
      </c>
      <c r="T3907" s="13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43.5" x14ac:dyDescent="0.3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>
        <f t="shared" si="306"/>
        <v>0</v>
      </c>
      <c r="Q3908" s="10" t="s">
        <v>8321</v>
      </c>
      <c r="R3908" t="s">
        <v>8339</v>
      </c>
      <c r="S3908" s="13">
        <f t="shared" si="307"/>
        <v>42223.616018518514</v>
      </c>
      <c r="T3908" s="13">
        <f t="shared" si="308"/>
        <v>42253.615277777775</v>
      </c>
      <c r="U3908">
        <f t="shared" si="309"/>
        <v>2015</v>
      </c>
    </row>
    <row r="3909" spans="1:21" ht="29" x14ac:dyDescent="0.3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>
        <f t="shared" si="306"/>
        <v>0</v>
      </c>
      <c r="Q3909" s="10" t="s">
        <v>8321</v>
      </c>
      <c r="R3909" t="s">
        <v>8337</v>
      </c>
      <c r="S3909" s="13">
        <f t="shared" si="307"/>
        <v>41969.767824074079</v>
      </c>
      <c r="T3909" s="13">
        <f t="shared" si="308"/>
        <v>42012.762499999997</v>
      </c>
      <c r="U3909">
        <f t="shared" si="309"/>
        <v>2014</v>
      </c>
    </row>
    <row r="3910" spans="1:21" ht="43.5" x14ac:dyDescent="0.3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>
        <f t="shared" si="306"/>
        <v>0</v>
      </c>
      <c r="Q3910" s="10" t="s">
        <v>8321</v>
      </c>
      <c r="R3910" t="s">
        <v>8339</v>
      </c>
      <c r="S3910" s="13">
        <f t="shared" si="307"/>
        <v>42591.31858796296</v>
      </c>
      <c r="T3910" s="13">
        <f t="shared" si="308"/>
        <v>42651.31858796296</v>
      </c>
      <c r="U3910">
        <f t="shared" si="309"/>
        <v>2016</v>
      </c>
    </row>
    <row r="3911" spans="1:21" ht="43.5" x14ac:dyDescent="0.3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>
        <f t="shared" si="306"/>
        <v>0</v>
      </c>
      <c r="Q3911" s="10" t="s">
        <v>8321</v>
      </c>
      <c r="R3911" t="s">
        <v>8339</v>
      </c>
      <c r="S3911" s="13">
        <f t="shared" si="307"/>
        <v>42171.827604166669</v>
      </c>
      <c r="T3911" s="13">
        <f t="shared" si="308"/>
        <v>42201.827604166669</v>
      </c>
      <c r="U3911">
        <f t="shared" si="309"/>
        <v>2015</v>
      </c>
    </row>
    <row r="3912" spans="1:21" ht="58" x14ac:dyDescent="0.3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>
        <f t="shared" si="306"/>
        <v>0</v>
      </c>
      <c r="Q3912" s="10" t="s">
        <v>8327</v>
      </c>
      <c r="R3912" t="s">
        <v>8350</v>
      </c>
      <c r="S3912" s="13">
        <f t="shared" si="307"/>
        <v>40338.02002314815</v>
      </c>
      <c r="T3912" s="13">
        <f t="shared" si="308"/>
        <v>40367.944444444445</v>
      </c>
      <c r="U3912">
        <f t="shared" si="309"/>
        <v>2010</v>
      </c>
    </row>
    <row r="3913" spans="1:21" ht="43.5" x14ac:dyDescent="0.3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>
        <f t="shared" si="306"/>
        <v>0</v>
      </c>
      <c r="Q3913" s="10" t="s">
        <v>8327</v>
      </c>
      <c r="R3913" t="s">
        <v>8330</v>
      </c>
      <c r="S3913" s="13">
        <f t="shared" si="307"/>
        <v>42451.866967592592</v>
      </c>
      <c r="T3913" s="13">
        <f t="shared" si="308"/>
        <v>42491.866967592592</v>
      </c>
      <c r="U3913">
        <f t="shared" si="309"/>
        <v>2016</v>
      </c>
    </row>
    <row r="3914" spans="1:21" ht="58" x14ac:dyDescent="0.3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>
        <f t="shared" si="306"/>
        <v>0</v>
      </c>
      <c r="Q3914" s="10" t="s">
        <v>8319</v>
      </c>
      <c r="R3914" t="s">
        <v>8357</v>
      </c>
      <c r="S3914" s="13">
        <f t="shared" si="307"/>
        <v>42047.05574074074</v>
      </c>
      <c r="T3914" s="13">
        <f t="shared" si="308"/>
        <v>42077.014074074075</v>
      </c>
      <c r="U3914">
        <f t="shared" si="309"/>
        <v>2015</v>
      </c>
    </row>
    <row r="3915" spans="1:21" ht="43.5" x14ac:dyDescent="0.3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0" t="s">
        <v>8323</v>
      </c>
      <c r="R3915" t="s">
        <v>8326</v>
      </c>
      <c r="S3915" s="13">
        <f t="shared" si="307"/>
        <v>42408.999571759254</v>
      </c>
      <c r="T3915" s="13">
        <f t="shared" si="308"/>
        <v>42453.957905092597</v>
      </c>
      <c r="U3915">
        <f t="shared" si="309"/>
        <v>2016</v>
      </c>
    </row>
    <row r="3916" spans="1:21" ht="43.5" x14ac:dyDescent="0.3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>
        <f t="shared" si="306"/>
        <v>0</v>
      </c>
      <c r="Q3916" s="10" t="s">
        <v>8319</v>
      </c>
      <c r="R3916" t="s">
        <v>8345</v>
      </c>
      <c r="S3916" s="13">
        <f t="shared" si="307"/>
        <v>42154.726446759261</v>
      </c>
      <c r="T3916" s="13">
        <f t="shared" si="308"/>
        <v>42185.65625</v>
      </c>
      <c r="U3916">
        <f t="shared" si="309"/>
        <v>2015</v>
      </c>
    </row>
    <row r="3917" spans="1:21" ht="43.5" x14ac:dyDescent="0.3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>
        <f t="shared" si="306"/>
        <v>0</v>
      </c>
      <c r="Q3917" s="10" t="s">
        <v>8321</v>
      </c>
      <c r="R3917" t="s">
        <v>8339</v>
      </c>
      <c r="S3917" s="13">
        <f t="shared" si="307"/>
        <v>42285.909027777772</v>
      </c>
      <c r="T3917" s="13">
        <f t="shared" si="308"/>
        <v>42299.790972222225</v>
      </c>
      <c r="U3917">
        <f t="shared" si="309"/>
        <v>2015</v>
      </c>
    </row>
    <row r="3918" spans="1:21" ht="58" x14ac:dyDescent="0.3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>
        <f t="shared" si="306"/>
        <v>0</v>
      </c>
      <c r="Q3918" s="10" t="s">
        <v>8327</v>
      </c>
      <c r="R3918" t="s">
        <v>8350</v>
      </c>
      <c r="S3918" s="13">
        <f t="shared" si="307"/>
        <v>40291.81150462963</v>
      </c>
      <c r="T3918" s="13">
        <f t="shared" si="308"/>
        <v>40337.799305555556</v>
      </c>
      <c r="U3918">
        <f t="shared" si="309"/>
        <v>2010</v>
      </c>
    </row>
    <row r="3919" spans="1:21" ht="43.5" x14ac:dyDescent="0.3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>
        <f t="shared" si="306"/>
        <v>0</v>
      </c>
      <c r="Q3919" s="10" t="s">
        <v>8319</v>
      </c>
      <c r="R3919" t="s">
        <v>8345</v>
      </c>
      <c r="S3919" s="13">
        <f t="shared" si="307"/>
        <v>42029.07131944444</v>
      </c>
      <c r="T3919" s="13">
        <f t="shared" si="308"/>
        <v>42059.07131944444</v>
      </c>
      <c r="U3919">
        <f t="shared" si="309"/>
        <v>2015</v>
      </c>
    </row>
    <row r="3920" spans="1:21" ht="43.5" x14ac:dyDescent="0.3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>
        <f t="shared" si="306"/>
        <v>0</v>
      </c>
      <c r="Q3920" s="10" t="s">
        <v>8313</v>
      </c>
      <c r="R3920" t="s">
        <v>8353</v>
      </c>
      <c r="S3920" s="13">
        <f t="shared" si="307"/>
        <v>41847.930694444447</v>
      </c>
      <c r="T3920" s="13">
        <f t="shared" si="308"/>
        <v>41877.930694444447</v>
      </c>
      <c r="U3920">
        <f t="shared" si="309"/>
        <v>2014</v>
      </c>
    </row>
    <row r="3921" spans="1:21" ht="43.5" x14ac:dyDescent="0.3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>
        <f t="shared" si="306"/>
        <v>0</v>
      </c>
      <c r="Q3921" s="10" t="s">
        <v>8321</v>
      </c>
      <c r="R3921" t="s">
        <v>8325</v>
      </c>
      <c r="S3921" s="13">
        <f t="shared" si="307"/>
        <v>42072.758981481486</v>
      </c>
      <c r="T3921" s="13">
        <f t="shared" si="308"/>
        <v>42132.758981481486</v>
      </c>
      <c r="U3921">
        <f t="shared" si="309"/>
        <v>2015</v>
      </c>
    </row>
    <row r="3922" spans="1:21" x14ac:dyDescent="0.3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>
        <f t="shared" si="306"/>
        <v>0</v>
      </c>
      <c r="Q3922" s="10" t="s">
        <v>8321</v>
      </c>
      <c r="R3922" t="s">
        <v>8325</v>
      </c>
      <c r="S3922" s="13">
        <f t="shared" si="307"/>
        <v>42255.927824074075</v>
      </c>
      <c r="T3922" s="13">
        <f t="shared" si="308"/>
        <v>42285.874305555553</v>
      </c>
      <c r="U3922">
        <f t="shared" si="309"/>
        <v>2015</v>
      </c>
    </row>
    <row r="3923" spans="1:21" ht="29" x14ac:dyDescent="0.3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0" t="s">
        <v>8321</v>
      </c>
      <c r="R3923" t="s">
        <v>8339</v>
      </c>
      <c r="S3923" s="13">
        <f t="shared" si="307"/>
        <v>41827.989861111113</v>
      </c>
      <c r="T3923" s="13">
        <f t="shared" si="308"/>
        <v>41887.989861111113</v>
      </c>
      <c r="U3923">
        <f t="shared" si="309"/>
        <v>2014</v>
      </c>
    </row>
    <row r="3924" spans="1:21" ht="43.5" x14ac:dyDescent="0.3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>
        <f t="shared" si="306"/>
        <v>0</v>
      </c>
      <c r="Q3924" s="10" t="s">
        <v>8319</v>
      </c>
      <c r="R3924" t="s">
        <v>8345</v>
      </c>
      <c r="S3924" s="13">
        <f t="shared" si="307"/>
        <v>41897.660833333335</v>
      </c>
      <c r="T3924" s="13">
        <f t="shared" si="308"/>
        <v>41927.660833333335</v>
      </c>
      <c r="U3924">
        <f t="shared" si="309"/>
        <v>2014</v>
      </c>
    </row>
    <row r="3925" spans="1:21" ht="29" x14ac:dyDescent="0.3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>
        <f t="shared" si="306"/>
        <v>0</v>
      </c>
      <c r="Q3925" s="10" t="s">
        <v>8311</v>
      </c>
      <c r="R3925" t="s">
        <v>8348</v>
      </c>
      <c r="S3925" s="13">
        <f t="shared" si="307"/>
        <v>42289.89634259259</v>
      </c>
      <c r="T3925" s="13">
        <f t="shared" si="308"/>
        <v>42319.938009259262</v>
      </c>
      <c r="U3925">
        <f t="shared" si="309"/>
        <v>2015</v>
      </c>
    </row>
    <row r="3926" spans="1:21" ht="43.5" x14ac:dyDescent="0.3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>
        <f t="shared" si="306"/>
        <v>0</v>
      </c>
      <c r="Q3926" s="10" t="s">
        <v>8313</v>
      </c>
      <c r="R3926" t="s">
        <v>8355</v>
      </c>
      <c r="S3926" s="13">
        <f t="shared" si="307"/>
        <v>42219.282951388886</v>
      </c>
      <c r="T3926" s="13">
        <f t="shared" si="308"/>
        <v>42249.282951388886</v>
      </c>
      <c r="U3926">
        <f t="shared" si="309"/>
        <v>2015</v>
      </c>
    </row>
    <row r="3927" spans="1:21" ht="29" x14ac:dyDescent="0.3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8327</v>
      </c>
      <c r="R3927" t="s">
        <v>8330</v>
      </c>
      <c r="S3927" s="13">
        <f t="shared" si="307"/>
        <v>42779.21365740741</v>
      </c>
      <c r="T3927" s="13">
        <f t="shared" si="308"/>
        <v>42839.171990740739</v>
      </c>
      <c r="U3927">
        <f t="shared" si="309"/>
        <v>2017</v>
      </c>
    </row>
    <row r="3928" spans="1:21" ht="43.5" x14ac:dyDescent="0.3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>
        <f t="shared" si="306"/>
        <v>0</v>
      </c>
      <c r="Q3928" s="10" t="s">
        <v>8319</v>
      </c>
      <c r="R3928" t="s">
        <v>8345</v>
      </c>
      <c r="S3928" s="13">
        <f t="shared" si="307"/>
        <v>42238.022905092599</v>
      </c>
      <c r="T3928" s="13">
        <f t="shared" si="308"/>
        <v>42286.708333333328</v>
      </c>
      <c r="U3928">
        <f t="shared" si="309"/>
        <v>2015</v>
      </c>
    </row>
    <row r="3929" spans="1:21" ht="43.5" x14ac:dyDescent="0.3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0" t="s">
        <v>8323</v>
      </c>
      <c r="R3929" t="s">
        <v>8326</v>
      </c>
      <c r="S3929" s="13">
        <f t="shared" si="307"/>
        <v>42253.633159722223</v>
      </c>
      <c r="T3929" s="13">
        <f t="shared" si="308"/>
        <v>42313.674826388888</v>
      </c>
      <c r="U3929">
        <f t="shared" si="309"/>
        <v>2015</v>
      </c>
    </row>
    <row r="3930" spans="1:21" ht="58" x14ac:dyDescent="0.3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>
        <f t="shared" si="306"/>
        <v>0</v>
      </c>
      <c r="Q3930" s="10" t="s">
        <v>8311</v>
      </c>
      <c r="R3930" t="s">
        <v>8356</v>
      </c>
      <c r="S3930" s="13">
        <f t="shared" si="307"/>
        <v>42632.328784722224</v>
      </c>
      <c r="T3930" s="13">
        <f t="shared" si="308"/>
        <v>42662.328784722224</v>
      </c>
      <c r="U3930">
        <f t="shared" si="309"/>
        <v>2016</v>
      </c>
    </row>
    <row r="3931" spans="1:21" ht="43.5" x14ac:dyDescent="0.3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>
        <f t="shared" si="306"/>
        <v>0</v>
      </c>
      <c r="Q3931" s="10" t="s">
        <v>8321</v>
      </c>
      <c r="R3931" t="s">
        <v>8337</v>
      </c>
      <c r="S3931" s="13">
        <f t="shared" si="307"/>
        <v>42559.064143518524</v>
      </c>
      <c r="T3931" s="13">
        <f t="shared" si="308"/>
        <v>42616.246527777781</v>
      </c>
      <c r="U3931">
        <f t="shared" si="309"/>
        <v>2016</v>
      </c>
    </row>
    <row r="3932" spans="1:21" ht="43.5" x14ac:dyDescent="0.3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>
        <f t="shared" si="306"/>
        <v>0</v>
      </c>
      <c r="Q3932" s="10" t="s">
        <v>8327</v>
      </c>
      <c r="R3932" t="s">
        <v>8350</v>
      </c>
      <c r="S3932" s="13">
        <f t="shared" si="307"/>
        <v>41562.67155092593</v>
      </c>
      <c r="T3932" s="13">
        <f t="shared" si="308"/>
        <v>41592.713217592594</v>
      </c>
      <c r="U3932">
        <f t="shared" si="309"/>
        <v>2013</v>
      </c>
    </row>
    <row r="3933" spans="1:21" ht="43.5" x14ac:dyDescent="0.3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>
        <f t="shared" si="306"/>
        <v>0</v>
      </c>
      <c r="Q3933" s="10" t="s">
        <v>8327</v>
      </c>
      <c r="R3933" t="s">
        <v>8330</v>
      </c>
      <c r="S3933" s="13">
        <f t="shared" si="307"/>
        <v>42179.306388888886</v>
      </c>
      <c r="T3933" s="13">
        <f t="shared" si="308"/>
        <v>42239.306388888886</v>
      </c>
      <c r="U3933">
        <f t="shared" si="309"/>
        <v>2015</v>
      </c>
    </row>
    <row r="3934" spans="1:21" ht="43.5" x14ac:dyDescent="0.3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>
        <f t="shared" si="306"/>
        <v>0</v>
      </c>
      <c r="Q3934" s="10" t="s">
        <v>8308</v>
      </c>
      <c r="R3934" t="s">
        <v>8342</v>
      </c>
      <c r="S3934" s="13">
        <f t="shared" si="307"/>
        <v>41897.702199074076</v>
      </c>
      <c r="T3934" s="13">
        <f t="shared" si="308"/>
        <v>41918.208333333336</v>
      </c>
      <c r="U3934">
        <f t="shared" si="309"/>
        <v>2014</v>
      </c>
    </row>
    <row r="3935" spans="1:21" ht="43.5" x14ac:dyDescent="0.3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0" t="s">
        <v>8323</v>
      </c>
      <c r="R3935" t="s">
        <v>8326</v>
      </c>
      <c r="S3935" s="13">
        <f t="shared" si="307"/>
        <v>41916.597638888888</v>
      </c>
      <c r="T3935" s="13">
        <f t="shared" si="308"/>
        <v>41976.639305555553</v>
      </c>
      <c r="U3935">
        <f t="shared" si="309"/>
        <v>2014</v>
      </c>
    </row>
    <row r="3936" spans="1:21" ht="43.5" x14ac:dyDescent="0.3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>
        <f t="shared" si="306"/>
        <v>0</v>
      </c>
      <c r="Q3936" s="10" t="s">
        <v>8323</v>
      </c>
      <c r="R3936" t="s">
        <v>8335</v>
      </c>
      <c r="S3936" s="13">
        <f t="shared" si="307"/>
        <v>42255.696006944447</v>
      </c>
      <c r="T3936" s="13">
        <f t="shared" si="308"/>
        <v>42285.696006944447</v>
      </c>
      <c r="U3936">
        <f t="shared" si="309"/>
        <v>2015</v>
      </c>
    </row>
    <row r="3937" spans="1:21" ht="43.5" x14ac:dyDescent="0.3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0" t="s">
        <v>8323</v>
      </c>
      <c r="R3937" t="s">
        <v>8326</v>
      </c>
      <c r="S3937" s="13">
        <f t="shared" si="307"/>
        <v>42457.932025462964</v>
      </c>
      <c r="T3937" s="13">
        <f t="shared" si="308"/>
        <v>42485.013888888891</v>
      </c>
      <c r="U3937">
        <f t="shared" si="309"/>
        <v>2016</v>
      </c>
    </row>
    <row r="3938" spans="1:21" ht="43.5" x14ac:dyDescent="0.3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>
        <f t="shared" si="306"/>
        <v>0</v>
      </c>
      <c r="Q3938" s="10" t="s">
        <v>8319</v>
      </c>
      <c r="R3938" t="s">
        <v>8345</v>
      </c>
      <c r="S3938" s="13">
        <f t="shared" si="307"/>
        <v>41830.723611111112</v>
      </c>
      <c r="T3938" s="13">
        <f t="shared" si="308"/>
        <v>41860.723611111112</v>
      </c>
      <c r="U3938">
        <f t="shared" si="309"/>
        <v>2014</v>
      </c>
    </row>
    <row r="3939" spans="1:21" ht="29" x14ac:dyDescent="0.3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>
        <f t="shared" si="306"/>
        <v>0</v>
      </c>
      <c r="Q3939" s="10" t="s">
        <v>8321</v>
      </c>
      <c r="R3939" t="s">
        <v>8337</v>
      </c>
      <c r="S3939" s="13">
        <f t="shared" si="307"/>
        <v>42221.909930555557</v>
      </c>
      <c r="T3939" s="13">
        <f t="shared" si="308"/>
        <v>42251.708333333328</v>
      </c>
      <c r="U3939">
        <f t="shared" si="309"/>
        <v>2015</v>
      </c>
    </row>
    <row r="3940" spans="1:21" ht="43.5" x14ac:dyDescent="0.3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>
        <f t="shared" si="306"/>
        <v>0</v>
      </c>
      <c r="Q3940" s="10" t="s">
        <v>8321</v>
      </c>
      <c r="R3940" t="s">
        <v>8337</v>
      </c>
      <c r="S3940" s="13">
        <f t="shared" si="307"/>
        <v>41904.07671296296</v>
      </c>
      <c r="T3940" s="13">
        <f t="shared" si="308"/>
        <v>41934.07671296296</v>
      </c>
      <c r="U3940">
        <f t="shared" si="309"/>
        <v>2014</v>
      </c>
    </row>
    <row r="3941" spans="1:21" ht="43.5" x14ac:dyDescent="0.3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>
        <f t="shared" si="306"/>
        <v>0</v>
      </c>
      <c r="Q3941" s="10" t="s">
        <v>8321</v>
      </c>
      <c r="R3941" t="s">
        <v>8325</v>
      </c>
      <c r="S3941" s="13">
        <f t="shared" si="307"/>
        <v>42171.913090277783</v>
      </c>
      <c r="T3941" s="13">
        <f t="shared" si="308"/>
        <v>42231.913090277783</v>
      </c>
      <c r="U3941">
        <f t="shared" si="309"/>
        <v>2015</v>
      </c>
    </row>
    <row r="3942" spans="1:21" ht="43.5" x14ac:dyDescent="0.3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>
        <f t="shared" si="306"/>
        <v>0</v>
      </c>
      <c r="Q3942" s="10" t="s">
        <v>8321</v>
      </c>
      <c r="R3942" t="s">
        <v>8325</v>
      </c>
      <c r="S3942" s="13">
        <f t="shared" si="307"/>
        <v>42767.812893518523</v>
      </c>
      <c r="T3942" s="13">
        <f t="shared" si="308"/>
        <v>42797.833333333328</v>
      </c>
      <c r="U3942">
        <f t="shared" si="309"/>
        <v>2017</v>
      </c>
    </row>
    <row r="3943" spans="1:21" ht="58" x14ac:dyDescent="0.3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>
        <f t="shared" si="306"/>
        <v>0</v>
      </c>
      <c r="Q3943" s="10" t="s">
        <v>8321</v>
      </c>
      <c r="R3943" t="s">
        <v>8339</v>
      </c>
      <c r="S3943" s="13">
        <f t="shared" si="307"/>
        <v>40070.901412037041</v>
      </c>
      <c r="T3943" s="13">
        <f t="shared" si="308"/>
        <v>40144.207638888889</v>
      </c>
      <c r="U3943">
        <f t="shared" si="309"/>
        <v>2009</v>
      </c>
    </row>
    <row r="3944" spans="1:21" ht="29" x14ac:dyDescent="0.3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0" t="s">
        <v>8321</v>
      </c>
      <c r="R3944" t="s">
        <v>8339</v>
      </c>
      <c r="S3944" s="13">
        <f t="shared" si="307"/>
        <v>42091.778703703705</v>
      </c>
      <c r="T3944" s="13">
        <f t="shared" si="308"/>
        <v>42151.778703703705</v>
      </c>
      <c r="U3944">
        <f t="shared" si="309"/>
        <v>2015</v>
      </c>
    </row>
    <row r="3945" spans="1:21" ht="43.5" x14ac:dyDescent="0.3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8308</v>
      </c>
      <c r="R3945" t="s">
        <v>8342</v>
      </c>
      <c r="S3945" s="13">
        <f t="shared" si="307"/>
        <v>42761.376238425932</v>
      </c>
      <c r="T3945" s="13">
        <f t="shared" si="308"/>
        <v>42791.376238425932</v>
      </c>
      <c r="U3945">
        <f t="shared" si="309"/>
        <v>2017</v>
      </c>
    </row>
    <row r="3946" spans="1:21" ht="43.5" x14ac:dyDescent="0.3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8308</v>
      </c>
      <c r="R3946" t="s">
        <v>8342</v>
      </c>
      <c r="S3946" s="13">
        <f t="shared" si="307"/>
        <v>42108.988900462966</v>
      </c>
      <c r="T3946" s="13">
        <f t="shared" si="308"/>
        <v>42138.988900462966</v>
      </c>
      <c r="U3946">
        <f t="shared" si="309"/>
        <v>2015</v>
      </c>
    </row>
    <row r="3947" spans="1:21" ht="43.5" x14ac:dyDescent="0.3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8308</v>
      </c>
      <c r="R3947" t="s">
        <v>8342</v>
      </c>
      <c r="S3947" s="13">
        <f t="shared" si="307"/>
        <v>41803.692789351851</v>
      </c>
      <c r="T3947" s="13">
        <f t="shared" si="308"/>
        <v>41833.692789351851</v>
      </c>
      <c r="U3947">
        <f t="shared" si="309"/>
        <v>2014</v>
      </c>
    </row>
    <row r="3948" spans="1:21" ht="43.5" x14ac:dyDescent="0.3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>
        <f t="shared" si="306"/>
        <v>0</v>
      </c>
      <c r="Q3948" s="10" t="s">
        <v>8311</v>
      </c>
      <c r="R3948" t="s">
        <v>8352</v>
      </c>
      <c r="S3948" s="13">
        <f t="shared" si="307"/>
        <v>42227.173159722224</v>
      </c>
      <c r="T3948" s="13">
        <f t="shared" si="308"/>
        <v>42257.173159722224</v>
      </c>
      <c r="U3948">
        <f t="shared" si="309"/>
        <v>2015</v>
      </c>
    </row>
    <row r="3949" spans="1:21" ht="58" x14ac:dyDescent="0.3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>
        <f t="shared" si="306"/>
        <v>0</v>
      </c>
      <c r="Q3949" s="10" t="s">
        <v>8327</v>
      </c>
      <c r="R3949" t="s">
        <v>8350</v>
      </c>
      <c r="S3949" s="13">
        <f t="shared" si="307"/>
        <v>42248.723738425921</v>
      </c>
      <c r="T3949" s="13">
        <f t="shared" si="308"/>
        <v>42268.723738425921</v>
      </c>
      <c r="U3949">
        <f t="shared" si="309"/>
        <v>2015</v>
      </c>
    </row>
    <row r="3950" spans="1:21" ht="58" x14ac:dyDescent="0.3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>
        <f t="shared" si="306"/>
        <v>0</v>
      </c>
      <c r="Q3950" s="10" t="s">
        <v>8308</v>
      </c>
      <c r="R3950" t="s">
        <v>8310</v>
      </c>
      <c r="S3950" s="13">
        <f t="shared" si="307"/>
        <v>42614.356770833328</v>
      </c>
      <c r="T3950" s="13">
        <f t="shared" si="308"/>
        <v>42644.356770833328</v>
      </c>
      <c r="U3950">
        <f t="shared" si="309"/>
        <v>2016</v>
      </c>
    </row>
    <row r="3951" spans="1:21" ht="43.5" x14ac:dyDescent="0.3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>
        <f t="shared" si="306"/>
        <v>0</v>
      </c>
      <c r="Q3951" s="10" t="s">
        <v>8316</v>
      </c>
      <c r="R3951" t="s">
        <v>8344</v>
      </c>
      <c r="S3951" s="13">
        <f t="shared" si="307"/>
        <v>42192.462048611109</v>
      </c>
      <c r="T3951" s="13">
        <f t="shared" si="308"/>
        <v>42222.462048611109</v>
      </c>
      <c r="U3951">
        <f t="shared" si="309"/>
        <v>2015</v>
      </c>
    </row>
    <row r="3952" spans="1:21" ht="43.5" x14ac:dyDescent="0.3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>
        <f t="shared" si="306"/>
        <v>0</v>
      </c>
      <c r="Q3952" s="10" t="s">
        <v>8327</v>
      </c>
      <c r="R3952" t="s">
        <v>8354</v>
      </c>
      <c r="S3952" s="13">
        <f t="shared" si="307"/>
        <v>42193.941759259258</v>
      </c>
      <c r="T3952" s="13">
        <f t="shared" si="308"/>
        <v>42244.041666666672</v>
      </c>
      <c r="U3952">
        <f t="shared" si="309"/>
        <v>2015</v>
      </c>
    </row>
    <row r="3953" spans="1:21" ht="43.5" x14ac:dyDescent="0.3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>
        <f t="shared" si="306"/>
        <v>0</v>
      </c>
      <c r="Q3953" s="10" t="s">
        <v>8311</v>
      </c>
      <c r="R3953" t="s">
        <v>8348</v>
      </c>
      <c r="S3953" s="13">
        <f t="shared" si="307"/>
        <v>41831.705555555556</v>
      </c>
      <c r="T3953" s="13">
        <f t="shared" si="308"/>
        <v>41862.166666666664</v>
      </c>
      <c r="U3953">
        <f t="shared" si="309"/>
        <v>2014</v>
      </c>
    </row>
    <row r="3954" spans="1:21" ht="43.5" x14ac:dyDescent="0.3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>
        <f t="shared" si="306"/>
        <v>0</v>
      </c>
      <c r="Q3954" s="10" t="s">
        <v>8311</v>
      </c>
      <c r="R3954" t="s">
        <v>8352</v>
      </c>
      <c r="S3954" s="13">
        <f t="shared" si="307"/>
        <v>41198.611712962964</v>
      </c>
      <c r="T3954" s="13">
        <f t="shared" si="308"/>
        <v>41228.653379629628</v>
      </c>
      <c r="U3954">
        <f t="shared" si="309"/>
        <v>2012</v>
      </c>
    </row>
    <row r="3955" spans="1:21" ht="58" x14ac:dyDescent="0.3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>
        <f t="shared" si="306"/>
        <v>0</v>
      </c>
      <c r="Q3955" s="10" t="s">
        <v>8327</v>
      </c>
      <c r="R3955" t="s">
        <v>8330</v>
      </c>
      <c r="S3955" s="13">
        <f t="shared" si="307"/>
        <v>42125.913807870369</v>
      </c>
      <c r="T3955" s="13">
        <f t="shared" si="308"/>
        <v>42185.913807870369</v>
      </c>
      <c r="U3955">
        <f t="shared" si="309"/>
        <v>2015</v>
      </c>
    </row>
    <row r="3956" spans="1:21" ht="43.5" x14ac:dyDescent="0.3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>
        <f t="shared" si="306"/>
        <v>0</v>
      </c>
      <c r="Q3956" s="10" t="s">
        <v>8327</v>
      </c>
      <c r="R3956" t="s">
        <v>8330</v>
      </c>
      <c r="S3956" s="13">
        <f t="shared" si="307"/>
        <v>42319.461377314816</v>
      </c>
      <c r="T3956" s="13">
        <f t="shared" si="308"/>
        <v>42349.461377314816</v>
      </c>
      <c r="U3956">
        <f t="shared" si="309"/>
        <v>2015</v>
      </c>
    </row>
    <row r="3957" spans="1:21" ht="43.5" x14ac:dyDescent="0.3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8308</v>
      </c>
      <c r="R3957" t="s">
        <v>8342</v>
      </c>
      <c r="S3957" s="13">
        <f t="shared" si="307"/>
        <v>42167.813703703709</v>
      </c>
      <c r="T3957" s="13">
        <f t="shared" si="308"/>
        <v>42197.813703703709</v>
      </c>
      <c r="U3957">
        <f t="shared" si="309"/>
        <v>2015</v>
      </c>
    </row>
    <row r="3958" spans="1:21" ht="43.5" x14ac:dyDescent="0.3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>
        <f t="shared" si="306"/>
        <v>0</v>
      </c>
      <c r="Q3958" s="10" t="s">
        <v>8319</v>
      </c>
      <c r="R3958" t="s">
        <v>8357</v>
      </c>
      <c r="S3958" s="13">
        <f t="shared" si="307"/>
        <v>41926.680879629632</v>
      </c>
      <c r="T3958" s="13">
        <f t="shared" si="308"/>
        <v>41956.722546296296</v>
      </c>
      <c r="U3958">
        <f t="shared" si="309"/>
        <v>2014</v>
      </c>
    </row>
    <row r="3959" spans="1:21" ht="43.5" x14ac:dyDescent="0.3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>
        <f t="shared" si="306"/>
        <v>0</v>
      </c>
      <c r="Q3959" s="10" t="s">
        <v>8311</v>
      </c>
      <c r="R3959" t="s">
        <v>8356</v>
      </c>
      <c r="S3959" s="13">
        <f t="shared" si="307"/>
        <v>41415.461319444446</v>
      </c>
      <c r="T3959" s="13">
        <f t="shared" si="308"/>
        <v>41445.461319444446</v>
      </c>
      <c r="U3959">
        <f t="shared" si="309"/>
        <v>2013</v>
      </c>
    </row>
    <row r="3960" spans="1:21" ht="43.5" x14ac:dyDescent="0.3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>
        <f t="shared" si="306"/>
        <v>0</v>
      </c>
      <c r="Q3960" s="10" t="s">
        <v>8323</v>
      </c>
      <c r="R3960" t="s">
        <v>8335</v>
      </c>
      <c r="S3960" s="13">
        <f t="shared" si="307"/>
        <v>42236.276053240741</v>
      </c>
      <c r="T3960" s="13">
        <f t="shared" si="308"/>
        <v>42266.276053240741</v>
      </c>
      <c r="U3960">
        <f t="shared" si="309"/>
        <v>2015</v>
      </c>
    </row>
    <row r="3961" spans="1:21" ht="43.5" x14ac:dyDescent="0.3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0" t="s">
        <v>8323</v>
      </c>
      <c r="R3961" t="s">
        <v>8326</v>
      </c>
      <c r="S3961" s="13">
        <f t="shared" si="307"/>
        <v>42213.662905092591</v>
      </c>
      <c r="T3961" s="13">
        <f t="shared" si="308"/>
        <v>42243.662905092591</v>
      </c>
      <c r="U3961">
        <f t="shared" si="309"/>
        <v>2015</v>
      </c>
    </row>
    <row r="3962" spans="1:21" ht="43.5" x14ac:dyDescent="0.3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0" t="s">
        <v>8323</v>
      </c>
      <c r="R3962" t="s">
        <v>8326</v>
      </c>
      <c r="S3962" s="13">
        <f t="shared" si="307"/>
        <v>41941.585231481484</v>
      </c>
      <c r="T3962" s="13">
        <f t="shared" si="308"/>
        <v>41991.626898148148</v>
      </c>
      <c r="U3962">
        <f t="shared" si="309"/>
        <v>2014</v>
      </c>
    </row>
    <row r="3963" spans="1:21" ht="43.5" x14ac:dyDescent="0.3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>
        <f t="shared" si="306"/>
        <v>0</v>
      </c>
      <c r="Q3963" s="10" t="s">
        <v>8311</v>
      </c>
      <c r="R3963" t="s">
        <v>8348</v>
      </c>
      <c r="S3963" s="13">
        <f t="shared" si="307"/>
        <v>42199.873402777783</v>
      </c>
      <c r="T3963" s="13">
        <f t="shared" si="308"/>
        <v>42259.873402777783</v>
      </c>
      <c r="U3963">
        <f t="shared" si="309"/>
        <v>2015</v>
      </c>
    </row>
    <row r="3964" spans="1:21" ht="43.5" x14ac:dyDescent="0.3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0" t="s">
        <v>8323</v>
      </c>
      <c r="R3964" t="s">
        <v>8326</v>
      </c>
      <c r="S3964" s="13">
        <f t="shared" si="307"/>
        <v>42390.002650462964</v>
      </c>
      <c r="T3964" s="13">
        <f t="shared" si="308"/>
        <v>42398.970138888893</v>
      </c>
      <c r="U3964">
        <f t="shared" si="309"/>
        <v>2016</v>
      </c>
    </row>
    <row r="3965" spans="1:21" ht="58" x14ac:dyDescent="0.3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>
        <f t="shared" si="306"/>
        <v>0</v>
      </c>
      <c r="Q3965" s="10" t="s">
        <v>8346</v>
      </c>
      <c r="R3965" t="s">
        <v>8347</v>
      </c>
      <c r="S3965" s="13">
        <f t="shared" si="307"/>
        <v>42483.797395833331</v>
      </c>
      <c r="T3965" s="13">
        <f t="shared" si="308"/>
        <v>42527.839583333334</v>
      </c>
      <c r="U3965">
        <f t="shared" si="309"/>
        <v>2016</v>
      </c>
    </row>
    <row r="3966" spans="1:21" ht="43.5" x14ac:dyDescent="0.3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8308</v>
      </c>
      <c r="R3966" t="s">
        <v>8342</v>
      </c>
      <c r="S3966" s="13">
        <f t="shared" si="307"/>
        <v>42276.120636574073</v>
      </c>
      <c r="T3966" s="13">
        <f t="shared" si="308"/>
        <v>42306.120636574073</v>
      </c>
      <c r="U3966">
        <f t="shared" si="309"/>
        <v>2015</v>
      </c>
    </row>
    <row r="3967" spans="1:21" ht="43.5" x14ac:dyDescent="0.3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>
        <f t="shared" si="306"/>
        <v>0</v>
      </c>
      <c r="Q3967" s="10" t="s">
        <v>8321</v>
      </c>
      <c r="R3967" t="s">
        <v>8337</v>
      </c>
      <c r="S3967" s="13">
        <f t="shared" si="307"/>
        <v>42114.928726851853</v>
      </c>
      <c r="T3967" s="13">
        <f t="shared" si="308"/>
        <v>42139.928726851853</v>
      </c>
      <c r="U3967">
        <f t="shared" si="309"/>
        <v>2015</v>
      </c>
    </row>
    <row r="3968" spans="1:21" ht="43.5" x14ac:dyDescent="0.3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>
        <f t="shared" si="306"/>
        <v>0</v>
      </c>
      <c r="Q3968" s="10" t="s">
        <v>8311</v>
      </c>
      <c r="R3968" t="s">
        <v>8352</v>
      </c>
      <c r="S3968" s="13">
        <f t="shared" si="307"/>
        <v>42021.783368055556</v>
      </c>
      <c r="T3968" s="13">
        <f t="shared" si="308"/>
        <v>42051.783368055556</v>
      </c>
      <c r="U3968">
        <f t="shared" si="309"/>
        <v>2015</v>
      </c>
    </row>
    <row r="3969" spans="1:21" ht="29" x14ac:dyDescent="0.3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>
        <f t="shared" si="306"/>
        <v>0</v>
      </c>
      <c r="Q3969" s="10" t="s">
        <v>8346</v>
      </c>
      <c r="R3969" t="s">
        <v>8347</v>
      </c>
      <c r="S3969" s="13">
        <f t="shared" si="307"/>
        <v>42432.276712962965</v>
      </c>
      <c r="T3969" s="13">
        <f t="shared" si="308"/>
        <v>42492.041666666672</v>
      </c>
      <c r="U3969">
        <f t="shared" si="309"/>
        <v>2016</v>
      </c>
    </row>
    <row r="3970" spans="1:21" ht="43.5" x14ac:dyDescent="0.3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ref="O3970:O4033" si="310">ROUND(E3970/D3970*100,0)</f>
        <v>0</v>
      </c>
      <c r="P3970">
        <f t="shared" si="306"/>
        <v>0</v>
      </c>
      <c r="Q3970" s="10" t="s">
        <v>8316</v>
      </c>
      <c r="R3970" t="s">
        <v>8344</v>
      </c>
      <c r="S3970" s="13">
        <f t="shared" si="307"/>
        <v>42022.006099537044</v>
      </c>
      <c r="T3970" s="13">
        <f t="shared" si="308"/>
        <v>42052.006099537044</v>
      </c>
      <c r="U3970">
        <f t="shared" si="309"/>
        <v>2015</v>
      </c>
    </row>
    <row r="3971" spans="1:21" ht="43.5" x14ac:dyDescent="0.3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si="310"/>
        <v>0</v>
      </c>
      <c r="P3971">
        <f t="shared" ref="P3971:P4034" si="311">IFERROR(ROUND(E3971/L3971,2),0)</f>
        <v>0</v>
      </c>
      <c r="Q3971" s="10" t="s">
        <v>8311</v>
      </c>
      <c r="R3971" t="s">
        <v>8348</v>
      </c>
      <c r="S3971" s="13">
        <f t="shared" ref="S3971:S4034" si="312">(((J3971/60)/60)/24)+DATE(1970,1,1)</f>
        <v>41945.133506944447</v>
      </c>
      <c r="T3971" s="13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43.5" x14ac:dyDescent="0.3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>
        <f t="shared" si="311"/>
        <v>0</v>
      </c>
      <c r="Q3972" s="10" t="s">
        <v>8311</v>
      </c>
      <c r="R3972" t="s">
        <v>8349</v>
      </c>
      <c r="S3972" s="13">
        <f t="shared" si="312"/>
        <v>40079.566157407404</v>
      </c>
      <c r="T3972" s="13">
        <f t="shared" si="313"/>
        <v>40149.034722222219</v>
      </c>
      <c r="U3972">
        <f t="shared" si="314"/>
        <v>2009</v>
      </c>
    </row>
    <row r="3973" spans="1:21" ht="43.5" x14ac:dyDescent="0.3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>
        <f t="shared" si="311"/>
        <v>0</v>
      </c>
      <c r="Q3973" s="10" t="s">
        <v>8327</v>
      </c>
      <c r="R3973" t="s">
        <v>8330</v>
      </c>
      <c r="S3973" s="13">
        <f t="shared" si="312"/>
        <v>42325.683807870373</v>
      </c>
      <c r="T3973" s="13">
        <f t="shared" si="313"/>
        <v>42385.208333333328</v>
      </c>
      <c r="U3973">
        <f t="shared" si="314"/>
        <v>2015</v>
      </c>
    </row>
    <row r="3974" spans="1:21" ht="43.5" x14ac:dyDescent="0.3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>
        <f t="shared" si="311"/>
        <v>0</v>
      </c>
      <c r="Q3974" s="10" t="s">
        <v>8308</v>
      </c>
      <c r="R3974" t="s">
        <v>8342</v>
      </c>
      <c r="S3974" s="13">
        <f t="shared" si="312"/>
        <v>42157.916481481487</v>
      </c>
      <c r="T3974" s="13">
        <f t="shared" si="313"/>
        <v>42187.916481481487</v>
      </c>
      <c r="U3974">
        <f t="shared" si="314"/>
        <v>2015</v>
      </c>
    </row>
    <row r="3975" spans="1:21" ht="43.5" x14ac:dyDescent="0.3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>
        <f t="shared" si="311"/>
        <v>0</v>
      </c>
      <c r="Q3975" s="10" t="s">
        <v>8311</v>
      </c>
      <c r="R3975" t="s">
        <v>8356</v>
      </c>
      <c r="S3975" s="13">
        <f t="shared" si="312"/>
        <v>41194.579027777778</v>
      </c>
      <c r="T3975" s="13">
        <f t="shared" si="313"/>
        <v>41210.579027777778</v>
      </c>
      <c r="U3975">
        <f t="shared" si="314"/>
        <v>2012</v>
      </c>
    </row>
    <row r="3976" spans="1:21" ht="43.5" x14ac:dyDescent="0.3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>
        <f t="shared" si="311"/>
        <v>0</v>
      </c>
      <c r="Q3976" s="10" t="s">
        <v>8323</v>
      </c>
      <c r="R3976" t="s">
        <v>8335</v>
      </c>
      <c r="S3976" s="13">
        <f t="shared" si="312"/>
        <v>42683.151331018518</v>
      </c>
      <c r="T3976" s="13">
        <f t="shared" si="313"/>
        <v>42713.192997685182</v>
      </c>
      <c r="U3976">
        <f t="shared" si="314"/>
        <v>2016</v>
      </c>
    </row>
    <row r="3977" spans="1:21" ht="43.5" x14ac:dyDescent="0.3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8323</v>
      </c>
      <c r="R3977" t="s">
        <v>8326</v>
      </c>
      <c r="S3977" s="13">
        <f t="shared" si="312"/>
        <v>42282.655543981484</v>
      </c>
      <c r="T3977" s="13">
        <f t="shared" si="313"/>
        <v>42342.697210648148</v>
      </c>
      <c r="U3977">
        <f t="shared" si="314"/>
        <v>2015</v>
      </c>
    </row>
    <row r="3978" spans="1:21" ht="43.5" x14ac:dyDescent="0.3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>
        <f t="shared" si="311"/>
        <v>0</v>
      </c>
      <c r="Q3978" s="10" t="s">
        <v>8311</v>
      </c>
      <c r="R3978" t="s">
        <v>8352</v>
      </c>
      <c r="S3978" s="13">
        <f t="shared" si="312"/>
        <v>42690.858449074076</v>
      </c>
      <c r="T3978" s="13">
        <f t="shared" si="313"/>
        <v>42708.25</v>
      </c>
      <c r="U3978">
        <f t="shared" si="314"/>
        <v>2016</v>
      </c>
    </row>
    <row r="3979" spans="1:21" ht="43.5" x14ac:dyDescent="0.3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>
        <f t="shared" si="311"/>
        <v>0</v>
      </c>
      <c r="Q3979" s="10" t="s">
        <v>8346</v>
      </c>
      <c r="R3979" t="s">
        <v>8347</v>
      </c>
      <c r="S3979" s="13">
        <f t="shared" si="312"/>
        <v>42406.992418981477</v>
      </c>
      <c r="T3979" s="13">
        <f t="shared" si="313"/>
        <v>42436.992418981477</v>
      </c>
      <c r="U3979">
        <f t="shared" si="314"/>
        <v>2016</v>
      </c>
    </row>
    <row r="3980" spans="1:21" ht="43.5" x14ac:dyDescent="0.3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>
        <f t="shared" si="311"/>
        <v>0</v>
      </c>
      <c r="Q3980" s="10" t="s">
        <v>8313</v>
      </c>
      <c r="R3980" t="s">
        <v>8355</v>
      </c>
      <c r="S3980" s="13">
        <f t="shared" si="312"/>
        <v>42121.824525462958</v>
      </c>
      <c r="T3980" s="13">
        <f t="shared" si="313"/>
        <v>42151.824525462958</v>
      </c>
      <c r="U3980">
        <f t="shared" si="314"/>
        <v>2015</v>
      </c>
    </row>
    <row r="3981" spans="1:21" ht="43.5" x14ac:dyDescent="0.3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>
        <f t="shared" si="311"/>
        <v>0</v>
      </c>
      <c r="Q3981" s="10" t="s">
        <v>8327</v>
      </c>
      <c r="R3981" t="s">
        <v>8350</v>
      </c>
      <c r="S3981" s="13">
        <f t="shared" si="312"/>
        <v>40434.853402777779</v>
      </c>
      <c r="T3981" s="13">
        <f t="shared" si="313"/>
        <v>40473.208333333336</v>
      </c>
      <c r="U3981">
        <f t="shared" si="314"/>
        <v>2010</v>
      </c>
    </row>
    <row r="3982" spans="1:21" ht="43.5" x14ac:dyDescent="0.3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>
        <f t="shared" si="311"/>
        <v>0</v>
      </c>
      <c r="Q3982" s="10" t="s">
        <v>8311</v>
      </c>
      <c r="R3982" t="s">
        <v>8356</v>
      </c>
      <c r="S3982" s="13">
        <f t="shared" si="312"/>
        <v>41747.887060185189</v>
      </c>
      <c r="T3982" s="13">
        <f t="shared" si="313"/>
        <v>41807.887060185189</v>
      </c>
      <c r="U3982">
        <f t="shared" si="314"/>
        <v>2014</v>
      </c>
    </row>
    <row r="3983" spans="1:21" ht="43.5" x14ac:dyDescent="0.3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>
        <f t="shared" si="311"/>
        <v>0</v>
      </c>
      <c r="Q3983" s="10" t="s">
        <v>8316</v>
      </c>
      <c r="R3983" t="s">
        <v>8334</v>
      </c>
      <c r="S3983" s="13">
        <f t="shared" si="312"/>
        <v>41410.703993055555</v>
      </c>
      <c r="T3983" s="13">
        <f t="shared" si="313"/>
        <v>41424.703993055555</v>
      </c>
      <c r="U3983">
        <f t="shared" si="314"/>
        <v>2013</v>
      </c>
    </row>
    <row r="3984" spans="1:21" ht="58" x14ac:dyDescent="0.3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>
        <f t="shared" si="311"/>
        <v>0</v>
      </c>
      <c r="Q3984" s="10" t="s">
        <v>8313</v>
      </c>
      <c r="R3984" t="s">
        <v>8353</v>
      </c>
      <c r="S3984" s="13">
        <f t="shared" si="312"/>
        <v>42651.006273148145</v>
      </c>
      <c r="T3984" s="13">
        <f t="shared" si="313"/>
        <v>42711.047939814816</v>
      </c>
      <c r="U3984">
        <f t="shared" si="314"/>
        <v>2016</v>
      </c>
    </row>
    <row r="3985" spans="1:21" ht="43.5" x14ac:dyDescent="0.3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>
        <f t="shared" si="311"/>
        <v>0</v>
      </c>
      <c r="Q3985" s="10" t="s">
        <v>8321</v>
      </c>
      <c r="R3985" t="s">
        <v>8337</v>
      </c>
      <c r="S3985" s="13">
        <f t="shared" si="312"/>
        <v>42096.410115740742</v>
      </c>
      <c r="T3985" s="13">
        <f t="shared" si="313"/>
        <v>42140.427777777775</v>
      </c>
      <c r="U3985">
        <f t="shared" si="314"/>
        <v>2015</v>
      </c>
    </row>
    <row r="3986" spans="1:21" ht="43.5" x14ac:dyDescent="0.3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>
        <f t="shared" si="311"/>
        <v>0</v>
      </c>
      <c r="Q3986" s="10" t="s">
        <v>8321</v>
      </c>
      <c r="R3986" t="s">
        <v>8325</v>
      </c>
      <c r="S3986" s="13">
        <f t="shared" si="312"/>
        <v>42383.933993055558</v>
      </c>
      <c r="T3986" s="13">
        <f t="shared" si="313"/>
        <v>42413.933993055558</v>
      </c>
      <c r="U3986">
        <f t="shared" si="314"/>
        <v>2016</v>
      </c>
    </row>
    <row r="3987" spans="1:21" ht="58" x14ac:dyDescent="0.3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>
        <f t="shared" si="311"/>
        <v>0</v>
      </c>
      <c r="Q3987" s="10" t="s">
        <v>8321</v>
      </c>
      <c r="R3987" t="s">
        <v>8339</v>
      </c>
      <c r="S3987" s="13">
        <f t="shared" si="312"/>
        <v>42228.629884259266</v>
      </c>
      <c r="T3987" s="13">
        <f t="shared" si="313"/>
        <v>42288.629884259266</v>
      </c>
      <c r="U3987">
        <f t="shared" si="314"/>
        <v>2015</v>
      </c>
    </row>
    <row r="3988" spans="1:21" ht="43.5" x14ac:dyDescent="0.3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>
        <f t="shared" si="311"/>
        <v>0</v>
      </c>
      <c r="Q3988" s="10" t="s">
        <v>8327</v>
      </c>
      <c r="R3988" t="s">
        <v>8328</v>
      </c>
      <c r="S3988" s="13">
        <f t="shared" si="312"/>
        <v>41211.688750000001</v>
      </c>
      <c r="T3988" s="13">
        <f t="shared" si="313"/>
        <v>41241.730416666665</v>
      </c>
      <c r="U3988">
        <f t="shared" si="314"/>
        <v>2012</v>
      </c>
    </row>
    <row r="3989" spans="1:21" ht="43.5" x14ac:dyDescent="0.3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>
        <f t="shared" si="311"/>
        <v>0</v>
      </c>
      <c r="Q3989" s="10" t="s">
        <v>8346</v>
      </c>
      <c r="R3989" t="s">
        <v>8347</v>
      </c>
      <c r="S3989" s="13">
        <f t="shared" si="312"/>
        <v>42319.851388888885</v>
      </c>
      <c r="T3989" s="13">
        <f t="shared" si="313"/>
        <v>42364.851388888885</v>
      </c>
      <c r="U3989">
        <f t="shared" si="314"/>
        <v>2015</v>
      </c>
    </row>
    <row r="3990" spans="1:21" ht="43.5" x14ac:dyDescent="0.3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>
        <f t="shared" si="311"/>
        <v>0</v>
      </c>
      <c r="Q3990" s="10" t="s">
        <v>8316</v>
      </c>
      <c r="R3990" t="s">
        <v>8344</v>
      </c>
      <c r="S3990" s="13">
        <f t="shared" si="312"/>
        <v>42212.624189814815</v>
      </c>
      <c r="T3990" s="13">
        <f t="shared" si="313"/>
        <v>42272.624189814815</v>
      </c>
      <c r="U3990">
        <f t="shared" si="314"/>
        <v>2015</v>
      </c>
    </row>
    <row r="3991" spans="1:21" ht="43.5" x14ac:dyDescent="0.3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>
        <f t="shared" si="311"/>
        <v>0</v>
      </c>
      <c r="Q3991" s="10" t="s">
        <v>8327</v>
      </c>
      <c r="R3991" t="s">
        <v>8330</v>
      </c>
      <c r="S3991" s="13">
        <f t="shared" si="312"/>
        <v>42272.087766203709</v>
      </c>
      <c r="T3991" s="13">
        <f t="shared" si="313"/>
        <v>42302.087766203709</v>
      </c>
      <c r="U3991">
        <f t="shared" si="314"/>
        <v>2015</v>
      </c>
    </row>
    <row r="3992" spans="1:21" ht="43.5" x14ac:dyDescent="0.3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>
        <f t="shared" si="311"/>
        <v>0</v>
      </c>
      <c r="Q3992" s="10" t="s">
        <v>8327</v>
      </c>
      <c r="R3992" t="s">
        <v>8330</v>
      </c>
      <c r="S3992" s="13">
        <f t="shared" si="312"/>
        <v>42171.817384259266</v>
      </c>
      <c r="T3992" s="13">
        <f t="shared" si="313"/>
        <v>42201.817384259266</v>
      </c>
      <c r="U3992">
        <f t="shared" si="314"/>
        <v>2015</v>
      </c>
    </row>
    <row r="3993" spans="1:21" ht="43.5" x14ac:dyDescent="0.3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>
        <f t="shared" si="311"/>
        <v>0</v>
      </c>
      <c r="Q3993" s="10" t="s">
        <v>8313</v>
      </c>
      <c r="R3993" t="s">
        <v>8314</v>
      </c>
      <c r="S3993" s="13">
        <f t="shared" si="312"/>
        <v>42172.906678240746</v>
      </c>
      <c r="T3993" s="13">
        <f t="shared" si="313"/>
        <v>42186.906678240746</v>
      </c>
      <c r="U3993">
        <f t="shared" si="314"/>
        <v>2015</v>
      </c>
    </row>
    <row r="3994" spans="1:21" ht="43.5" x14ac:dyDescent="0.3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>
        <f t="shared" si="311"/>
        <v>0</v>
      </c>
      <c r="Q3994" s="10" t="s">
        <v>8308</v>
      </c>
      <c r="R3994" t="s">
        <v>8342</v>
      </c>
      <c r="S3994" s="13">
        <f t="shared" si="312"/>
        <v>42060.001805555556</v>
      </c>
      <c r="T3994" s="13">
        <f t="shared" si="313"/>
        <v>42094.985416666663</v>
      </c>
      <c r="U3994">
        <f t="shared" si="314"/>
        <v>2015</v>
      </c>
    </row>
    <row r="3995" spans="1:21" ht="43.5" x14ac:dyDescent="0.3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8319</v>
      </c>
      <c r="R3995" t="s">
        <v>8345</v>
      </c>
      <c r="S3995" s="13">
        <f t="shared" si="312"/>
        <v>41993.738298611104</v>
      </c>
      <c r="T3995" s="13">
        <f t="shared" si="313"/>
        <v>42053.738298611104</v>
      </c>
      <c r="U3995">
        <f t="shared" si="314"/>
        <v>2014</v>
      </c>
    </row>
    <row r="3996" spans="1:21" ht="43.5" x14ac:dyDescent="0.3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8319</v>
      </c>
      <c r="R3996" t="s">
        <v>8345</v>
      </c>
      <c r="S3996" s="13">
        <f t="shared" si="312"/>
        <v>42388.589085648149</v>
      </c>
      <c r="T3996" s="13">
        <f t="shared" si="313"/>
        <v>42395.589085648149</v>
      </c>
      <c r="U3996">
        <f t="shared" si="314"/>
        <v>2016</v>
      </c>
    </row>
    <row r="3997" spans="1:21" ht="29" x14ac:dyDescent="0.3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0" t="s">
        <v>8323</v>
      </c>
      <c r="R3997" t="s">
        <v>8326</v>
      </c>
      <c r="S3997" s="13">
        <f t="shared" si="312"/>
        <v>42115.11618055556</v>
      </c>
      <c r="T3997" s="13">
        <f t="shared" si="313"/>
        <v>42175.11618055556</v>
      </c>
      <c r="U3997">
        <f t="shared" si="314"/>
        <v>2015</v>
      </c>
    </row>
    <row r="3998" spans="1:21" ht="43.5" x14ac:dyDescent="0.3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>
        <f t="shared" si="311"/>
        <v>0</v>
      </c>
      <c r="Q3998" s="10" t="s">
        <v>8323</v>
      </c>
      <c r="R3998" t="s">
        <v>8324</v>
      </c>
      <c r="S3998" s="13">
        <f t="shared" si="312"/>
        <v>42077.129398148143</v>
      </c>
      <c r="T3998" s="13">
        <f t="shared" si="313"/>
        <v>42107.129398148143</v>
      </c>
      <c r="U3998">
        <f t="shared" si="314"/>
        <v>2015</v>
      </c>
    </row>
    <row r="3999" spans="1:21" ht="43.5" x14ac:dyDescent="0.3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>
        <f t="shared" si="311"/>
        <v>0</v>
      </c>
      <c r="Q3999" s="10" t="s">
        <v>8323</v>
      </c>
      <c r="R3999" t="s">
        <v>8335</v>
      </c>
      <c r="S3999" s="13">
        <f t="shared" si="312"/>
        <v>41899.627071759263</v>
      </c>
      <c r="T3999" s="13">
        <f t="shared" si="313"/>
        <v>41917.208333333336</v>
      </c>
      <c r="U3999">
        <f t="shared" si="314"/>
        <v>2014</v>
      </c>
    </row>
    <row r="4000" spans="1:21" ht="43.5" x14ac:dyDescent="0.3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>
        <f t="shared" si="311"/>
        <v>0</v>
      </c>
      <c r="Q4000" s="10" t="s">
        <v>8323</v>
      </c>
      <c r="R4000" t="s">
        <v>8335</v>
      </c>
      <c r="S4000" s="13">
        <f t="shared" si="312"/>
        <v>42269.126226851848</v>
      </c>
      <c r="T4000" s="13">
        <f t="shared" si="313"/>
        <v>42299.126226851848</v>
      </c>
      <c r="U4000">
        <f t="shared" si="314"/>
        <v>2015</v>
      </c>
    </row>
    <row r="4001" spans="1:21" ht="43.5" x14ac:dyDescent="0.3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0" t="s">
        <v>8323</v>
      </c>
      <c r="R4001" t="s">
        <v>8326</v>
      </c>
      <c r="S4001" s="13">
        <f t="shared" si="312"/>
        <v>41926.542303240742</v>
      </c>
      <c r="T4001" s="13">
        <f t="shared" si="313"/>
        <v>41938.75</v>
      </c>
      <c r="U4001">
        <f t="shared" si="314"/>
        <v>2014</v>
      </c>
    </row>
    <row r="4002" spans="1:21" ht="43.5" x14ac:dyDescent="0.3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0" t="s">
        <v>8323</v>
      </c>
      <c r="R4002" t="s">
        <v>8326</v>
      </c>
      <c r="S4002" s="13">
        <f t="shared" si="312"/>
        <v>42286.749780092592</v>
      </c>
      <c r="T4002" s="13">
        <f t="shared" si="313"/>
        <v>42316.791446759264</v>
      </c>
      <c r="U4002">
        <f t="shared" si="314"/>
        <v>2015</v>
      </c>
    </row>
    <row r="4003" spans="1:21" ht="43.5" x14ac:dyDescent="0.3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0" t="s">
        <v>8323</v>
      </c>
      <c r="R4003" t="s">
        <v>8326</v>
      </c>
      <c r="S4003" s="13">
        <f t="shared" si="312"/>
        <v>42069.391446759255</v>
      </c>
      <c r="T4003" s="13">
        <f t="shared" si="313"/>
        <v>42099.349780092598</v>
      </c>
      <c r="U4003">
        <f t="shared" si="314"/>
        <v>2015</v>
      </c>
    </row>
    <row r="4004" spans="1:21" ht="43.5" x14ac:dyDescent="0.3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0" t="s">
        <v>8323</v>
      </c>
      <c r="R4004" t="s">
        <v>8326</v>
      </c>
      <c r="S4004" s="13">
        <f t="shared" si="312"/>
        <v>42511.698101851856</v>
      </c>
      <c r="T4004" s="13">
        <f t="shared" si="313"/>
        <v>42535.787500000006</v>
      </c>
      <c r="U4004">
        <f t="shared" si="314"/>
        <v>2016</v>
      </c>
    </row>
    <row r="4005" spans="1:21" ht="29" x14ac:dyDescent="0.3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>
        <f t="shared" si="311"/>
        <v>0</v>
      </c>
      <c r="Q4005" s="10" t="s">
        <v>8327</v>
      </c>
      <c r="R4005" t="s">
        <v>8350</v>
      </c>
      <c r="S4005" s="13">
        <f t="shared" si="312"/>
        <v>40767.192395833335</v>
      </c>
      <c r="T4005" s="13">
        <f t="shared" si="313"/>
        <v>40797.192395833335</v>
      </c>
      <c r="U4005">
        <f t="shared" si="314"/>
        <v>2011</v>
      </c>
    </row>
    <row r="4006" spans="1:21" ht="43.5" x14ac:dyDescent="0.3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0" t="s">
        <v>8323</v>
      </c>
      <c r="R4006" t="s">
        <v>8326</v>
      </c>
      <c r="S4006" s="13">
        <f t="shared" si="312"/>
        <v>41950.114108796297</v>
      </c>
      <c r="T4006" s="13">
        <f t="shared" si="313"/>
        <v>42010.114108796297</v>
      </c>
      <c r="U4006">
        <f t="shared" si="314"/>
        <v>2014</v>
      </c>
    </row>
    <row r="4007" spans="1:21" ht="43.5" x14ac:dyDescent="0.3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>
        <f t="shared" si="311"/>
        <v>0</v>
      </c>
      <c r="Q4007" s="10" t="s">
        <v>8308</v>
      </c>
      <c r="R4007" t="s">
        <v>8342</v>
      </c>
      <c r="S4007" s="13">
        <f t="shared" si="312"/>
        <v>42282.71629629629</v>
      </c>
      <c r="T4007" s="13">
        <f t="shared" si="313"/>
        <v>42312.757962962962</v>
      </c>
      <c r="U4007">
        <f t="shared" si="314"/>
        <v>2015</v>
      </c>
    </row>
    <row r="4008" spans="1:21" ht="43.5" x14ac:dyDescent="0.3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>
        <f t="shared" si="311"/>
        <v>0</v>
      </c>
      <c r="Q4008" s="10" t="s">
        <v>8311</v>
      </c>
      <c r="R4008" t="s">
        <v>8352</v>
      </c>
      <c r="S4008" s="13">
        <f t="shared" si="312"/>
        <v>41594.207060185188</v>
      </c>
      <c r="T4008" s="13">
        <f t="shared" si="313"/>
        <v>41624.207060185188</v>
      </c>
      <c r="U4008">
        <f t="shared" si="314"/>
        <v>2013</v>
      </c>
    </row>
    <row r="4009" spans="1:21" ht="43.5" x14ac:dyDescent="0.3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>
        <f t="shared" si="311"/>
        <v>0</v>
      </c>
      <c r="Q4009" s="10" t="s">
        <v>8327</v>
      </c>
      <c r="R4009" t="s">
        <v>8350</v>
      </c>
      <c r="S4009" s="13">
        <f t="shared" si="312"/>
        <v>40340.801562499997</v>
      </c>
      <c r="T4009" s="13">
        <f t="shared" si="313"/>
        <v>40386.207638888889</v>
      </c>
      <c r="U4009">
        <f t="shared" si="314"/>
        <v>2010</v>
      </c>
    </row>
    <row r="4010" spans="1:21" ht="29" x14ac:dyDescent="0.3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>
        <f t="shared" si="311"/>
        <v>0</v>
      </c>
      <c r="Q4010" s="10" t="s">
        <v>8346</v>
      </c>
      <c r="R4010" t="s">
        <v>8347</v>
      </c>
      <c r="S4010" s="13">
        <f t="shared" si="312"/>
        <v>42231.7971875</v>
      </c>
      <c r="T4010" s="13">
        <f t="shared" si="313"/>
        <v>42261.7971875</v>
      </c>
      <c r="U4010">
        <f t="shared" si="314"/>
        <v>2015</v>
      </c>
    </row>
    <row r="4011" spans="1:21" ht="58" x14ac:dyDescent="0.3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>
        <f t="shared" si="311"/>
        <v>0</v>
      </c>
      <c r="Q4011" s="10" t="s">
        <v>8346</v>
      </c>
      <c r="R4011" t="s">
        <v>8347</v>
      </c>
      <c r="S4011" s="13">
        <f t="shared" si="312"/>
        <v>41831.851840277777</v>
      </c>
      <c r="T4011" s="13">
        <f t="shared" si="313"/>
        <v>41861.916666666664</v>
      </c>
      <c r="U4011">
        <f t="shared" si="314"/>
        <v>2014</v>
      </c>
    </row>
    <row r="4012" spans="1:21" x14ac:dyDescent="0.3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>
        <f t="shared" si="311"/>
        <v>0</v>
      </c>
      <c r="Q4012" s="10" t="s">
        <v>8327</v>
      </c>
      <c r="R4012" t="s">
        <v>8354</v>
      </c>
      <c r="S4012" s="13">
        <f t="shared" si="312"/>
        <v>41110.680138888885</v>
      </c>
      <c r="T4012" s="13">
        <f t="shared" si="313"/>
        <v>41118.666666666664</v>
      </c>
      <c r="U4012">
        <f t="shared" si="314"/>
        <v>2012</v>
      </c>
    </row>
    <row r="4013" spans="1:21" ht="29" x14ac:dyDescent="0.3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>
        <f t="shared" si="311"/>
        <v>0</v>
      </c>
      <c r="Q4013" s="10" t="s">
        <v>8327</v>
      </c>
      <c r="R4013" t="s">
        <v>8354</v>
      </c>
      <c r="S4013" s="13">
        <f t="shared" si="312"/>
        <v>40883.962581018517</v>
      </c>
      <c r="T4013" s="13">
        <f t="shared" si="313"/>
        <v>40913.962581018517</v>
      </c>
      <c r="U4013">
        <f t="shared" si="314"/>
        <v>2011</v>
      </c>
    </row>
    <row r="4014" spans="1:21" ht="43.5" x14ac:dyDescent="0.3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>
        <f t="shared" si="311"/>
        <v>0</v>
      </c>
      <c r="Q4014" s="10" t="s">
        <v>8308</v>
      </c>
      <c r="R4014" t="s">
        <v>8310</v>
      </c>
      <c r="S4014" s="13">
        <f t="shared" si="312"/>
        <v>41806.106770833336</v>
      </c>
      <c r="T4014" s="13">
        <f t="shared" si="313"/>
        <v>41836.106770833336</v>
      </c>
      <c r="U4014">
        <f t="shared" si="314"/>
        <v>2014</v>
      </c>
    </row>
    <row r="4015" spans="1:21" ht="43.5" x14ac:dyDescent="0.3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>
        <f t="shared" si="311"/>
        <v>0</v>
      </c>
      <c r="Q4015" s="10" t="s">
        <v>8308</v>
      </c>
      <c r="R4015" t="s">
        <v>8342</v>
      </c>
      <c r="S4015" s="13">
        <f t="shared" si="312"/>
        <v>42669.870173611111</v>
      </c>
      <c r="T4015" s="13">
        <f t="shared" si="313"/>
        <v>42699.911840277782</v>
      </c>
      <c r="U4015">
        <f t="shared" si="314"/>
        <v>2016</v>
      </c>
    </row>
    <row r="4016" spans="1:21" ht="29" x14ac:dyDescent="0.3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>
        <f t="shared" si="311"/>
        <v>0</v>
      </c>
      <c r="Q4016" s="10" t="s">
        <v>8311</v>
      </c>
      <c r="R4016" t="s">
        <v>8352</v>
      </c>
      <c r="S4016" s="13">
        <f t="shared" si="312"/>
        <v>41411.866608796299</v>
      </c>
      <c r="T4016" s="13">
        <f t="shared" si="313"/>
        <v>41441.866608796299</v>
      </c>
      <c r="U4016">
        <f t="shared" si="314"/>
        <v>2013</v>
      </c>
    </row>
    <row r="4017" spans="1:21" ht="43.5" x14ac:dyDescent="0.3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>
        <f t="shared" si="311"/>
        <v>0</v>
      </c>
      <c r="Q4017" s="10" t="s">
        <v>8311</v>
      </c>
      <c r="R4017" t="s">
        <v>8352</v>
      </c>
      <c r="S4017" s="13">
        <f t="shared" si="312"/>
        <v>42670.764039351852</v>
      </c>
      <c r="T4017" s="13">
        <f t="shared" si="313"/>
        <v>42700.805706018517</v>
      </c>
      <c r="U4017">
        <f t="shared" si="314"/>
        <v>2016</v>
      </c>
    </row>
    <row r="4018" spans="1:21" ht="29" x14ac:dyDescent="0.3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0" t="s">
        <v>8323</v>
      </c>
      <c r="R4018" t="s">
        <v>8326</v>
      </c>
      <c r="S4018" s="13">
        <f t="shared" si="312"/>
        <v>41793.710231481484</v>
      </c>
      <c r="T4018" s="13">
        <f t="shared" si="313"/>
        <v>41823.710231481484</v>
      </c>
      <c r="U4018">
        <f t="shared" si="314"/>
        <v>2014</v>
      </c>
    </row>
    <row r="4019" spans="1:21" ht="58" x14ac:dyDescent="0.3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0" t="s">
        <v>8321</v>
      </c>
      <c r="R4019" t="s">
        <v>8339</v>
      </c>
      <c r="S4019" s="13">
        <f t="shared" si="312"/>
        <v>42100.086145833338</v>
      </c>
      <c r="T4019" s="13">
        <f t="shared" si="313"/>
        <v>42130.086145833338</v>
      </c>
      <c r="U4019">
        <f t="shared" si="314"/>
        <v>2015</v>
      </c>
    </row>
    <row r="4020" spans="1:21" ht="43.5" x14ac:dyDescent="0.3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>
        <f t="shared" si="311"/>
        <v>0</v>
      </c>
      <c r="Q4020" s="10" t="s">
        <v>8327</v>
      </c>
      <c r="R4020" t="s">
        <v>8354</v>
      </c>
      <c r="S4020" s="13">
        <f t="shared" si="312"/>
        <v>41827.919166666667</v>
      </c>
      <c r="T4020" s="13">
        <f t="shared" si="313"/>
        <v>41858.291666666664</v>
      </c>
      <c r="U4020">
        <f t="shared" si="314"/>
        <v>2014</v>
      </c>
    </row>
    <row r="4021" spans="1:21" x14ac:dyDescent="0.3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>
        <f t="shared" si="311"/>
        <v>0</v>
      </c>
      <c r="Q4021" s="10" t="s">
        <v>8311</v>
      </c>
      <c r="R4021" t="s">
        <v>8352</v>
      </c>
      <c r="S4021" s="13">
        <f t="shared" si="312"/>
        <v>41053.200960648144</v>
      </c>
      <c r="T4021" s="13">
        <f t="shared" si="313"/>
        <v>41111.618750000001</v>
      </c>
      <c r="U4021">
        <f t="shared" si="314"/>
        <v>2012</v>
      </c>
    </row>
    <row r="4022" spans="1:21" ht="29" x14ac:dyDescent="0.3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>
        <f t="shared" si="311"/>
        <v>0</v>
      </c>
      <c r="Q4022" s="10" t="s">
        <v>8311</v>
      </c>
      <c r="R4022" t="s">
        <v>8352</v>
      </c>
      <c r="S4022" s="13">
        <f t="shared" si="312"/>
        <v>40752.789710648147</v>
      </c>
      <c r="T4022" s="13">
        <f t="shared" si="313"/>
        <v>40782.789710648147</v>
      </c>
      <c r="U4022">
        <f t="shared" si="314"/>
        <v>2011</v>
      </c>
    </row>
    <row r="4023" spans="1:21" ht="43.5" x14ac:dyDescent="0.3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>
        <f t="shared" si="311"/>
        <v>0</v>
      </c>
      <c r="Q4023" s="10" t="s">
        <v>8327</v>
      </c>
      <c r="R4023" t="s">
        <v>8330</v>
      </c>
      <c r="S4023" s="13">
        <f t="shared" si="312"/>
        <v>42245.016736111109</v>
      </c>
      <c r="T4023" s="13">
        <f t="shared" si="313"/>
        <v>42256.666666666672</v>
      </c>
      <c r="U4023">
        <f t="shared" si="314"/>
        <v>2015</v>
      </c>
    </row>
    <row r="4024" spans="1:21" ht="43.5" x14ac:dyDescent="0.3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>
        <f t="shared" si="311"/>
        <v>0</v>
      </c>
      <c r="Q4024" s="10" t="s">
        <v>8313</v>
      </c>
      <c r="R4024" t="s">
        <v>8353</v>
      </c>
      <c r="S4024" s="13">
        <f t="shared" si="312"/>
        <v>42329.58839120371</v>
      </c>
      <c r="T4024" s="13">
        <f t="shared" si="313"/>
        <v>42359.58839120371</v>
      </c>
      <c r="U4024">
        <f t="shared" si="314"/>
        <v>2015</v>
      </c>
    </row>
    <row r="4025" spans="1:21" ht="58" x14ac:dyDescent="0.3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>
        <f t="shared" si="311"/>
        <v>0</v>
      </c>
      <c r="Q4025" s="10" t="s">
        <v>8316</v>
      </c>
      <c r="R4025" t="s">
        <v>8334</v>
      </c>
      <c r="S4025" s="13">
        <f t="shared" si="312"/>
        <v>40355.024953703702</v>
      </c>
      <c r="T4025" s="13">
        <f t="shared" si="313"/>
        <v>40390</v>
      </c>
      <c r="U4025">
        <f t="shared" si="314"/>
        <v>2010</v>
      </c>
    </row>
    <row r="4026" spans="1:21" ht="43.5" x14ac:dyDescent="0.3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>
        <f t="shared" si="311"/>
        <v>0</v>
      </c>
      <c r="Q4026" s="10" t="s">
        <v>8308</v>
      </c>
      <c r="R4026" t="s">
        <v>8342</v>
      </c>
      <c r="S4026" s="13">
        <f t="shared" si="312"/>
        <v>42101.633703703701</v>
      </c>
      <c r="T4026" s="13">
        <f t="shared" si="313"/>
        <v>42161.633703703701</v>
      </c>
      <c r="U4026">
        <f t="shared" si="314"/>
        <v>2015</v>
      </c>
    </row>
    <row r="4027" spans="1:21" ht="43.5" x14ac:dyDescent="0.3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>
        <f t="shared" si="311"/>
        <v>0</v>
      </c>
      <c r="Q4027" s="10" t="s">
        <v>8308</v>
      </c>
      <c r="R4027" t="s">
        <v>8342</v>
      </c>
      <c r="S4027" s="13">
        <f t="shared" si="312"/>
        <v>42150.777731481481</v>
      </c>
      <c r="T4027" s="13">
        <f t="shared" si="313"/>
        <v>42180.777731481481</v>
      </c>
      <c r="U4027">
        <f t="shared" si="314"/>
        <v>2015</v>
      </c>
    </row>
    <row r="4028" spans="1:21" ht="43.5" x14ac:dyDescent="0.3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8323</v>
      </c>
      <c r="R4028" t="s">
        <v>8326</v>
      </c>
      <c r="S4028" s="13">
        <f t="shared" si="312"/>
        <v>42453.806307870371</v>
      </c>
      <c r="T4028" s="13">
        <f t="shared" si="313"/>
        <v>42513.806307870371</v>
      </c>
      <c r="U4028">
        <f t="shared" si="314"/>
        <v>2016</v>
      </c>
    </row>
    <row r="4029" spans="1:21" ht="43.5" x14ac:dyDescent="0.3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8323</v>
      </c>
      <c r="R4029" t="s">
        <v>8326</v>
      </c>
      <c r="S4029" s="13">
        <f t="shared" si="312"/>
        <v>42494.471666666665</v>
      </c>
      <c r="T4029" s="13">
        <f t="shared" si="313"/>
        <v>42524.471666666665</v>
      </c>
      <c r="U4029">
        <f t="shared" si="314"/>
        <v>2016</v>
      </c>
    </row>
    <row r="4030" spans="1:21" ht="43.5" x14ac:dyDescent="0.3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>
        <f t="shared" si="311"/>
        <v>0</v>
      </c>
      <c r="Q4030" s="10" t="s">
        <v>8311</v>
      </c>
      <c r="R4030" t="s">
        <v>8356</v>
      </c>
      <c r="S4030" s="13">
        <f t="shared" si="312"/>
        <v>41078.899826388886</v>
      </c>
      <c r="T4030" s="13">
        <f t="shared" si="313"/>
        <v>41090.833333333336</v>
      </c>
      <c r="U4030">
        <f t="shared" si="314"/>
        <v>2012</v>
      </c>
    </row>
    <row r="4031" spans="1:21" ht="43.5" x14ac:dyDescent="0.3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>
        <f t="shared" si="311"/>
        <v>0</v>
      </c>
      <c r="Q4031" s="10" t="s">
        <v>8311</v>
      </c>
      <c r="R4031" t="s">
        <v>8349</v>
      </c>
      <c r="S4031" s="13">
        <f t="shared" si="312"/>
        <v>40990.050069444449</v>
      </c>
      <c r="T4031" s="13">
        <f t="shared" si="313"/>
        <v>41050.050069444449</v>
      </c>
      <c r="U4031">
        <f t="shared" si="314"/>
        <v>2012</v>
      </c>
    </row>
    <row r="4032" spans="1:21" ht="43.5" x14ac:dyDescent="0.3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>
        <f t="shared" si="311"/>
        <v>0</v>
      </c>
      <c r="Q4032" s="10" t="s">
        <v>8308</v>
      </c>
      <c r="R4032" t="s">
        <v>8310</v>
      </c>
      <c r="S4032" s="13">
        <f t="shared" si="312"/>
        <v>41836.595520833333</v>
      </c>
      <c r="T4032" s="13">
        <f t="shared" si="313"/>
        <v>41866.595520833333</v>
      </c>
      <c r="U4032">
        <f t="shared" si="314"/>
        <v>2014</v>
      </c>
    </row>
    <row r="4033" spans="1:21" ht="43.5" x14ac:dyDescent="0.3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>
        <f t="shared" si="311"/>
        <v>0</v>
      </c>
      <c r="Q4033" s="10" t="s">
        <v>8321</v>
      </c>
      <c r="R4033" t="s">
        <v>8325</v>
      </c>
      <c r="S4033" s="13">
        <f t="shared" si="312"/>
        <v>42191.824062500003</v>
      </c>
      <c r="T4033" s="13">
        <f t="shared" si="313"/>
        <v>42221.824062500003</v>
      </c>
      <c r="U4033">
        <f t="shared" si="314"/>
        <v>2015</v>
      </c>
    </row>
    <row r="4034" spans="1:21" ht="43.5" x14ac:dyDescent="0.3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ref="O4034:O4097" si="315">ROUND(E4034/D4034*100,0)</f>
        <v>0</v>
      </c>
      <c r="P4034">
        <f t="shared" si="311"/>
        <v>0</v>
      </c>
      <c r="Q4034" s="10" t="s">
        <v>8321</v>
      </c>
      <c r="R4034" t="s">
        <v>8325</v>
      </c>
      <c r="S4034" s="13">
        <f t="shared" si="312"/>
        <v>41857.18304398148</v>
      </c>
      <c r="T4034" s="13">
        <f t="shared" si="313"/>
        <v>41887.18304398148</v>
      </c>
      <c r="U4034">
        <f t="shared" si="314"/>
        <v>2014</v>
      </c>
    </row>
    <row r="4035" spans="1:21" ht="43.5" x14ac:dyDescent="0.3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si="315"/>
        <v>0</v>
      </c>
      <c r="P4035">
        <f t="shared" ref="P4035:P4098" si="316">IFERROR(ROUND(E4035/L4035,2),0)</f>
        <v>0</v>
      </c>
      <c r="Q4035" s="10" t="s">
        <v>8321</v>
      </c>
      <c r="R4035" t="s">
        <v>8339</v>
      </c>
      <c r="S4035" s="13">
        <f t="shared" ref="S4035:S4098" si="317">(((J4035/60)/60)/24)+DATE(1970,1,1)</f>
        <v>40987.83488425926</v>
      </c>
      <c r="T4035" s="13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43.5" x14ac:dyDescent="0.3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>
        <f t="shared" si="316"/>
        <v>0</v>
      </c>
      <c r="Q4036" s="10" t="s">
        <v>8308</v>
      </c>
      <c r="R4036" t="s">
        <v>8342</v>
      </c>
      <c r="S4036" s="13">
        <f t="shared" si="317"/>
        <v>41849.035370370373</v>
      </c>
      <c r="T4036" s="13">
        <f t="shared" si="318"/>
        <v>41879.035370370373</v>
      </c>
      <c r="U4036">
        <f t="shared" si="319"/>
        <v>2014</v>
      </c>
    </row>
    <row r="4037" spans="1:21" ht="43.5" x14ac:dyDescent="0.3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>
        <f t="shared" si="316"/>
        <v>0</v>
      </c>
      <c r="Q4037" s="10" t="s">
        <v>8327</v>
      </c>
      <c r="R4037" t="s">
        <v>8350</v>
      </c>
      <c r="S4037" s="13">
        <f t="shared" si="317"/>
        <v>41116.763275462967</v>
      </c>
      <c r="T4037" s="13">
        <f t="shared" si="318"/>
        <v>41146.763275462967</v>
      </c>
      <c r="U4037">
        <f t="shared" si="319"/>
        <v>2012</v>
      </c>
    </row>
    <row r="4038" spans="1:21" ht="43.5" x14ac:dyDescent="0.3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>
        <f t="shared" si="316"/>
        <v>0</v>
      </c>
      <c r="Q4038" s="10" t="s">
        <v>8311</v>
      </c>
      <c r="R4038" t="s">
        <v>8348</v>
      </c>
      <c r="S4038" s="13">
        <f t="shared" si="317"/>
        <v>42485.64534722222</v>
      </c>
      <c r="T4038" s="13">
        <f t="shared" si="318"/>
        <v>42515.64534722222</v>
      </c>
      <c r="U4038">
        <f t="shared" si="319"/>
        <v>2016</v>
      </c>
    </row>
    <row r="4039" spans="1:21" ht="43.5" x14ac:dyDescent="0.3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>
        <f t="shared" si="316"/>
        <v>0</v>
      </c>
      <c r="Q4039" s="10" t="s">
        <v>8311</v>
      </c>
      <c r="R4039" t="s">
        <v>8352</v>
      </c>
      <c r="S4039" s="13">
        <f t="shared" si="317"/>
        <v>41838.475219907406</v>
      </c>
      <c r="T4039" s="13">
        <f t="shared" si="318"/>
        <v>41898.475219907406</v>
      </c>
      <c r="U4039">
        <f t="shared" si="319"/>
        <v>2014</v>
      </c>
    </row>
    <row r="4040" spans="1:21" ht="29" x14ac:dyDescent="0.3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>
        <f t="shared" si="316"/>
        <v>0</v>
      </c>
      <c r="Q4040" s="10" t="s">
        <v>8313</v>
      </c>
      <c r="R4040" t="s">
        <v>8351</v>
      </c>
      <c r="S4040" s="13">
        <f t="shared" si="317"/>
        <v>42069.104421296302</v>
      </c>
      <c r="T4040" s="13">
        <f t="shared" si="318"/>
        <v>42099.062754629631</v>
      </c>
      <c r="U4040">
        <f t="shared" si="319"/>
        <v>2015</v>
      </c>
    </row>
    <row r="4041" spans="1:21" ht="29" x14ac:dyDescent="0.3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>
        <f t="shared" si="316"/>
        <v>0</v>
      </c>
      <c r="Q4041" s="10" t="s">
        <v>8313</v>
      </c>
      <c r="R4041" t="s">
        <v>8314</v>
      </c>
      <c r="S4041" s="13">
        <f t="shared" si="317"/>
        <v>41855.859814814816</v>
      </c>
      <c r="T4041" s="13">
        <f t="shared" si="318"/>
        <v>41876.859814814816</v>
      </c>
      <c r="U4041">
        <f t="shared" si="319"/>
        <v>2014</v>
      </c>
    </row>
    <row r="4042" spans="1:21" ht="43.5" x14ac:dyDescent="0.3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>
        <f t="shared" si="316"/>
        <v>0</v>
      </c>
      <c r="Q4042" s="10" t="s">
        <v>8308</v>
      </c>
      <c r="R4042" t="s">
        <v>8342</v>
      </c>
      <c r="S4042" s="13">
        <f t="shared" si="317"/>
        <v>41978.930972222224</v>
      </c>
      <c r="T4042" s="13">
        <f t="shared" si="318"/>
        <v>42035.027083333334</v>
      </c>
      <c r="U4042">
        <f t="shared" si="319"/>
        <v>2014</v>
      </c>
    </row>
    <row r="4043" spans="1:21" ht="43.5" x14ac:dyDescent="0.3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0" t="s">
        <v>8323</v>
      </c>
      <c r="R4043" t="s">
        <v>8326</v>
      </c>
      <c r="S4043" s="13">
        <f t="shared" si="317"/>
        <v>41784.952488425923</v>
      </c>
      <c r="T4043" s="13">
        <f t="shared" si="318"/>
        <v>41811.458333333336</v>
      </c>
      <c r="U4043">
        <f t="shared" si="319"/>
        <v>2014</v>
      </c>
    </row>
    <row r="4044" spans="1:21" ht="43.5" x14ac:dyDescent="0.3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0" t="s">
        <v>8323</v>
      </c>
      <c r="R4044" t="s">
        <v>8326</v>
      </c>
      <c r="S4044" s="13">
        <f t="shared" si="317"/>
        <v>42103.024398148147</v>
      </c>
      <c r="T4044" s="13">
        <f t="shared" si="318"/>
        <v>42112.9375</v>
      </c>
      <c r="U4044">
        <f t="shared" si="319"/>
        <v>2015</v>
      </c>
    </row>
    <row r="4045" spans="1:21" ht="29" x14ac:dyDescent="0.3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>
        <f t="shared" si="316"/>
        <v>0</v>
      </c>
      <c r="Q4045" s="10" t="s">
        <v>8323</v>
      </c>
      <c r="R4045" t="s">
        <v>8335</v>
      </c>
      <c r="S4045" s="13">
        <f t="shared" si="317"/>
        <v>41766.692037037035</v>
      </c>
      <c r="T4045" s="13">
        <f t="shared" si="318"/>
        <v>41826.692037037035</v>
      </c>
      <c r="U4045">
        <f t="shared" si="319"/>
        <v>2014</v>
      </c>
    </row>
    <row r="4046" spans="1:21" ht="58" x14ac:dyDescent="0.3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0" t="s">
        <v>8323</v>
      </c>
      <c r="R4046" t="s">
        <v>8326</v>
      </c>
      <c r="S4046" s="13">
        <f t="shared" si="317"/>
        <v>42186.01116898148</v>
      </c>
      <c r="T4046" s="13">
        <f t="shared" si="318"/>
        <v>42230.818055555559</v>
      </c>
      <c r="U4046">
        <f t="shared" si="319"/>
        <v>2015</v>
      </c>
    </row>
    <row r="4047" spans="1:21" ht="43.5" x14ac:dyDescent="0.3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>
        <f t="shared" si="316"/>
        <v>0</v>
      </c>
      <c r="Q4047" s="10" t="s">
        <v>8327</v>
      </c>
      <c r="R4047" t="s">
        <v>8350</v>
      </c>
      <c r="S4047" s="13">
        <f t="shared" si="317"/>
        <v>40883.024178240739</v>
      </c>
      <c r="T4047" s="13">
        <f t="shared" si="318"/>
        <v>40926.833333333336</v>
      </c>
      <c r="U4047">
        <f t="shared" si="319"/>
        <v>2011</v>
      </c>
    </row>
    <row r="4048" spans="1:21" x14ac:dyDescent="0.3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>
        <f t="shared" si="316"/>
        <v>0</v>
      </c>
      <c r="Q4048" s="10" t="s">
        <v>8321</v>
      </c>
      <c r="R4048" t="s">
        <v>8337</v>
      </c>
      <c r="S4048" s="13">
        <f t="shared" si="317"/>
        <v>42541.837511574078</v>
      </c>
      <c r="T4048" s="13">
        <f t="shared" si="318"/>
        <v>42557</v>
      </c>
      <c r="U4048">
        <f t="shared" si="319"/>
        <v>2016</v>
      </c>
    </row>
    <row r="4049" spans="1:21" ht="29" x14ac:dyDescent="0.3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>
        <f t="shared" si="316"/>
        <v>0</v>
      </c>
      <c r="Q4049" s="10" t="s">
        <v>8308</v>
      </c>
      <c r="R4049" t="s">
        <v>8310</v>
      </c>
      <c r="S4049" s="13">
        <f t="shared" si="317"/>
        <v>41837.984976851854</v>
      </c>
      <c r="T4049" s="13">
        <f t="shared" si="318"/>
        <v>41871.030555555553</v>
      </c>
      <c r="U4049">
        <f t="shared" si="319"/>
        <v>2014</v>
      </c>
    </row>
    <row r="4050" spans="1:21" ht="43.5" x14ac:dyDescent="0.3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>
        <f t="shared" si="316"/>
        <v>0</v>
      </c>
      <c r="Q4050" s="10" t="s">
        <v>8313</v>
      </c>
      <c r="R4050" t="s">
        <v>8351</v>
      </c>
      <c r="S4050" s="13">
        <f t="shared" si="317"/>
        <v>41779.649317129632</v>
      </c>
      <c r="T4050" s="13">
        <f t="shared" si="318"/>
        <v>41789.649317129632</v>
      </c>
      <c r="U4050">
        <f t="shared" si="319"/>
        <v>2014</v>
      </c>
    </row>
    <row r="4051" spans="1:21" ht="43.5" x14ac:dyDescent="0.3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>
        <f t="shared" si="316"/>
        <v>0</v>
      </c>
      <c r="Q4051" s="10" t="s">
        <v>8313</v>
      </c>
      <c r="R4051" t="s">
        <v>8351</v>
      </c>
      <c r="S4051" s="13">
        <f t="shared" si="317"/>
        <v>42256.984791666662</v>
      </c>
      <c r="T4051" s="13">
        <f t="shared" si="318"/>
        <v>42286.984791666662</v>
      </c>
      <c r="U4051">
        <f t="shared" si="319"/>
        <v>2015</v>
      </c>
    </row>
    <row r="4052" spans="1:21" ht="43.5" x14ac:dyDescent="0.3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0" t="s">
        <v>8323</v>
      </c>
      <c r="R4052" t="s">
        <v>8326</v>
      </c>
      <c r="S4052" s="13">
        <f t="shared" si="317"/>
        <v>42492.737847222219</v>
      </c>
      <c r="T4052" s="13">
        <f t="shared" si="318"/>
        <v>42534.166666666672</v>
      </c>
      <c r="U4052">
        <f t="shared" si="319"/>
        <v>2016</v>
      </c>
    </row>
    <row r="4053" spans="1:21" ht="43.5" x14ac:dyDescent="0.3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8323</v>
      </c>
      <c r="R4053" t="s">
        <v>8326</v>
      </c>
      <c r="S4053" s="13">
        <f t="shared" si="317"/>
        <v>41793.814259259263</v>
      </c>
      <c r="T4053" s="13">
        <f t="shared" si="318"/>
        <v>41825.165972222225</v>
      </c>
      <c r="U4053">
        <f t="shared" si="319"/>
        <v>2014</v>
      </c>
    </row>
    <row r="4054" spans="1:21" ht="43.5" x14ac:dyDescent="0.3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8323</v>
      </c>
      <c r="R4054" t="s">
        <v>8326</v>
      </c>
      <c r="S4054" s="13">
        <f t="shared" si="317"/>
        <v>42111.904097222221</v>
      </c>
      <c r="T4054" s="13">
        <f t="shared" si="318"/>
        <v>42171.904097222221</v>
      </c>
      <c r="U4054">
        <f t="shared" si="319"/>
        <v>2015</v>
      </c>
    </row>
    <row r="4055" spans="1:21" ht="43.5" x14ac:dyDescent="0.3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>
        <f t="shared" si="316"/>
        <v>0</v>
      </c>
      <c r="Q4055" s="10" t="s">
        <v>8319</v>
      </c>
      <c r="R4055" t="s">
        <v>8357</v>
      </c>
      <c r="S4055" s="13">
        <f t="shared" si="317"/>
        <v>41971.876863425925</v>
      </c>
      <c r="T4055" s="13">
        <f t="shared" si="318"/>
        <v>41986.876863425925</v>
      </c>
      <c r="U4055">
        <f t="shared" si="319"/>
        <v>2014</v>
      </c>
    </row>
    <row r="4056" spans="1:21" ht="43.5" x14ac:dyDescent="0.3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>
        <f t="shared" si="316"/>
        <v>0</v>
      </c>
      <c r="Q4056" s="10" t="s">
        <v>8321</v>
      </c>
      <c r="R4056" t="s">
        <v>8325</v>
      </c>
      <c r="S4056" s="13">
        <f t="shared" si="317"/>
        <v>42033.573009259257</v>
      </c>
      <c r="T4056" s="13">
        <f t="shared" si="318"/>
        <v>42063.573009259257</v>
      </c>
      <c r="U4056">
        <f t="shared" si="319"/>
        <v>2015</v>
      </c>
    </row>
    <row r="4057" spans="1:21" x14ac:dyDescent="0.3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>
        <f t="shared" si="316"/>
        <v>0</v>
      </c>
      <c r="Q4057" s="10" t="s">
        <v>8346</v>
      </c>
      <c r="R4057" t="s">
        <v>8347</v>
      </c>
      <c r="S4057" s="13">
        <f t="shared" si="317"/>
        <v>42046.79</v>
      </c>
      <c r="T4057" s="13">
        <f t="shared" si="318"/>
        <v>42076.748333333337</v>
      </c>
      <c r="U4057">
        <f t="shared" si="319"/>
        <v>2015</v>
      </c>
    </row>
    <row r="4058" spans="1:21" ht="43.5" x14ac:dyDescent="0.3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>
        <f t="shared" si="316"/>
        <v>0</v>
      </c>
      <c r="Q4058" s="10" t="s">
        <v>8316</v>
      </c>
      <c r="R4058" t="s">
        <v>8334</v>
      </c>
      <c r="S4058" s="13">
        <f t="shared" si="317"/>
        <v>41775.713969907411</v>
      </c>
      <c r="T4058" s="13">
        <f t="shared" si="318"/>
        <v>41805.713969907411</v>
      </c>
      <c r="U4058">
        <f t="shared" si="319"/>
        <v>2014</v>
      </c>
    </row>
    <row r="4059" spans="1:21" ht="43.5" x14ac:dyDescent="0.3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>
        <f t="shared" si="316"/>
        <v>0</v>
      </c>
      <c r="Q4059" s="10" t="s">
        <v>8321</v>
      </c>
      <c r="R4059" t="s">
        <v>8325</v>
      </c>
      <c r="S4059" s="13">
        <f t="shared" si="317"/>
        <v>42712.011944444443</v>
      </c>
      <c r="T4059" s="13">
        <f t="shared" si="318"/>
        <v>42742.011944444443</v>
      </c>
      <c r="U4059">
        <f t="shared" si="319"/>
        <v>2016</v>
      </c>
    </row>
    <row r="4060" spans="1:21" ht="58" x14ac:dyDescent="0.3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>
        <f t="shared" si="316"/>
        <v>0</v>
      </c>
      <c r="Q4060" s="10" t="s">
        <v>8321</v>
      </c>
      <c r="R4060" t="s">
        <v>8325</v>
      </c>
      <c r="S4060" s="13">
        <f t="shared" si="317"/>
        <v>41911.934791666667</v>
      </c>
      <c r="T4060" s="13">
        <f t="shared" si="318"/>
        <v>41971.976458333331</v>
      </c>
      <c r="U4060">
        <f t="shared" si="319"/>
        <v>2014</v>
      </c>
    </row>
    <row r="4061" spans="1:21" ht="43.5" x14ac:dyDescent="0.3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0" t="s">
        <v>8321</v>
      </c>
      <c r="R4061" t="s">
        <v>8339</v>
      </c>
      <c r="S4061" s="13">
        <f t="shared" si="317"/>
        <v>41456.36241898148</v>
      </c>
      <c r="T4061" s="13">
        <f t="shared" si="318"/>
        <v>41486.36241898148</v>
      </c>
      <c r="U4061">
        <f t="shared" si="319"/>
        <v>2013</v>
      </c>
    </row>
    <row r="4062" spans="1:21" x14ac:dyDescent="0.3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>
        <f t="shared" si="316"/>
        <v>0</v>
      </c>
      <c r="Q4062" s="10" t="s">
        <v>8321</v>
      </c>
      <c r="R4062" t="s">
        <v>8339</v>
      </c>
      <c r="S4062" s="13">
        <f t="shared" si="317"/>
        <v>41113.968576388892</v>
      </c>
      <c r="T4062" s="13">
        <f t="shared" si="318"/>
        <v>41143.968576388892</v>
      </c>
      <c r="U4062">
        <f t="shared" si="319"/>
        <v>2012</v>
      </c>
    </row>
    <row r="4063" spans="1:21" ht="43.5" x14ac:dyDescent="0.3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>
        <f t="shared" si="316"/>
        <v>0</v>
      </c>
      <c r="Q4063" s="10" t="s">
        <v>8327</v>
      </c>
      <c r="R4063" t="s">
        <v>8328</v>
      </c>
      <c r="S4063" s="13">
        <f t="shared" si="317"/>
        <v>41026.958969907406</v>
      </c>
      <c r="T4063" s="13">
        <f t="shared" si="318"/>
        <v>41056.958969907406</v>
      </c>
      <c r="U4063">
        <f t="shared" si="319"/>
        <v>2012</v>
      </c>
    </row>
    <row r="4064" spans="1:21" ht="43.5" x14ac:dyDescent="0.3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>
        <f t="shared" si="316"/>
        <v>0</v>
      </c>
      <c r="Q4064" s="10" t="s">
        <v>8346</v>
      </c>
      <c r="R4064" t="s">
        <v>8347</v>
      </c>
      <c r="S4064" s="13">
        <f t="shared" si="317"/>
        <v>42583.030810185184</v>
      </c>
      <c r="T4064" s="13">
        <f t="shared" si="318"/>
        <v>42613.030810185184</v>
      </c>
      <c r="U4064">
        <f t="shared" si="319"/>
        <v>2016</v>
      </c>
    </row>
    <row r="4065" spans="1:21" ht="43.5" x14ac:dyDescent="0.3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>
        <f t="shared" si="316"/>
        <v>0</v>
      </c>
      <c r="Q4065" s="10" t="s">
        <v>8311</v>
      </c>
      <c r="R4065" t="s">
        <v>8348</v>
      </c>
      <c r="S4065" s="13">
        <f t="shared" si="317"/>
        <v>42180.390277777777</v>
      </c>
      <c r="T4065" s="13">
        <f t="shared" si="318"/>
        <v>42240.390277777777</v>
      </c>
      <c r="U4065">
        <f t="shared" si="319"/>
        <v>2015</v>
      </c>
    </row>
    <row r="4066" spans="1:21" ht="43.5" x14ac:dyDescent="0.3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>
        <f t="shared" si="316"/>
        <v>0</v>
      </c>
      <c r="Q4066" s="10" t="s">
        <v>8313</v>
      </c>
      <c r="R4066" t="s">
        <v>8355</v>
      </c>
      <c r="S4066" s="13">
        <f t="shared" si="317"/>
        <v>42053.051203703704</v>
      </c>
      <c r="T4066" s="13">
        <f t="shared" si="318"/>
        <v>42095.012499999997</v>
      </c>
      <c r="U4066">
        <f t="shared" si="319"/>
        <v>2015</v>
      </c>
    </row>
    <row r="4067" spans="1:21" ht="29" x14ac:dyDescent="0.3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>
        <f t="shared" si="316"/>
        <v>0</v>
      </c>
      <c r="Q4067" s="10" t="s">
        <v>8327</v>
      </c>
      <c r="R4067" t="s">
        <v>8330</v>
      </c>
      <c r="S4067" s="13">
        <f t="shared" si="317"/>
        <v>42152.906851851847</v>
      </c>
      <c r="T4067" s="13">
        <f t="shared" si="318"/>
        <v>42166.625</v>
      </c>
      <c r="U4067">
        <f t="shared" si="319"/>
        <v>2015</v>
      </c>
    </row>
    <row r="4068" spans="1:21" ht="43.5" x14ac:dyDescent="0.3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>
        <f t="shared" si="316"/>
        <v>0</v>
      </c>
      <c r="Q4068" s="10" t="s">
        <v>8308</v>
      </c>
      <c r="R4068" t="s">
        <v>8342</v>
      </c>
      <c r="S4068" s="13">
        <f t="shared" si="317"/>
        <v>42103.676180555558</v>
      </c>
      <c r="T4068" s="13">
        <f t="shared" si="318"/>
        <v>42115.676180555558</v>
      </c>
      <c r="U4068">
        <f t="shared" si="319"/>
        <v>2015</v>
      </c>
    </row>
    <row r="4069" spans="1:21" ht="43.5" x14ac:dyDescent="0.3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>
        <f t="shared" si="316"/>
        <v>0</v>
      </c>
      <c r="Q4069" s="10" t="s">
        <v>8308</v>
      </c>
      <c r="R4069" t="s">
        <v>8342</v>
      </c>
      <c r="S4069" s="13">
        <f t="shared" si="317"/>
        <v>42346.736400462964</v>
      </c>
      <c r="T4069" s="13">
        <f t="shared" si="318"/>
        <v>42386.958333333328</v>
      </c>
      <c r="U4069">
        <f t="shared" si="319"/>
        <v>2015</v>
      </c>
    </row>
    <row r="4070" spans="1:21" ht="43.5" x14ac:dyDescent="0.3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>
        <f t="shared" si="316"/>
        <v>0</v>
      </c>
      <c r="Q4070" s="10" t="s">
        <v>8319</v>
      </c>
      <c r="R4070" t="s">
        <v>8345</v>
      </c>
      <c r="S4070" s="13">
        <f t="shared" si="317"/>
        <v>41831.884108796294</v>
      </c>
      <c r="T4070" s="13">
        <f t="shared" si="318"/>
        <v>41861.884108796294</v>
      </c>
      <c r="U4070">
        <f t="shared" si="319"/>
        <v>2014</v>
      </c>
    </row>
    <row r="4071" spans="1:21" ht="43.5" x14ac:dyDescent="0.3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0" t="s">
        <v>8323</v>
      </c>
      <c r="R4071" t="s">
        <v>8326</v>
      </c>
      <c r="S4071" s="13">
        <f t="shared" si="317"/>
        <v>41954.545081018514</v>
      </c>
      <c r="T4071" s="13">
        <f t="shared" si="318"/>
        <v>41978.477777777778</v>
      </c>
      <c r="U4071">
        <f t="shared" si="319"/>
        <v>2014</v>
      </c>
    </row>
    <row r="4072" spans="1:21" ht="43.5" x14ac:dyDescent="0.3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0" t="s">
        <v>8323</v>
      </c>
      <c r="R4072" t="s">
        <v>8326</v>
      </c>
      <c r="S4072" s="13">
        <f t="shared" si="317"/>
        <v>41867.652280092596</v>
      </c>
      <c r="T4072" s="13">
        <f t="shared" si="318"/>
        <v>41875.291666666664</v>
      </c>
      <c r="U4072">
        <f t="shared" si="319"/>
        <v>2014</v>
      </c>
    </row>
    <row r="4073" spans="1:21" ht="43.5" x14ac:dyDescent="0.3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>
        <f t="shared" si="316"/>
        <v>0</v>
      </c>
      <c r="Q4073" s="10" t="s">
        <v>8311</v>
      </c>
      <c r="R4073" t="s">
        <v>8348</v>
      </c>
      <c r="S4073" s="13">
        <f t="shared" si="317"/>
        <v>42461.447662037041</v>
      </c>
      <c r="T4073" s="13">
        <f t="shared" si="318"/>
        <v>42481.447662037041</v>
      </c>
      <c r="U4073">
        <f t="shared" si="319"/>
        <v>2016</v>
      </c>
    </row>
    <row r="4074" spans="1:21" ht="43.5" x14ac:dyDescent="0.3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>
        <f t="shared" si="316"/>
        <v>0</v>
      </c>
      <c r="Q4074" s="10" t="s">
        <v>8308</v>
      </c>
      <c r="R4074" t="s">
        <v>8310</v>
      </c>
      <c r="S4074" s="13">
        <f t="shared" si="317"/>
        <v>42491.781319444446</v>
      </c>
      <c r="T4074" s="13">
        <f t="shared" si="318"/>
        <v>42551.781319444446</v>
      </c>
      <c r="U4074">
        <f t="shared" si="319"/>
        <v>2016</v>
      </c>
    </row>
    <row r="4075" spans="1:21" ht="43.5" x14ac:dyDescent="0.3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>
        <f t="shared" si="316"/>
        <v>0</v>
      </c>
      <c r="Q4075" s="10" t="s">
        <v>8308</v>
      </c>
      <c r="R4075" t="s">
        <v>8342</v>
      </c>
      <c r="S4075" s="13">
        <f t="shared" si="317"/>
        <v>42057.883159722223</v>
      </c>
      <c r="T4075" s="13">
        <f t="shared" si="318"/>
        <v>42087.841493055559</v>
      </c>
      <c r="U4075">
        <f t="shared" si="319"/>
        <v>2015</v>
      </c>
    </row>
    <row r="4076" spans="1:21" ht="43.5" x14ac:dyDescent="0.3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>
        <f t="shared" si="316"/>
        <v>0</v>
      </c>
      <c r="Q4076" s="10" t="s">
        <v>8313</v>
      </c>
      <c r="R4076" t="s">
        <v>8355</v>
      </c>
      <c r="S4076" s="13">
        <f t="shared" si="317"/>
        <v>42241.613796296297</v>
      </c>
      <c r="T4076" s="13">
        <f t="shared" si="318"/>
        <v>42264.708333333328</v>
      </c>
      <c r="U4076">
        <f t="shared" si="319"/>
        <v>2015</v>
      </c>
    </row>
    <row r="4077" spans="1:21" ht="58" x14ac:dyDescent="0.3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0" t="s">
        <v>8323</v>
      </c>
      <c r="R4077" t="s">
        <v>8326</v>
      </c>
      <c r="S4077" s="13">
        <f t="shared" si="317"/>
        <v>42808.358287037037</v>
      </c>
      <c r="T4077" s="13">
        <f t="shared" si="318"/>
        <v>42834.358287037037</v>
      </c>
      <c r="U4077">
        <f t="shared" si="319"/>
        <v>2017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8323</v>
      </c>
      <c r="R4078" t="s">
        <v>8326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5" x14ac:dyDescent="0.3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8323</v>
      </c>
      <c r="R4079" t="s">
        <v>8326</v>
      </c>
      <c r="S4079" s="13">
        <f t="shared" si="317"/>
        <v>42534.866875</v>
      </c>
      <c r="T4079" s="13">
        <f t="shared" si="318"/>
        <v>42564.866875</v>
      </c>
      <c r="U4079">
        <f t="shared" si="319"/>
        <v>2016</v>
      </c>
    </row>
    <row r="4080" spans="1:21" ht="43.5" x14ac:dyDescent="0.3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>
        <f t="shared" si="316"/>
        <v>0</v>
      </c>
      <c r="Q4080" s="10" t="s">
        <v>8323</v>
      </c>
      <c r="R4080" t="s">
        <v>8335</v>
      </c>
      <c r="S4080" s="13">
        <f t="shared" si="317"/>
        <v>42007.016458333332</v>
      </c>
      <c r="T4080" s="13">
        <f t="shared" si="318"/>
        <v>42028.041666666672</v>
      </c>
      <c r="U4080">
        <f t="shared" si="319"/>
        <v>2015</v>
      </c>
    </row>
    <row r="4081" spans="1:21" ht="43.5" x14ac:dyDescent="0.3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>
        <f t="shared" si="316"/>
        <v>0</v>
      </c>
      <c r="Q4081" s="10" t="s">
        <v>8321</v>
      </c>
      <c r="R4081" t="s">
        <v>8337</v>
      </c>
      <c r="S4081" s="13">
        <f t="shared" si="317"/>
        <v>41778.915416666663</v>
      </c>
      <c r="T4081" s="13">
        <f t="shared" si="318"/>
        <v>41806.844444444447</v>
      </c>
      <c r="U4081">
        <f t="shared" si="319"/>
        <v>2014</v>
      </c>
    </row>
    <row r="4082" spans="1:21" ht="43.5" x14ac:dyDescent="0.3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8323</v>
      </c>
      <c r="R4082" t="s">
        <v>8326</v>
      </c>
      <c r="S4082" s="13">
        <f t="shared" si="317"/>
        <v>42730.903726851851</v>
      </c>
      <c r="T4082" s="13">
        <f t="shared" si="318"/>
        <v>42760.903726851851</v>
      </c>
      <c r="U4082">
        <f t="shared" si="319"/>
        <v>2016</v>
      </c>
    </row>
    <row r="4083" spans="1:21" ht="58" x14ac:dyDescent="0.3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8323</v>
      </c>
      <c r="R4083" t="s">
        <v>8326</v>
      </c>
      <c r="S4083" s="13">
        <f t="shared" si="317"/>
        <v>42096.544548611113</v>
      </c>
      <c r="T4083" s="13">
        <f t="shared" si="318"/>
        <v>42126.544548611113</v>
      </c>
      <c r="U4083">
        <f t="shared" si="319"/>
        <v>2015</v>
      </c>
    </row>
    <row r="4084" spans="1:21" ht="43.5" x14ac:dyDescent="0.3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>
        <f t="shared" si="316"/>
        <v>0</v>
      </c>
      <c r="Q4084" s="10" t="s">
        <v>8321</v>
      </c>
      <c r="R4084" t="s">
        <v>8339</v>
      </c>
      <c r="S4084" s="13">
        <f t="shared" si="317"/>
        <v>41407.84684027778</v>
      </c>
      <c r="T4084" s="13">
        <f t="shared" si="318"/>
        <v>41427.84684027778</v>
      </c>
      <c r="U4084">
        <f t="shared" si="319"/>
        <v>2013</v>
      </c>
    </row>
    <row r="4085" spans="1:21" x14ac:dyDescent="0.3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>
        <f t="shared" si="316"/>
        <v>0</v>
      </c>
      <c r="Q4085" s="10" t="s">
        <v>8316</v>
      </c>
      <c r="R4085" t="s">
        <v>8334</v>
      </c>
      <c r="S4085" s="13">
        <f t="shared" si="317"/>
        <v>41829.912083333329</v>
      </c>
      <c r="T4085" s="13">
        <f t="shared" si="318"/>
        <v>41859.912083333329</v>
      </c>
      <c r="U4085">
        <f t="shared" si="319"/>
        <v>2014</v>
      </c>
    </row>
    <row r="4086" spans="1:21" ht="43.5" x14ac:dyDescent="0.3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8323</v>
      </c>
      <c r="R4086" t="s">
        <v>8326</v>
      </c>
      <c r="S4086" s="13">
        <f t="shared" si="317"/>
        <v>42421.141469907408</v>
      </c>
      <c r="T4086" s="13">
        <f t="shared" si="318"/>
        <v>42481.099803240737</v>
      </c>
      <c r="U4086">
        <f t="shared" si="319"/>
        <v>2016</v>
      </c>
    </row>
    <row r="4087" spans="1:21" ht="29" x14ac:dyDescent="0.3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>
        <f t="shared" si="316"/>
        <v>0</v>
      </c>
      <c r="Q4087" s="10" t="s">
        <v>8313</v>
      </c>
      <c r="R4087" t="s">
        <v>8351</v>
      </c>
      <c r="S4087" s="13">
        <f t="shared" si="317"/>
        <v>42005.24998842593</v>
      </c>
      <c r="T4087" s="13">
        <f t="shared" si="318"/>
        <v>42035.841666666667</v>
      </c>
      <c r="U4087">
        <f t="shared" si="319"/>
        <v>2015</v>
      </c>
    </row>
    <row r="4088" spans="1:21" ht="43.5" x14ac:dyDescent="0.3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>
        <f t="shared" si="316"/>
        <v>0</v>
      </c>
      <c r="Q4088" s="10" t="s">
        <v>8308</v>
      </c>
      <c r="R4088" t="s">
        <v>8342</v>
      </c>
      <c r="S4088" s="13">
        <f t="shared" si="317"/>
        <v>42242.122210648144</v>
      </c>
      <c r="T4088" s="13">
        <f t="shared" si="318"/>
        <v>42272.122210648144</v>
      </c>
      <c r="U4088">
        <f t="shared" si="319"/>
        <v>2015</v>
      </c>
    </row>
    <row r="4089" spans="1:21" ht="43.5" x14ac:dyDescent="0.3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>
        <f t="shared" si="316"/>
        <v>0</v>
      </c>
      <c r="Q4089" s="10" t="s">
        <v>8327</v>
      </c>
      <c r="R4089" t="s">
        <v>8350</v>
      </c>
      <c r="S4089" s="13">
        <f t="shared" si="317"/>
        <v>40978.238067129627</v>
      </c>
      <c r="T4089" s="13">
        <f t="shared" si="318"/>
        <v>41008.196400462963</v>
      </c>
      <c r="U4089">
        <f t="shared" si="319"/>
        <v>2012</v>
      </c>
    </row>
    <row r="4090" spans="1:21" ht="43.5" x14ac:dyDescent="0.3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>
        <f t="shared" si="316"/>
        <v>0</v>
      </c>
      <c r="Q4090" s="10" t="s">
        <v>8346</v>
      </c>
      <c r="R4090" t="s">
        <v>8347</v>
      </c>
      <c r="S4090" s="13">
        <f t="shared" si="317"/>
        <v>41850.014178240745</v>
      </c>
      <c r="T4090" s="13">
        <f t="shared" si="318"/>
        <v>41878.014178240745</v>
      </c>
      <c r="U4090">
        <f t="shared" si="319"/>
        <v>2014</v>
      </c>
    </row>
    <row r="4091" spans="1:21" x14ac:dyDescent="0.3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>
        <f t="shared" si="316"/>
        <v>0</v>
      </c>
      <c r="Q4091" s="10" t="s">
        <v>8316</v>
      </c>
      <c r="R4091" t="s">
        <v>8344</v>
      </c>
      <c r="S4091" s="13">
        <f t="shared" si="317"/>
        <v>42164.699652777781</v>
      </c>
      <c r="T4091" s="13">
        <f t="shared" si="318"/>
        <v>42194.699652777781</v>
      </c>
      <c r="U4091">
        <f t="shared" si="319"/>
        <v>2015</v>
      </c>
    </row>
    <row r="4092" spans="1:21" ht="43.5" x14ac:dyDescent="0.3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>
        <f t="shared" si="316"/>
        <v>0</v>
      </c>
      <c r="Q4092" s="10" t="s">
        <v>8313</v>
      </c>
      <c r="R4092" t="s">
        <v>8351</v>
      </c>
      <c r="S4092" s="13">
        <f t="shared" si="317"/>
        <v>42438.53907407407</v>
      </c>
      <c r="T4092" s="13">
        <f t="shared" si="318"/>
        <v>42468.497407407413</v>
      </c>
      <c r="U4092">
        <f t="shared" si="319"/>
        <v>2016</v>
      </c>
    </row>
    <row r="4093" spans="1:21" ht="43.5" x14ac:dyDescent="0.3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>
        <f t="shared" si="316"/>
        <v>0</v>
      </c>
      <c r="Q4093" s="10" t="s">
        <v>8323</v>
      </c>
      <c r="R4093" t="s">
        <v>8335</v>
      </c>
      <c r="S4093" s="13">
        <f t="shared" si="317"/>
        <v>42172.686099537037</v>
      </c>
      <c r="T4093" s="13">
        <f t="shared" si="318"/>
        <v>42202.676388888889</v>
      </c>
      <c r="U4093">
        <f t="shared" si="319"/>
        <v>2015</v>
      </c>
    </row>
    <row r="4094" spans="1:21" ht="43.5" x14ac:dyDescent="0.3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8323</v>
      </c>
      <c r="R4094" t="s">
        <v>8326</v>
      </c>
      <c r="S4094" s="13">
        <f t="shared" si="317"/>
        <v>41761.810150462967</v>
      </c>
      <c r="T4094" s="13">
        <f t="shared" si="318"/>
        <v>41768.286805555559</v>
      </c>
      <c r="U4094">
        <f t="shared" si="319"/>
        <v>2014</v>
      </c>
    </row>
    <row r="4095" spans="1:21" ht="43.5" x14ac:dyDescent="0.3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8323</v>
      </c>
      <c r="R4095" t="s">
        <v>8326</v>
      </c>
      <c r="S4095" s="13">
        <f t="shared" si="317"/>
        <v>42307.539398148147</v>
      </c>
      <c r="T4095" s="13">
        <f t="shared" si="318"/>
        <v>42337.581064814818</v>
      </c>
      <c r="U4095">
        <f t="shared" si="319"/>
        <v>2015</v>
      </c>
    </row>
    <row r="4096" spans="1:21" ht="43.5" x14ac:dyDescent="0.3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0" t="s">
        <v>8321</v>
      </c>
      <c r="R4096" t="s">
        <v>8339</v>
      </c>
      <c r="S4096" s="13">
        <f t="shared" si="317"/>
        <v>41919.761782407404</v>
      </c>
      <c r="T4096" s="13">
        <f t="shared" si="318"/>
        <v>41929.761782407404</v>
      </c>
      <c r="U4096">
        <f t="shared" si="319"/>
        <v>2014</v>
      </c>
    </row>
    <row r="4097" spans="1:21" ht="43.5" x14ac:dyDescent="0.3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0" t="s">
        <v>8321</v>
      </c>
      <c r="R4097" t="s">
        <v>8339</v>
      </c>
      <c r="S4097" s="13">
        <f t="shared" si="317"/>
        <v>41550.793935185182</v>
      </c>
      <c r="T4097" s="13">
        <f t="shared" si="318"/>
        <v>41580.793935185182</v>
      </c>
      <c r="U4097">
        <f t="shared" si="319"/>
        <v>2013</v>
      </c>
    </row>
    <row r="4098" spans="1:21" ht="43.5" x14ac:dyDescent="0.3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ref="O4098:O4115" si="320">ROUND(E4098/D4098*100,0)</f>
        <v>0</v>
      </c>
      <c r="P4098">
        <f t="shared" si="316"/>
        <v>0</v>
      </c>
      <c r="Q4098" s="10" t="s">
        <v>8308</v>
      </c>
      <c r="R4098" t="s">
        <v>8342</v>
      </c>
      <c r="S4098" s="13">
        <f t="shared" si="317"/>
        <v>42188.012777777782</v>
      </c>
      <c r="T4098" s="13">
        <f t="shared" si="318"/>
        <v>42218.012777777782</v>
      </c>
      <c r="U4098">
        <f t="shared" si="319"/>
        <v>2015</v>
      </c>
    </row>
    <row r="4099" spans="1:21" ht="43.5" x14ac:dyDescent="0.3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si="320"/>
        <v>0</v>
      </c>
      <c r="P4099">
        <f t="shared" ref="P4099:P4115" si="321">IFERROR(ROUND(E4099/L4099,2),0)</f>
        <v>0</v>
      </c>
      <c r="Q4099" s="10" t="s">
        <v>8308</v>
      </c>
      <c r="R4099" t="s">
        <v>8342</v>
      </c>
      <c r="S4099" s="13">
        <f t="shared" ref="S4099:S4115" si="322">(((J4099/60)/60)/24)+DATE(1970,1,1)</f>
        <v>42317.810219907406</v>
      </c>
      <c r="T4099" s="13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43.5" x14ac:dyDescent="0.3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>
        <f t="shared" si="321"/>
        <v>0</v>
      </c>
      <c r="Q4100" s="10" t="s">
        <v>8323</v>
      </c>
      <c r="R4100" t="s">
        <v>8324</v>
      </c>
      <c r="S4100" s="13">
        <f t="shared" si="322"/>
        <v>42027.832800925928</v>
      </c>
      <c r="T4100" s="13">
        <f t="shared" si="323"/>
        <v>42065.044444444444</v>
      </c>
      <c r="U4100">
        <f t="shared" si="324"/>
        <v>2015</v>
      </c>
    </row>
    <row r="4101" spans="1:21" ht="43.5" x14ac:dyDescent="0.3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8323</v>
      </c>
      <c r="R4101" t="s">
        <v>8326</v>
      </c>
      <c r="S4101" s="13">
        <f t="shared" si="322"/>
        <v>41948.957465277781</v>
      </c>
      <c r="T4101" s="13">
        <f t="shared" si="323"/>
        <v>41963.957465277781</v>
      </c>
      <c r="U4101">
        <f t="shared" si="324"/>
        <v>2014</v>
      </c>
    </row>
    <row r="4102" spans="1:21" ht="43.5" x14ac:dyDescent="0.3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>
        <f t="shared" si="321"/>
        <v>0</v>
      </c>
      <c r="Q4102" s="10" t="s">
        <v>8316</v>
      </c>
      <c r="R4102" t="s">
        <v>8344</v>
      </c>
      <c r="S4102" s="13">
        <f t="shared" si="322"/>
        <v>41776.284780092588</v>
      </c>
      <c r="T4102" s="13">
        <f t="shared" si="323"/>
        <v>41806.284780092588</v>
      </c>
      <c r="U4102">
        <f t="shared" si="324"/>
        <v>2014</v>
      </c>
    </row>
    <row r="4103" spans="1:21" ht="29" x14ac:dyDescent="0.3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8323</v>
      </c>
      <c r="R4103" t="s">
        <v>8326</v>
      </c>
      <c r="S4103" s="13">
        <f t="shared" si="322"/>
        <v>41927.124884259261</v>
      </c>
      <c r="T4103" s="13">
        <f t="shared" si="323"/>
        <v>41937.124884259261</v>
      </c>
      <c r="U4103">
        <f t="shared" si="324"/>
        <v>2014</v>
      </c>
    </row>
    <row r="4104" spans="1:21" ht="43.5" x14ac:dyDescent="0.3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>
        <f t="shared" si="321"/>
        <v>0</v>
      </c>
      <c r="Q4104" s="10" t="s">
        <v>8308</v>
      </c>
      <c r="R4104" t="s">
        <v>8342</v>
      </c>
      <c r="S4104" s="13">
        <f t="shared" si="322"/>
        <v>42300.825648148151</v>
      </c>
      <c r="T4104" s="13">
        <f t="shared" si="323"/>
        <v>42330.867314814815</v>
      </c>
      <c r="U4104">
        <f t="shared" si="324"/>
        <v>2015</v>
      </c>
    </row>
    <row r="4105" spans="1:21" ht="43.5" x14ac:dyDescent="0.3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8323</v>
      </c>
      <c r="R4105" t="s">
        <v>8326</v>
      </c>
      <c r="S4105" s="13">
        <f t="shared" si="322"/>
        <v>42732.787523148145</v>
      </c>
      <c r="T4105" s="13">
        <f t="shared" si="323"/>
        <v>42762.787523148145</v>
      </c>
      <c r="U4105">
        <f t="shared" si="324"/>
        <v>2016</v>
      </c>
    </row>
    <row r="4106" spans="1:21" ht="43.5" x14ac:dyDescent="0.3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>
        <f t="shared" si="321"/>
        <v>0</v>
      </c>
      <c r="Q4106" s="10" t="s">
        <v>8321</v>
      </c>
      <c r="R4106" t="s">
        <v>8325</v>
      </c>
      <c r="S4106" s="13">
        <f t="shared" si="322"/>
        <v>42438.961273148147</v>
      </c>
      <c r="T4106" s="13">
        <f t="shared" si="323"/>
        <v>42468.919606481482</v>
      </c>
      <c r="U4106">
        <f t="shared" si="324"/>
        <v>2016</v>
      </c>
    </row>
    <row r="4107" spans="1:21" ht="43.5" x14ac:dyDescent="0.3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>
        <f t="shared" si="321"/>
        <v>0</v>
      </c>
      <c r="Q4107" s="10" t="s">
        <v>8308</v>
      </c>
      <c r="R4107" t="s">
        <v>8342</v>
      </c>
      <c r="S4107" s="13">
        <f t="shared" si="322"/>
        <v>42466.858888888892</v>
      </c>
      <c r="T4107" s="13">
        <f t="shared" si="323"/>
        <v>42490.916666666672</v>
      </c>
      <c r="U4107">
        <f t="shared" si="324"/>
        <v>2016</v>
      </c>
    </row>
    <row r="4108" spans="1:21" ht="58" x14ac:dyDescent="0.3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8323</v>
      </c>
      <c r="R4108" t="s">
        <v>8326</v>
      </c>
      <c r="S4108" s="13">
        <f t="shared" si="322"/>
        <v>42809.645914351851</v>
      </c>
      <c r="T4108" s="13">
        <f t="shared" si="323"/>
        <v>42828.645914351851</v>
      </c>
      <c r="U4108">
        <f t="shared" si="324"/>
        <v>2017</v>
      </c>
    </row>
    <row r="4109" spans="1:21" ht="29" x14ac:dyDescent="0.3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>
        <f t="shared" si="321"/>
        <v>0</v>
      </c>
      <c r="Q4109" s="10" t="s">
        <v>8308</v>
      </c>
      <c r="R4109" t="s">
        <v>8342</v>
      </c>
      <c r="S4109" s="13">
        <f t="shared" si="322"/>
        <v>42248.934675925921</v>
      </c>
      <c r="T4109" s="13">
        <f t="shared" si="323"/>
        <v>42303.934675925921</v>
      </c>
      <c r="U4109">
        <f t="shared" si="324"/>
        <v>2015</v>
      </c>
    </row>
    <row r="4110" spans="1:21" ht="43.5" x14ac:dyDescent="0.3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>
        <f t="shared" si="321"/>
        <v>0</v>
      </c>
      <c r="Q4110" s="10" t="s">
        <v>8316</v>
      </c>
      <c r="R4110" t="s">
        <v>8334</v>
      </c>
      <c r="S4110" s="13">
        <f t="shared" si="322"/>
        <v>42295.753391203703</v>
      </c>
      <c r="T4110" s="13">
        <f t="shared" si="323"/>
        <v>42325.795057870375</v>
      </c>
      <c r="U4110">
        <f t="shared" si="324"/>
        <v>2015</v>
      </c>
    </row>
    <row r="4111" spans="1:21" ht="29" x14ac:dyDescent="0.3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>
        <f t="shared" si="321"/>
        <v>0</v>
      </c>
      <c r="Q4111" s="10" t="s">
        <v>8316</v>
      </c>
      <c r="R4111" t="s">
        <v>8344</v>
      </c>
      <c r="S4111" s="13">
        <f t="shared" si="322"/>
        <v>42035.029224537036</v>
      </c>
      <c r="T4111" s="13">
        <f t="shared" si="323"/>
        <v>42064.029224537036</v>
      </c>
      <c r="U4111">
        <f t="shared" si="324"/>
        <v>2015</v>
      </c>
    </row>
    <row r="4112" spans="1:21" ht="43.5" x14ac:dyDescent="0.3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>
        <f t="shared" si="321"/>
        <v>0</v>
      </c>
      <c r="Q4112" s="10" t="s">
        <v>8346</v>
      </c>
      <c r="R4112" t="s">
        <v>8347</v>
      </c>
      <c r="S4112" s="13">
        <f t="shared" si="322"/>
        <v>41831.060092592597</v>
      </c>
      <c r="T4112" s="13">
        <f t="shared" si="323"/>
        <v>41851.060092592597</v>
      </c>
      <c r="U4112">
        <f t="shared" si="324"/>
        <v>2014</v>
      </c>
    </row>
    <row r="4113" spans="1:21" ht="29" x14ac:dyDescent="0.3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>
        <f t="shared" si="321"/>
        <v>0</v>
      </c>
      <c r="Q4113" s="10" t="s">
        <v>8313</v>
      </c>
      <c r="R4113" t="s">
        <v>8351</v>
      </c>
      <c r="S4113" s="13">
        <f t="shared" si="322"/>
        <v>42046.072743055556</v>
      </c>
      <c r="T4113" s="13">
        <f t="shared" si="323"/>
        <v>42091.031076388885</v>
      </c>
      <c r="U4113">
        <f t="shared" si="324"/>
        <v>2015</v>
      </c>
    </row>
    <row r="4114" spans="1:21" ht="43.5" x14ac:dyDescent="0.3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>
        <f t="shared" si="321"/>
        <v>0</v>
      </c>
      <c r="Q4114" s="10" t="s">
        <v>8313</v>
      </c>
      <c r="R4114" t="s">
        <v>8355</v>
      </c>
      <c r="S4114" s="13">
        <f t="shared" si="322"/>
        <v>42782.426875000005</v>
      </c>
      <c r="T4114" s="13">
        <f t="shared" si="323"/>
        <v>42789.426875000005</v>
      </c>
      <c r="U4114">
        <f t="shared" si="324"/>
        <v>2017</v>
      </c>
    </row>
    <row r="4115" spans="1:21" ht="43.5" x14ac:dyDescent="0.3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>
        <f t="shared" si="321"/>
        <v>0</v>
      </c>
      <c r="Q4115" s="10" t="s">
        <v>8319</v>
      </c>
      <c r="R4115" t="s">
        <v>8345</v>
      </c>
      <c r="S4115" s="13">
        <f t="shared" si="322"/>
        <v>41829.896562499998</v>
      </c>
      <c r="T4115" s="13">
        <f t="shared" si="323"/>
        <v>41859.896562499998</v>
      </c>
      <c r="U4115">
        <f t="shared" si="324"/>
        <v>2014</v>
      </c>
    </row>
  </sheetData>
  <autoFilter ref="A1:U4115" xr:uid="{00000000-0001-0000-0000-000000000000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"live"</formula>
    </cfRule>
    <cfRule type="cellIs" dxfId="0" priority="7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4DB8E-07C2-401E-9432-E6FF8F26636D}">
  <dimension ref="A1:E18"/>
  <sheetViews>
    <sheetView workbookViewId="0">
      <selection activeCell="M29" sqref="M29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5" width="10.7265625" bestFit="1" customWidth="1"/>
    <col min="6" max="6" width="6.90625" bestFit="1" customWidth="1"/>
    <col min="7" max="7" width="10.7265625" bestFit="1" customWidth="1"/>
  </cols>
  <sheetData>
    <row r="1" spans="1:5" x14ac:dyDescent="0.35">
      <c r="A1" s="11" t="s">
        <v>8400</v>
      </c>
      <c r="B1" t="s">
        <v>8360</v>
      </c>
    </row>
    <row r="2" spans="1:5" x14ac:dyDescent="0.35">
      <c r="A2" s="11" t="s">
        <v>8358</v>
      </c>
      <c r="B2" t="s">
        <v>8323</v>
      </c>
    </row>
    <row r="4" spans="1:5" x14ac:dyDescent="0.35">
      <c r="A4" s="11" t="s">
        <v>8364</v>
      </c>
      <c r="B4" s="11" t="s">
        <v>8363</v>
      </c>
    </row>
    <row r="5" spans="1:5" x14ac:dyDescent="0.35">
      <c r="A5" s="11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12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5">
      <c r="A7" s="12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5">
      <c r="A8" s="12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5">
      <c r="A9" s="12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5">
      <c r="A10" s="12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5">
      <c r="A11" s="12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5">
      <c r="A12" s="12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5">
      <c r="A13" s="12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5">
      <c r="A14" s="12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5">
      <c r="A15" s="12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5">
      <c r="A16" s="12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5">
      <c r="A17" s="12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5">
      <c r="A18" s="12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BCDE0-B4B6-445D-8081-49BE72489102}">
  <dimension ref="A1:H21"/>
  <sheetViews>
    <sheetView tabSelected="1" workbookViewId="0">
      <selection activeCell="K8" sqref="K8"/>
    </sheetView>
  </sheetViews>
  <sheetFormatPr defaultRowHeight="14.5" x14ac:dyDescent="0.35"/>
  <cols>
    <col min="1" max="1" width="13.54296875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81640625" bestFit="1" customWidth="1"/>
  </cols>
  <sheetData>
    <row r="1" spans="1:8" x14ac:dyDescent="0.35">
      <c r="A1" t="s">
        <v>8379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35">
      <c r="A2" t="s">
        <v>8408</v>
      </c>
      <c r="B2">
        <f>COUNTIFS(Kickstarter!$F:$F,"=successful",Kickstarter!$D:$D,"&lt;1000",Kickstarter!$R:$R,"=plays")</f>
        <v>141</v>
      </c>
      <c r="C2">
        <f>COUNTIFS(Kickstarter!$F:$F,"=failed",Kickstarter!$D:$D,"&lt;1000",Kickstarter!$R:$R,"=plays")</f>
        <v>45</v>
      </c>
      <c r="D2">
        <f>COUNTIFS(Kickstarter!$F:$F,"=canceled",Kickstarter!$D:$D,"&lt;1000",Kickstarter!$R:$R,"=plays")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 t="str">
        <f>IF((D2/E2)=0,"0%",0)</f>
        <v>0%</v>
      </c>
    </row>
    <row r="3" spans="1:8" x14ac:dyDescent="0.35">
      <c r="A3" t="s">
        <v>8409</v>
      </c>
      <c r="B3">
        <f>COUNTIFS(Kickstarter!$F:$F,"=successful",Kickstarter!$D:$D,"&gt;=1000",Kickstarter!$D:$D,"&lt;4999",Kickstarter!$R:$R,"=plays")</f>
        <v>387</v>
      </c>
      <c r="C3">
        <f>COUNTIFS(Kickstarter!$F:$F,"=failed",Kickstarter!$D:$D,"&gt;=1000",Kickstarter!$D:$D,"&lt;4999",Kickstarter!$R:$R,"=plays")</f>
        <v>146</v>
      </c>
      <c r="D3">
        <f>COUNTIFS(Kickstarter!$F:$F,"=canceled",Kickstarter!$D:$D,"&gt;=1000",Kickstarter!$D:$D,"&lt;4999",Kickstarter!$R:$R,"=plays")</f>
        <v>0</v>
      </c>
      <c r="E3">
        <f t="shared" ref="E3:E13" si="0">SUM(B3:D3)</f>
        <v>533</v>
      </c>
      <c r="F3" s="22">
        <f t="shared" ref="F3:F13" si="1">B3/E3</f>
        <v>0.726078799249531</v>
      </c>
      <c r="G3" s="22">
        <f t="shared" ref="G3:G13" si="2">C3/E3</f>
        <v>0.27392120075046905</v>
      </c>
      <c r="H3" s="22" t="str">
        <f t="shared" ref="H3:H13" si="3">IF((D3/E3)=0,"0%",0)</f>
        <v>0%</v>
      </c>
    </row>
    <row r="4" spans="1:8" x14ac:dyDescent="0.35">
      <c r="A4" t="s">
        <v>8410</v>
      </c>
      <c r="B4">
        <f>COUNTIFS(Kickstarter!$F:$F,"=successful",Kickstarter!$D:$D,"&gt;=5000",Kickstarter!$D:$D,"&lt;9999",Kickstarter!$R:$R,"=plays")</f>
        <v>93</v>
      </c>
      <c r="C4">
        <f>COUNTIFS(Kickstarter!$F:$F,"=failed",Kickstarter!$D:$D,"&gt;=5000",Kickstarter!$D:$D,"&lt;9999",Kickstarter!$R:$R,"=plays")</f>
        <v>76</v>
      </c>
      <c r="D4">
        <f>COUNTIFS(Kickstarter!$F:$F,"=Canceled",Kickstarter!$D:$D,"&gt;=5000",Kickstarter!$D:$D,"&lt;9999",Kickstarter!$R:$R,"=plays")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 t="str">
        <f t="shared" si="3"/>
        <v>0%</v>
      </c>
    </row>
    <row r="5" spans="1:8" x14ac:dyDescent="0.35">
      <c r="A5" t="s">
        <v>8411</v>
      </c>
      <c r="B5">
        <f>COUNTIFS(Kickstarter!$F:$F,"=successful",Kickstarter!$D:$D,"&gt;=10000",Kickstarter!$D:$D,"&lt;14999",Kickstarter!$R:$R,"=plays")</f>
        <v>39</v>
      </c>
      <c r="C5">
        <f>COUNTIFS(Kickstarter!$F:$F,"=failed",Kickstarter!$D:$D,"&gt;=10000",Kickstarter!$D:$D,"&lt;14999",Kickstarter!$R:$R,"=plays")</f>
        <v>33</v>
      </c>
      <c r="D5">
        <f>COUNTIFS(Kickstarter!$F:$F,"=Canceled",Kickstarter!$D:$D,"&gt;=10000",Kickstarter!$D:$D,"&lt;14999",Kickstarter!$R:$R,"=plays")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 t="str">
        <f t="shared" si="3"/>
        <v>0%</v>
      </c>
    </row>
    <row r="6" spans="1:8" x14ac:dyDescent="0.35">
      <c r="A6" t="s">
        <v>8412</v>
      </c>
      <c r="B6">
        <f>COUNTIFS(Kickstarter!$F:$F,"=successful",Kickstarter!$D:$D,"&gt;=15000",Kickstarter!$D:$D,"&lt;19999",Kickstarter!$R:$R,"=plays")</f>
        <v>12</v>
      </c>
      <c r="C6">
        <f>COUNTIFS(Kickstarter!$F:$F,"=failed",Kickstarter!$D:$D,"&gt;=15000",Kickstarter!$D:$D,"&lt;19999",Kickstarter!$R:$R,"=plays")</f>
        <v>12</v>
      </c>
      <c r="D6">
        <f>COUNTIFS(Kickstarter!$F:$F,"=Canceled",Kickstarter!$D:$D,"&gt;=15000",Kickstarter!$D:$D,"&lt;19999",Kickstarter!$R:$R,"=plays")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 t="str">
        <f t="shared" si="3"/>
        <v>0%</v>
      </c>
    </row>
    <row r="7" spans="1:8" x14ac:dyDescent="0.35">
      <c r="A7" t="s">
        <v>8413</v>
      </c>
      <c r="B7">
        <f>COUNTIFS(Kickstarter!$F:$F,"=successful",Kickstarter!$D:$D,"&gt;=20000",Kickstarter!$D:$D,"&lt;24999",Kickstarter!$R:$R,"=plays")</f>
        <v>9</v>
      </c>
      <c r="C7">
        <f>COUNTIFS(Kickstarter!$F:$F,"=failed",Kickstarter!$D:$D,"&gt;=20000",Kickstarter!$D:$D,"&lt;24999",Kickstarter!$R:$R,"=plays")</f>
        <v>11</v>
      </c>
      <c r="D7">
        <f>COUNTIFS(Kickstarter!$F:$F,"=canceled",Kickstarter!$D:$D,"&gt;=20000",Kickstarter!$D:$D,"&lt;24999",Kickstarter!$R:$R,"=plays")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 t="str">
        <f t="shared" si="3"/>
        <v>0%</v>
      </c>
    </row>
    <row r="8" spans="1:8" x14ac:dyDescent="0.35">
      <c r="A8" t="s">
        <v>8414</v>
      </c>
      <c r="B8">
        <f>COUNTIFS(Kickstarter!$F:$F,"=successful",Kickstarter!$D:$D,"&gt;=25000",Kickstarter!$D:$D,"&lt;29999",Kickstarter!$R:$R,"=plays")</f>
        <v>1</v>
      </c>
      <c r="C8">
        <f>COUNTIFS(Kickstarter!$F:$F,"=failed",Kickstarter!$D:$D,"&gt;=25000",Kickstarter!$D:$D,"&lt;29999",Kickstarter!$R:$R,"=plays")</f>
        <v>4</v>
      </c>
      <c r="D8">
        <f>COUNTIFS(Kickstarter!$F:$F,"=canceled",Kickstarter!$D:$D,"&gt;=25000",Kickstarter!$D:$D,"&lt;29999",Kickstarter!$R:$R,"=plays")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 t="str">
        <f t="shared" si="3"/>
        <v>0%</v>
      </c>
    </row>
    <row r="9" spans="1:8" x14ac:dyDescent="0.35">
      <c r="A9" t="s">
        <v>8415</v>
      </c>
      <c r="B9">
        <f>COUNTIFS(Kickstarter!$F:$F,"=successful",Kickstarter!$D:$D,"&gt;=30000",Kickstarter!$D:$D,"&lt;34999",Kickstarter!$R:$R,"=plays")</f>
        <v>3</v>
      </c>
      <c r="C9">
        <f>COUNTIFS(Kickstarter!$F:$F,"=failed",Kickstarter!$D:$D,"&gt;=30000",Kickstarter!$D:$D,"&lt;34999",Kickstarter!$R:$R,"=plays")</f>
        <v>8</v>
      </c>
      <c r="D9">
        <f>COUNTIFS(Kickstarter!$F:$F,"=canceled",Kickstarter!$D:$D,"&gt;=30000",Kickstarter!$D:$D,"&lt;34999",Kickstarter!$R:$R,"=plays")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 t="str">
        <f t="shared" si="3"/>
        <v>0%</v>
      </c>
    </row>
    <row r="10" spans="1:8" x14ac:dyDescent="0.35">
      <c r="A10" t="s">
        <v>8416</v>
      </c>
      <c r="B10">
        <f>COUNTIFS(Kickstarter!$F:$F,"=successful",Kickstarter!$D:$D,"&gt;=35000",Kickstarter!$D:$D,"&lt;39999",Kickstarter!$R:$R,"=plays")</f>
        <v>4</v>
      </c>
      <c r="C10">
        <f>COUNTIFS(Kickstarter!$F:$F,"=failed",Kickstarter!$D:$D,"&gt;=35000",Kickstarter!$D:$D,"&lt;39999",Kickstarter!$R:$R,"=plays")</f>
        <v>2</v>
      </c>
      <c r="D10">
        <f>COUNTIFS(Kickstarter!$F:$F,"=canceled",Kickstarter!$D:$D,"&gt;=35000",Kickstarter!$D:$D,"&lt;39999",Kickstarter!$R:$R,"=plays")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 t="str">
        <f t="shared" si="3"/>
        <v>0%</v>
      </c>
    </row>
    <row r="11" spans="1:8" x14ac:dyDescent="0.35">
      <c r="A11" t="s">
        <v>8418</v>
      </c>
      <c r="B11">
        <f>COUNTIFS(Kickstarter!$F:$F,"=successful",Kickstarter!$D:$D,"&gt;=40000",Kickstarter!$D:$D,"&lt;44999",Kickstarter!$R:$R,"=plays")</f>
        <v>2</v>
      </c>
      <c r="C11">
        <f>COUNTIFS(Kickstarter!$F:$F,"=failed",Kickstarter!$D:$D,"&gt;=40000",Kickstarter!$D:$D,"&lt;44999",Kickstarter!$R:$R,"=plays")</f>
        <v>1</v>
      </c>
      <c r="D11">
        <f>COUNTIFS(Kickstarter!$F:$F,"=canceled",Kickstarter!$D:$D,"&gt;=40000",Kickstarter!$D:$D,"&lt;44999",Kickstarter!$R:$R,"=plays")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 t="str">
        <f t="shared" si="3"/>
        <v>0%</v>
      </c>
    </row>
    <row r="12" spans="1:8" x14ac:dyDescent="0.35">
      <c r="A12" t="s">
        <v>8417</v>
      </c>
      <c r="B12">
        <f>COUNTIFS(Kickstarter!$F:$F,"=successful",Kickstarter!$D:$D,"&gt;=45000",Kickstarter!$D:$D,"&lt;49999",Kickstarter!$R:$R,"=plays")</f>
        <v>0</v>
      </c>
      <c r="C12">
        <f>COUNTIFS(Kickstarter!$F:$F,"=failed",Kickstarter!$D:$D,"&gt;=45000",Kickstarter!$D:$D,"&lt;49999",Kickstarter!$R:$R,"=plays")</f>
        <v>1</v>
      </c>
      <c r="D12">
        <f>COUNTIFS(Kickstarter!$F:$F,"=canceled",Kickstarter!$D:$D,"&gt;=45000",Kickstarter!$D:$D,"&lt;49999",Kickstarter!$R:$R,"=plays")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 t="str">
        <f t="shared" si="3"/>
        <v>0%</v>
      </c>
    </row>
    <row r="13" spans="1:8" x14ac:dyDescent="0.35">
      <c r="A13" t="s">
        <v>8419</v>
      </c>
      <c r="B13">
        <f>COUNTIFS(Kickstarter!$F:$F,"=successful",Kickstarter!$D:$D,"&gt;=50000",Kickstarter!$R:$R,"=plays")</f>
        <v>2</v>
      </c>
      <c r="C13">
        <f>COUNTIFS(Kickstarter!$F:$F,"=failed",Kickstarter!$D:$D,"&gt;50000",Kickstarter!$R:$R,"=plays")</f>
        <v>10</v>
      </c>
      <c r="D13">
        <f>COUNTIFS(Kickstarter!$F:$F,"=canceled",Kickstarter!$D:$D,"&gt;50000",Kickstarter!$R:$R,"=plays")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 t="str">
        <f t="shared" si="3"/>
        <v>0%</v>
      </c>
    </row>
    <row r="21" spans="5:5" x14ac:dyDescent="0.35">
      <c r="E21" t="s">
        <v>8420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8A4BA-6E56-4818-9BF6-5F05FDCA0DF1}">
  <dimension ref="A1:U34"/>
  <sheetViews>
    <sheetView workbookViewId="0">
      <selection activeCell="U35" sqref="U3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5.453125" bestFit="1" customWidth="1"/>
    <col min="8" max="8" width="3.6328125" bestFit="1" customWidth="1"/>
    <col min="9" max="9" width="9.1796875" bestFit="1" customWidth="1"/>
    <col min="10" max="10" width="9.453125" bestFit="1" customWidth="1"/>
    <col min="11" max="11" width="8" bestFit="1" customWidth="1"/>
    <col min="12" max="12" width="9.1796875" bestFit="1" customWidth="1"/>
    <col min="13" max="13" width="10.90625" bestFit="1" customWidth="1"/>
    <col min="14" max="14" width="11.54296875" bestFit="1" customWidth="1"/>
    <col min="15" max="15" width="14.54296875" bestFit="1" customWidth="1"/>
    <col min="16" max="16" width="8.08984375" bestFit="1" customWidth="1"/>
    <col min="17" max="17" width="5.453125" bestFit="1" customWidth="1"/>
    <col min="18" max="18" width="3.6328125" bestFit="1" customWidth="1"/>
    <col min="19" max="19" width="9.1796875" bestFit="1" customWidth="1"/>
    <col min="20" max="20" width="10.36328125" bestFit="1" customWidth="1"/>
    <col min="21" max="21" width="13.453125" bestFit="1" customWidth="1"/>
    <col min="22" max="22" width="9.1796875" bestFit="1" customWidth="1"/>
    <col min="23" max="23" width="16.453125" bestFit="1" customWidth="1"/>
    <col min="24" max="24" width="11.1796875" bestFit="1" customWidth="1"/>
    <col min="25" max="25" width="5.453125" bestFit="1" customWidth="1"/>
    <col min="26" max="26" width="9.1796875" bestFit="1" customWidth="1"/>
    <col min="27" max="27" width="14.1796875" bestFit="1" customWidth="1"/>
    <col min="28" max="28" width="11.81640625" bestFit="1" customWidth="1"/>
    <col min="29" max="29" width="5.453125" bestFit="1" customWidth="1"/>
    <col min="30" max="30" width="9.1796875" bestFit="1" customWidth="1"/>
    <col min="31" max="31" width="14.81640625" bestFit="1" customWidth="1"/>
    <col min="32" max="32" width="8.90625" bestFit="1" customWidth="1"/>
    <col min="33" max="33" width="5.453125" bestFit="1" customWidth="1"/>
    <col min="34" max="34" width="3.6328125" bestFit="1" customWidth="1"/>
    <col min="35" max="35" width="9.1796875" bestFit="1" customWidth="1"/>
    <col min="36" max="36" width="11.81640625" bestFit="1" customWidth="1"/>
    <col min="37" max="37" width="10.7265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  <col min="44" max="44" width="4.81640625" bestFit="1" customWidth="1"/>
    <col min="45" max="45" width="5.81640625" bestFit="1" customWidth="1"/>
    <col min="46" max="46" width="3.81640625" bestFit="1" customWidth="1"/>
    <col min="47" max="47" width="4.81640625" bestFit="1" customWidth="1"/>
    <col min="48" max="48" width="5.81640625" bestFit="1" customWidth="1"/>
    <col min="49" max="49" width="4.81640625" bestFit="1" customWidth="1"/>
    <col min="50" max="50" width="2.81640625" bestFit="1" customWidth="1"/>
    <col min="51" max="52" width="3.81640625" bestFit="1" customWidth="1"/>
    <col min="53" max="53" width="4.81640625" bestFit="1" customWidth="1"/>
    <col min="54" max="54" width="3.81640625" bestFit="1" customWidth="1"/>
    <col min="55" max="59" width="5.81640625" bestFit="1" customWidth="1"/>
    <col min="60" max="60" width="4.81640625" bestFit="1" customWidth="1"/>
    <col min="61" max="72" width="5.81640625" bestFit="1" customWidth="1"/>
    <col min="73" max="73" width="2.81640625" bestFit="1" customWidth="1"/>
    <col min="74" max="74" width="5.81640625" bestFit="1" customWidth="1"/>
    <col min="75" max="75" width="4.81640625" bestFit="1" customWidth="1"/>
    <col min="76" max="76" width="5.81640625" bestFit="1" customWidth="1"/>
    <col min="77" max="77" width="4.81640625" bestFit="1" customWidth="1"/>
    <col min="78" max="80" width="5.81640625" bestFit="1" customWidth="1"/>
    <col min="81" max="81" width="4.81640625" bestFit="1" customWidth="1"/>
    <col min="82" max="82" width="3.81640625" bestFit="1" customWidth="1"/>
    <col min="83" max="89" width="5.81640625" bestFit="1" customWidth="1"/>
    <col min="90" max="90" width="4.81640625" bestFit="1" customWidth="1"/>
    <col min="91" max="91" width="2.81640625" bestFit="1" customWidth="1"/>
    <col min="92" max="97" width="5.81640625" bestFit="1" customWidth="1"/>
    <col min="98" max="98" width="3.81640625" bestFit="1" customWidth="1"/>
    <col min="99" max="101" width="5.81640625" bestFit="1" customWidth="1"/>
    <col min="102" max="102" width="4.81640625" bestFit="1" customWidth="1"/>
    <col min="103" max="104" width="5.81640625" bestFit="1" customWidth="1"/>
    <col min="105" max="105" width="4.81640625" bestFit="1" customWidth="1"/>
    <col min="106" max="111" width="5.81640625" bestFit="1" customWidth="1"/>
    <col min="112" max="112" width="2.81640625" bestFit="1" customWidth="1"/>
    <col min="113" max="113" width="4.81640625" bestFit="1" customWidth="1"/>
    <col min="114" max="116" width="5.81640625" bestFit="1" customWidth="1"/>
    <col min="117" max="117" width="4.81640625" bestFit="1" customWidth="1"/>
    <col min="118" max="122" width="5.81640625" bestFit="1" customWidth="1"/>
    <col min="123" max="123" width="2.81640625" bestFit="1" customWidth="1"/>
    <col min="124" max="124" width="4.81640625" bestFit="1" customWidth="1"/>
    <col min="125" max="135" width="5.81640625" bestFit="1" customWidth="1"/>
    <col min="136" max="136" width="3.81640625" bestFit="1" customWidth="1"/>
    <col min="137" max="139" width="5.81640625" bestFit="1" customWidth="1"/>
    <col min="140" max="140" width="4.81640625" bestFit="1" customWidth="1"/>
    <col min="141" max="145" width="5.81640625" bestFit="1" customWidth="1"/>
    <col min="146" max="146" width="4.81640625" bestFit="1" customWidth="1"/>
    <col min="147" max="147" width="5.81640625" bestFit="1" customWidth="1"/>
    <col min="148" max="148" width="2.81640625" bestFit="1" customWidth="1"/>
    <col min="149" max="151" width="5.81640625" bestFit="1" customWidth="1"/>
    <col min="152" max="152" width="4.81640625" bestFit="1" customWidth="1"/>
    <col min="153" max="155" width="5.81640625" bestFit="1" customWidth="1"/>
    <col min="156" max="156" width="4.81640625" bestFit="1" customWidth="1"/>
    <col min="157" max="157" width="5.81640625" bestFit="1" customWidth="1"/>
    <col min="158" max="158" width="4.81640625" bestFit="1" customWidth="1"/>
    <col min="159" max="159" width="3.81640625" bestFit="1" customWidth="1"/>
    <col min="160" max="166" width="5.81640625" bestFit="1" customWidth="1"/>
    <col min="167" max="167" width="4.81640625" bestFit="1" customWidth="1"/>
    <col min="168" max="169" width="5.81640625" bestFit="1" customWidth="1"/>
    <col min="170" max="170" width="4.81640625" bestFit="1" customWidth="1"/>
    <col min="171" max="171" width="5.81640625" bestFit="1" customWidth="1"/>
    <col min="172" max="172" width="4.81640625" bestFit="1" customWidth="1"/>
    <col min="173" max="178" width="5.81640625" bestFit="1" customWidth="1"/>
    <col min="179" max="179" width="4.81640625" bestFit="1" customWidth="1"/>
    <col min="180" max="185" width="5.81640625" bestFit="1" customWidth="1"/>
    <col min="186" max="186" width="4.81640625" bestFit="1" customWidth="1"/>
    <col min="187" max="187" width="5.81640625" bestFit="1" customWidth="1"/>
    <col min="188" max="188" width="4.81640625" bestFit="1" customWidth="1"/>
    <col min="189" max="189" width="2.81640625" bestFit="1" customWidth="1"/>
    <col min="190" max="201" width="5.81640625" bestFit="1" customWidth="1"/>
    <col min="202" max="202" width="2.81640625" bestFit="1" customWidth="1"/>
    <col min="203" max="203" width="5.81640625" bestFit="1" customWidth="1"/>
    <col min="204" max="204" width="4.81640625" bestFit="1" customWidth="1"/>
    <col min="205" max="213" width="5.81640625" bestFit="1" customWidth="1"/>
    <col min="214" max="214" width="4.81640625" bestFit="1" customWidth="1"/>
    <col min="215" max="221" width="5.81640625" bestFit="1" customWidth="1"/>
    <col min="222" max="222" width="4.81640625" bestFit="1" customWidth="1"/>
    <col min="223" max="227" width="5.81640625" bestFit="1" customWidth="1"/>
    <col min="228" max="228" width="2.81640625" bestFit="1" customWidth="1"/>
    <col min="229" max="230" width="5.81640625" bestFit="1" customWidth="1"/>
    <col min="231" max="231" width="4.81640625" bestFit="1" customWidth="1"/>
    <col min="232" max="238" width="5.81640625" bestFit="1" customWidth="1"/>
    <col min="239" max="239" width="4.81640625" bestFit="1" customWidth="1"/>
    <col min="240" max="241" width="5.81640625" bestFit="1" customWidth="1"/>
    <col min="242" max="242" width="4.81640625" bestFit="1" customWidth="1"/>
    <col min="243" max="246" width="5.81640625" bestFit="1" customWidth="1"/>
    <col min="247" max="247" width="3.81640625" bestFit="1" customWidth="1"/>
    <col min="248" max="252" width="5.81640625" bestFit="1" customWidth="1"/>
    <col min="253" max="253" width="4.81640625" bestFit="1" customWidth="1"/>
    <col min="254" max="258" width="5.81640625" bestFit="1" customWidth="1"/>
    <col min="259" max="259" width="4.81640625" bestFit="1" customWidth="1"/>
    <col min="260" max="269" width="5.81640625" bestFit="1" customWidth="1"/>
    <col min="270" max="270" width="3.81640625" bestFit="1" customWidth="1"/>
    <col min="271" max="277" width="5.81640625" bestFit="1" customWidth="1"/>
    <col min="278" max="278" width="4.81640625" bestFit="1" customWidth="1"/>
    <col min="279" max="282" width="5.81640625" bestFit="1" customWidth="1"/>
    <col min="283" max="283" width="4.81640625" bestFit="1" customWidth="1"/>
    <col min="284" max="287" width="5.81640625" bestFit="1" customWidth="1"/>
    <col min="288" max="288" width="2.81640625" bestFit="1" customWidth="1"/>
    <col min="289" max="290" width="5.81640625" bestFit="1" customWidth="1"/>
    <col min="291" max="291" width="4.81640625" bestFit="1" customWidth="1"/>
    <col min="292" max="295" width="5.81640625" bestFit="1" customWidth="1"/>
    <col min="296" max="296" width="4.81640625" bestFit="1" customWidth="1"/>
    <col min="297" max="303" width="5.81640625" bestFit="1" customWidth="1"/>
    <col min="304" max="304" width="4.81640625" bestFit="1" customWidth="1"/>
    <col min="305" max="308" width="5.81640625" bestFit="1" customWidth="1"/>
    <col min="309" max="309" width="4.81640625" bestFit="1" customWidth="1"/>
    <col min="310" max="310" width="5.81640625" bestFit="1" customWidth="1"/>
    <col min="311" max="311" width="2.81640625" bestFit="1" customWidth="1"/>
    <col min="312" max="312" width="4.81640625" bestFit="1" customWidth="1"/>
    <col min="313" max="316" width="5.81640625" bestFit="1" customWidth="1"/>
    <col min="317" max="317" width="4.81640625" bestFit="1" customWidth="1"/>
    <col min="318" max="319" width="5.81640625" bestFit="1" customWidth="1"/>
    <col min="320" max="320" width="4.81640625" bestFit="1" customWidth="1"/>
    <col min="321" max="332" width="5.81640625" bestFit="1" customWidth="1"/>
    <col min="333" max="333" width="3.81640625" bestFit="1" customWidth="1"/>
    <col min="334" max="349" width="5.81640625" bestFit="1" customWidth="1"/>
    <col min="350" max="350" width="4.81640625" bestFit="1" customWidth="1"/>
    <col min="351" max="359" width="5.81640625" bestFit="1" customWidth="1"/>
    <col min="360" max="360" width="3.81640625" bestFit="1" customWidth="1"/>
    <col min="361" max="365" width="5.81640625" bestFit="1" customWidth="1"/>
    <col min="366" max="366" width="4.81640625" bestFit="1" customWidth="1"/>
    <col min="367" max="370" width="5.81640625" bestFit="1" customWidth="1"/>
    <col min="371" max="371" width="4.81640625" bestFit="1" customWidth="1"/>
    <col min="372" max="382" width="5.81640625" bestFit="1" customWidth="1"/>
    <col min="383" max="383" width="2.81640625" bestFit="1" customWidth="1"/>
    <col min="384" max="392" width="5.81640625" bestFit="1" customWidth="1"/>
    <col min="393" max="393" width="4.81640625" bestFit="1" customWidth="1"/>
    <col min="394" max="409" width="5.81640625" bestFit="1" customWidth="1"/>
    <col min="410" max="410" width="2.81640625" bestFit="1" customWidth="1"/>
    <col min="411" max="412" width="5.81640625" bestFit="1" customWidth="1"/>
    <col min="413" max="413" width="4.81640625" bestFit="1" customWidth="1"/>
    <col min="414" max="437" width="5.81640625" bestFit="1" customWidth="1"/>
    <col min="438" max="438" width="6.81640625" bestFit="1" customWidth="1"/>
    <col min="439" max="440" width="5.81640625" bestFit="1" customWidth="1"/>
    <col min="441" max="441" width="6.81640625" bestFit="1" customWidth="1"/>
    <col min="442" max="444" width="5.81640625" bestFit="1" customWidth="1"/>
    <col min="445" max="445" width="3.81640625" bestFit="1" customWidth="1"/>
    <col min="446" max="448" width="5.81640625" bestFit="1" customWidth="1"/>
    <col min="449" max="449" width="4.81640625" bestFit="1" customWidth="1"/>
    <col min="450" max="450" width="6.81640625" bestFit="1" customWidth="1"/>
    <col min="451" max="459" width="5.81640625" bestFit="1" customWidth="1"/>
    <col min="460" max="460" width="4.81640625" bestFit="1" customWidth="1"/>
    <col min="461" max="467" width="5.81640625" bestFit="1" customWidth="1"/>
    <col min="468" max="468" width="4.81640625" bestFit="1" customWidth="1"/>
    <col min="469" max="470" width="5.81640625" bestFit="1" customWidth="1"/>
    <col min="471" max="471" width="3.81640625" bestFit="1" customWidth="1"/>
    <col min="472" max="472" width="5.81640625" bestFit="1" customWidth="1"/>
    <col min="473" max="473" width="4.81640625" bestFit="1" customWidth="1"/>
    <col min="474" max="478" width="5.81640625" bestFit="1" customWidth="1"/>
    <col min="479" max="479" width="4.81640625" bestFit="1" customWidth="1"/>
    <col min="480" max="482" width="5.81640625" bestFit="1" customWidth="1"/>
    <col min="483" max="483" width="4.81640625" bestFit="1" customWidth="1"/>
    <col min="484" max="485" width="5.81640625" bestFit="1" customWidth="1"/>
    <col min="486" max="486" width="4.81640625" bestFit="1" customWidth="1"/>
    <col min="487" max="488" width="5.81640625" bestFit="1" customWidth="1"/>
    <col min="489" max="489" width="6.81640625" bestFit="1" customWidth="1"/>
    <col min="490" max="496" width="5.81640625" bestFit="1" customWidth="1"/>
    <col min="497" max="497" width="4.81640625" bestFit="1" customWidth="1"/>
    <col min="498" max="500" width="5.81640625" bestFit="1" customWidth="1"/>
    <col min="501" max="501" width="2.81640625" bestFit="1" customWidth="1"/>
    <col min="502" max="506" width="5.81640625" bestFit="1" customWidth="1"/>
    <col min="507" max="507" width="6.81640625" bestFit="1" customWidth="1"/>
    <col min="508" max="509" width="5.81640625" bestFit="1" customWidth="1"/>
    <col min="510" max="510" width="4.81640625" bestFit="1" customWidth="1"/>
    <col min="511" max="512" width="5.81640625" bestFit="1" customWidth="1"/>
    <col min="513" max="513" width="6.81640625" bestFit="1" customWidth="1"/>
    <col min="514" max="526" width="5.81640625" bestFit="1" customWidth="1"/>
    <col min="527" max="527" width="4.81640625" bestFit="1" customWidth="1"/>
    <col min="528" max="536" width="5.81640625" bestFit="1" customWidth="1"/>
    <col min="537" max="537" width="4.81640625" bestFit="1" customWidth="1"/>
    <col min="538" max="543" width="5.81640625" bestFit="1" customWidth="1"/>
    <col min="544" max="544" width="6.81640625" bestFit="1" customWidth="1"/>
    <col min="545" max="554" width="5.81640625" bestFit="1" customWidth="1"/>
    <col min="555" max="555" width="6.81640625" bestFit="1" customWidth="1"/>
    <col min="556" max="559" width="5.81640625" bestFit="1" customWidth="1"/>
    <col min="560" max="560" width="4.81640625" bestFit="1" customWidth="1"/>
    <col min="561" max="565" width="5.81640625" bestFit="1" customWidth="1"/>
    <col min="566" max="566" width="4.81640625" bestFit="1" customWidth="1"/>
    <col min="567" max="578" width="5.81640625" bestFit="1" customWidth="1"/>
    <col min="579" max="579" width="3.81640625" bestFit="1" customWidth="1"/>
    <col min="580" max="588" width="5.81640625" bestFit="1" customWidth="1"/>
    <col min="589" max="589" width="6.81640625" bestFit="1" customWidth="1"/>
    <col min="590" max="595" width="5.81640625" bestFit="1" customWidth="1"/>
    <col min="596" max="596" width="4.81640625" bestFit="1" customWidth="1"/>
    <col min="597" max="604" width="5.81640625" bestFit="1" customWidth="1"/>
    <col min="605" max="605" width="3.81640625" bestFit="1" customWidth="1"/>
    <col min="606" max="616" width="5.81640625" bestFit="1" customWidth="1"/>
    <col min="617" max="617" width="4.81640625" bestFit="1" customWidth="1"/>
    <col min="618" max="626" width="5.81640625" bestFit="1" customWidth="1"/>
    <col min="627" max="628" width="6.81640625" bestFit="1" customWidth="1"/>
    <col min="629" max="629" width="4.81640625" bestFit="1" customWidth="1"/>
    <col min="630" max="635" width="5.81640625" bestFit="1" customWidth="1"/>
    <col min="636" max="636" width="2.81640625" bestFit="1" customWidth="1"/>
    <col min="637" max="649" width="5.81640625" bestFit="1" customWidth="1"/>
    <col min="650" max="650" width="6.81640625" bestFit="1" customWidth="1"/>
    <col min="651" max="651" width="5.81640625" bestFit="1" customWidth="1"/>
    <col min="652" max="652" width="4.81640625" bestFit="1" customWidth="1"/>
    <col min="653" max="664" width="5.81640625" bestFit="1" customWidth="1"/>
    <col min="665" max="665" width="3.81640625" bestFit="1" customWidth="1"/>
    <col min="666" max="671" width="5.81640625" bestFit="1" customWidth="1"/>
    <col min="672" max="672" width="4.81640625" bestFit="1" customWidth="1"/>
    <col min="673" max="684" width="5.81640625" bestFit="1" customWidth="1"/>
    <col min="685" max="685" width="4.81640625" bestFit="1" customWidth="1"/>
    <col min="686" max="688" width="5.81640625" bestFit="1" customWidth="1"/>
    <col min="689" max="689" width="4.81640625" bestFit="1" customWidth="1"/>
    <col min="690" max="690" width="3.81640625" bestFit="1" customWidth="1"/>
    <col min="691" max="694" width="5.81640625" bestFit="1" customWidth="1"/>
    <col min="695" max="695" width="4.81640625" bestFit="1" customWidth="1"/>
    <col min="696" max="696" width="5.81640625" bestFit="1" customWidth="1"/>
    <col min="697" max="697" width="4.81640625" bestFit="1" customWidth="1"/>
    <col min="698" max="702" width="5.81640625" bestFit="1" customWidth="1"/>
    <col min="703" max="703" width="4.81640625" bestFit="1" customWidth="1"/>
    <col min="704" max="709" width="5.81640625" bestFit="1" customWidth="1"/>
    <col min="710" max="710" width="4.81640625" bestFit="1" customWidth="1"/>
    <col min="711" max="716" width="5.81640625" bestFit="1" customWidth="1"/>
    <col min="717" max="717" width="3.81640625" bestFit="1" customWidth="1"/>
    <col min="718" max="719" width="5.81640625" bestFit="1" customWidth="1"/>
    <col min="720" max="720" width="4.81640625" bestFit="1" customWidth="1"/>
    <col min="721" max="732" width="5.81640625" bestFit="1" customWidth="1"/>
    <col min="733" max="733" width="4.81640625" bestFit="1" customWidth="1"/>
    <col min="734" max="745" width="5.81640625" bestFit="1" customWidth="1"/>
    <col min="746" max="746" width="3.81640625" bestFit="1" customWidth="1"/>
    <col min="747" max="750" width="5.81640625" bestFit="1" customWidth="1"/>
    <col min="751" max="751" width="4.81640625" bestFit="1" customWidth="1"/>
    <col min="752" max="764" width="5.81640625" bestFit="1" customWidth="1"/>
    <col min="765" max="765" width="4.81640625" bestFit="1" customWidth="1"/>
    <col min="766" max="781" width="5.81640625" bestFit="1" customWidth="1"/>
    <col min="782" max="782" width="4.81640625" bestFit="1" customWidth="1"/>
    <col min="783" max="785" width="5.81640625" bestFit="1" customWidth="1"/>
    <col min="786" max="786" width="4.81640625" bestFit="1" customWidth="1"/>
    <col min="787" max="787" width="5.81640625" bestFit="1" customWidth="1"/>
    <col min="788" max="788" width="6.81640625" bestFit="1" customWidth="1"/>
    <col min="789" max="789" width="4.81640625" bestFit="1" customWidth="1"/>
    <col min="790" max="795" width="5.81640625" bestFit="1" customWidth="1"/>
    <col min="796" max="796" width="4.81640625" bestFit="1" customWidth="1"/>
    <col min="797" max="803" width="5.81640625" bestFit="1" customWidth="1"/>
    <col min="804" max="804" width="2.81640625" bestFit="1" customWidth="1"/>
    <col min="805" max="810" width="5.81640625" bestFit="1" customWidth="1"/>
    <col min="811" max="811" width="4.81640625" bestFit="1" customWidth="1"/>
    <col min="812" max="816" width="5.81640625" bestFit="1" customWidth="1"/>
    <col min="817" max="817" width="4.81640625" bestFit="1" customWidth="1"/>
    <col min="818" max="827" width="5.81640625" bestFit="1" customWidth="1"/>
    <col min="828" max="828" width="4.81640625" bestFit="1" customWidth="1"/>
    <col min="829" max="841" width="5.81640625" bestFit="1" customWidth="1"/>
    <col min="842" max="842" width="4.81640625" bestFit="1" customWidth="1"/>
    <col min="843" max="845" width="5.81640625" bestFit="1" customWidth="1"/>
    <col min="846" max="846" width="4.81640625" bestFit="1" customWidth="1"/>
    <col min="847" max="849" width="5.81640625" bestFit="1" customWidth="1"/>
    <col min="850" max="850" width="6.81640625" bestFit="1" customWidth="1"/>
    <col min="851" max="858" width="5.81640625" bestFit="1" customWidth="1"/>
    <col min="859" max="859" width="4.81640625" bestFit="1" customWidth="1"/>
    <col min="860" max="864" width="5.81640625" bestFit="1" customWidth="1"/>
    <col min="865" max="865" width="2.81640625" bestFit="1" customWidth="1"/>
    <col min="866" max="883" width="5.81640625" bestFit="1" customWidth="1"/>
    <col min="884" max="884" width="4.81640625" bestFit="1" customWidth="1"/>
    <col min="885" max="885" width="6.81640625" bestFit="1" customWidth="1"/>
    <col min="886" max="886" width="5.81640625" bestFit="1" customWidth="1"/>
    <col min="887" max="887" width="4.81640625" bestFit="1" customWidth="1"/>
    <col min="888" max="899" width="5.81640625" bestFit="1" customWidth="1"/>
    <col min="900" max="900" width="4.81640625" bestFit="1" customWidth="1"/>
    <col min="901" max="901" width="6.81640625" bestFit="1" customWidth="1"/>
    <col min="902" max="909" width="5.81640625" bestFit="1" customWidth="1"/>
    <col min="910" max="910" width="6.81640625" bestFit="1" customWidth="1"/>
    <col min="911" max="913" width="5.81640625" bestFit="1" customWidth="1"/>
    <col min="914" max="915" width="6.81640625" bestFit="1" customWidth="1"/>
    <col min="916" max="918" width="5.81640625" bestFit="1" customWidth="1"/>
    <col min="919" max="919" width="6.81640625" bestFit="1" customWidth="1"/>
    <col min="920" max="920" width="4.81640625" bestFit="1" customWidth="1"/>
    <col min="921" max="923" width="5.81640625" bestFit="1" customWidth="1"/>
    <col min="924" max="924" width="3.81640625" bestFit="1" customWidth="1"/>
    <col min="925" max="927" width="5.81640625" bestFit="1" customWidth="1"/>
    <col min="928" max="929" width="6.81640625" bestFit="1" customWidth="1"/>
    <col min="930" max="931" width="5.81640625" bestFit="1" customWidth="1"/>
    <col min="932" max="932" width="4.81640625" bestFit="1" customWidth="1"/>
    <col min="933" max="933" width="6.81640625" bestFit="1" customWidth="1"/>
    <col min="934" max="939" width="5.81640625" bestFit="1" customWidth="1"/>
    <col min="940" max="941" width="6.81640625" bestFit="1" customWidth="1"/>
    <col min="942" max="943" width="5.81640625" bestFit="1" customWidth="1"/>
    <col min="944" max="944" width="6.81640625" bestFit="1" customWidth="1"/>
    <col min="945" max="945" width="5.81640625" bestFit="1" customWidth="1"/>
    <col min="946" max="946" width="6.81640625" bestFit="1" customWidth="1"/>
    <col min="947" max="947" width="5.81640625" bestFit="1" customWidth="1"/>
    <col min="948" max="948" width="6.81640625" bestFit="1" customWidth="1"/>
    <col min="949" max="949" width="5.81640625" bestFit="1" customWidth="1"/>
    <col min="950" max="950" width="3.81640625" bestFit="1" customWidth="1"/>
    <col min="951" max="951" width="5.81640625" bestFit="1" customWidth="1"/>
    <col min="952" max="952" width="4.81640625" bestFit="1" customWidth="1"/>
    <col min="953" max="953" width="6.81640625" bestFit="1" customWidth="1"/>
    <col min="954" max="957" width="5.81640625" bestFit="1" customWidth="1"/>
    <col min="958" max="958" width="4.81640625" bestFit="1" customWidth="1"/>
    <col min="959" max="960" width="5.81640625" bestFit="1" customWidth="1"/>
    <col min="961" max="961" width="4.81640625" bestFit="1" customWidth="1"/>
    <col min="962" max="964" width="5.81640625" bestFit="1" customWidth="1"/>
    <col min="965" max="965" width="4.81640625" bestFit="1" customWidth="1"/>
    <col min="966" max="972" width="5.81640625" bestFit="1" customWidth="1"/>
    <col min="973" max="973" width="3.81640625" bestFit="1" customWidth="1"/>
    <col min="974" max="975" width="5.81640625" bestFit="1" customWidth="1"/>
    <col min="976" max="978" width="6.81640625" bestFit="1" customWidth="1"/>
    <col min="979" max="982" width="5.81640625" bestFit="1" customWidth="1"/>
    <col min="983" max="983" width="6.81640625" bestFit="1" customWidth="1"/>
    <col min="984" max="985" width="5.81640625" bestFit="1" customWidth="1"/>
    <col min="986" max="986" width="4.81640625" bestFit="1" customWidth="1"/>
    <col min="987" max="999" width="5.81640625" bestFit="1" customWidth="1"/>
    <col min="1000" max="1000" width="6.81640625" bestFit="1" customWidth="1"/>
    <col min="1001" max="1007" width="5.81640625" bestFit="1" customWidth="1"/>
    <col min="1008" max="1008" width="3.81640625" bestFit="1" customWidth="1"/>
    <col min="1009" max="1013" width="5.81640625" bestFit="1" customWidth="1"/>
    <col min="1014" max="1014" width="4.81640625" bestFit="1" customWidth="1"/>
    <col min="1015" max="1016" width="5.81640625" bestFit="1" customWidth="1"/>
    <col min="1017" max="1018" width="4.81640625" bestFit="1" customWidth="1"/>
    <col min="1019" max="1019" width="5.81640625" bestFit="1" customWidth="1"/>
    <col min="1020" max="1020" width="6.81640625" bestFit="1" customWidth="1"/>
    <col min="1021" max="1026" width="5.81640625" bestFit="1" customWidth="1"/>
    <col min="1027" max="1027" width="3.81640625" bestFit="1" customWidth="1"/>
    <col min="1028" max="1031" width="5.81640625" bestFit="1" customWidth="1"/>
    <col min="1032" max="1032" width="4.81640625" bestFit="1" customWidth="1"/>
    <col min="1033" max="1033" width="6.81640625" bestFit="1" customWidth="1"/>
    <col min="1034" max="1034" width="5.81640625" bestFit="1" customWidth="1"/>
    <col min="1035" max="1035" width="6.81640625" bestFit="1" customWidth="1"/>
    <col min="1036" max="1036" width="4.81640625" bestFit="1" customWidth="1"/>
    <col min="1037" max="1037" width="6.81640625" bestFit="1" customWidth="1"/>
    <col min="1038" max="1040" width="5.81640625" bestFit="1" customWidth="1"/>
    <col min="1041" max="1041" width="4.81640625" bestFit="1" customWidth="1"/>
    <col min="1042" max="1042" width="6.81640625" bestFit="1" customWidth="1"/>
    <col min="1043" max="1044" width="5.81640625" bestFit="1" customWidth="1"/>
    <col min="1045" max="1045" width="4.81640625" bestFit="1" customWidth="1"/>
    <col min="1046" max="1047" width="5.81640625" bestFit="1" customWidth="1"/>
    <col min="1048" max="1048" width="4.81640625" bestFit="1" customWidth="1"/>
    <col min="1049" max="1050" width="5.81640625" bestFit="1" customWidth="1"/>
    <col min="1051" max="1051" width="6.81640625" bestFit="1" customWidth="1"/>
    <col min="1052" max="1055" width="5.81640625" bestFit="1" customWidth="1"/>
    <col min="1056" max="1056" width="3.81640625" bestFit="1" customWidth="1"/>
    <col min="1057" max="1061" width="5.81640625" bestFit="1" customWidth="1"/>
    <col min="1062" max="1062" width="4.81640625" bestFit="1" customWidth="1"/>
    <col min="1063" max="1063" width="5.81640625" bestFit="1" customWidth="1"/>
    <col min="1064" max="1064" width="6.81640625" bestFit="1" customWidth="1"/>
    <col min="1065" max="1065" width="5.81640625" bestFit="1" customWidth="1"/>
    <col min="1066" max="1066" width="6.81640625" bestFit="1" customWidth="1"/>
    <col min="1067" max="1070" width="5.81640625" bestFit="1" customWidth="1"/>
    <col min="1071" max="1071" width="6.81640625" bestFit="1" customWidth="1"/>
    <col min="1072" max="1075" width="5.81640625" bestFit="1" customWidth="1"/>
    <col min="1076" max="1076" width="4.81640625" bestFit="1" customWidth="1"/>
    <col min="1077" max="1078" width="5.81640625" bestFit="1" customWidth="1"/>
    <col min="1079" max="1079" width="3.81640625" bestFit="1" customWidth="1"/>
    <col min="1080" max="1081" width="5.81640625" bestFit="1" customWidth="1"/>
    <col min="1082" max="1082" width="6.81640625" bestFit="1" customWidth="1"/>
    <col min="1083" max="1086" width="5.81640625" bestFit="1" customWidth="1"/>
    <col min="1087" max="1087" width="4.81640625" bestFit="1" customWidth="1"/>
    <col min="1088" max="1090" width="5.81640625" bestFit="1" customWidth="1"/>
    <col min="1091" max="1091" width="4.81640625" bestFit="1" customWidth="1"/>
    <col min="1092" max="1093" width="6.81640625" bestFit="1" customWidth="1"/>
    <col min="1094" max="1094" width="5.81640625" bestFit="1" customWidth="1"/>
    <col min="1095" max="1095" width="6.81640625" bestFit="1" customWidth="1"/>
    <col min="1096" max="1098" width="5.81640625" bestFit="1" customWidth="1"/>
    <col min="1099" max="1099" width="6.81640625" bestFit="1" customWidth="1"/>
    <col min="1100" max="1103" width="5.81640625" bestFit="1" customWidth="1"/>
    <col min="1104" max="1104" width="2.81640625" bestFit="1" customWidth="1"/>
    <col min="1105" max="1106" width="5.81640625" bestFit="1" customWidth="1"/>
    <col min="1107" max="1107" width="4.81640625" bestFit="1" customWidth="1"/>
    <col min="1108" max="1108" width="5.81640625" bestFit="1" customWidth="1"/>
    <col min="1109" max="1109" width="6.81640625" bestFit="1" customWidth="1"/>
    <col min="1110" max="1110" width="5.81640625" bestFit="1" customWidth="1"/>
    <col min="1111" max="1111" width="6.81640625" bestFit="1" customWidth="1"/>
    <col min="1112" max="1114" width="5.81640625" bestFit="1" customWidth="1"/>
    <col min="1115" max="1115" width="6.81640625" bestFit="1" customWidth="1"/>
    <col min="1116" max="1118" width="5.81640625" bestFit="1" customWidth="1"/>
    <col min="1119" max="1119" width="4.81640625" bestFit="1" customWidth="1"/>
    <col min="1120" max="1120" width="5.81640625" bestFit="1" customWidth="1"/>
    <col min="1121" max="1122" width="6.81640625" bestFit="1" customWidth="1"/>
    <col min="1123" max="1127" width="5.81640625" bestFit="1" customWidth="1"/>
    <col min="1128" max="1128" width="4.81640625" bestFit="1" customWidth="1"/>
    <col min="1129" max="1131" width="5.81640625" bestFit="1" customWidth="1"/>
    <col min="1132" max="1132" width="3.81640625" bestFit="1" customWidth="1"/>
    <col min="1133" max="1133" width="6.81640625" bestFit="1" customWidth="1"/>
    <col min="1134" max="1136" width="5.81640625" bestFit="1" customWidth="1"/>
    <col min="1137" max="1137" width="4.81640625" bestFit="1" customWidth="1"/>
    <col min="1138" max="1143" width="5.81640625" bestFit="1" customWidth="1"/>
    <col min="1144" max="1145" width="6.81640625" bestFit="1" customWidth="1"/>
    <col min="1146" max="1147" width="5.81640625" bestFit="1" customWidth="1"/>
    <col min="1148" max="1148" width="4.81640625" bestFit="1" customWidth="1"/>
    <col min="1149" max="1149" width="5.81640625" bestFit="1" customWidth="1"/>
    <col min="1150" max="1150" width="4.81640625" bestFit="1" customWidth="1"/>
    <col min="1151" max="1154" width="5.81640625" bestFit="1" customWidth="1"/>
    <col min="1155" max="1155" width="3.81640625" bestFit="1" customWidth="1"/>
    <col min="1156" max="1163" width="5.81640625" bestFit="1" customWidth="1"/>
    <col min="1164" max="1164" width="4.81640625" bestFit="1" customWidth="1"/>
    <col min="1165" max="1184" width="5.81640625" bestFit="1" customWidth="1"/>
    <col min="1185" max="1185" width="3.81640625" bestFit="1" customWidth="1"/>
    <col min="1186" max="1186" width="5.81640625" bestFit="1" customWidth="1"/>
    <col min="1187" max="1189" width="6.81640625" bestFit="1" customWidth="1"/>
    <col min="1190" max="1193" width="5.81640625" bestFit="1" customWidth="1"/>
    <col min="1194" max="1194" width="4.81640625" bestFit="1" customWidth="1"/>
    <col min="1195" max="1195" width="5.81640625" bestFit="1" customWidth="1"/>
    <col min="1196" max="1196" width="4.81640625" bestFit="1" customWidth="1"/>
    <col min="1197" max="1201" width="5.81640625" bestFit="1" customWidth="1"/>
    <col min="1202" max="1202" width="4.81640625" bestFit="1" customWidth="1"/>
    <col min="1203" max="1206" width="5.81640625" bestFit="1" customWidth="1"/>
    <col min="1207" max="1207" width="4.81640625" bestFit="1" customWidth="1"/>
    <col min="1208" max="1208" width="5.81640625" bestFit="1" customWidth="1"/>
    <col min="1209" max="1209" width="4.81640625" bestFit="1" customWidth="1"/>
    <col min="1210" max="1210" width="6.81640625" bestFit="1" customWidth="1"/>
    <col min="1211" max="1211" width="2.81640625" bestFit="1" customWidth="1"/>
    <col min="1212" max="1214" width="5.81640625" bestFit="1" customWidth="1"/>
    <col min="1215" max="1215" width="6.81640625" bestFit="1" customWidth="1"/>
    <col min="1216" max="1216" width="5.81640625" bestFit="1" customWidth="1"/>
    <col min="1217" max="1217" width="6.81640625" bestFit="1" customWidth="1"/>
    <col min="1218" max="1224" width="5.81640625" bestFit="1" customWidth="1"/>
    <col min="1225" max="1225" width="4.81640625" bestFit="1" customWidth="1"/>
    <col min="1226" max="1230" width="5.81640625" bestFit="1" customWidth="1"/>
    <col min="1231" max="1231" width="3.81640625" bestFit="1" customWidth="1"/>
    <col min="1232" max="1232" width="6.81640625" bestFit="1" customWidth="1"/>
    <col min="1233" max="1247" width="5.81640625" bestFit="1" customWidth="1"/>
    <col min="1248" max="1248" width="6.81640625" bestFit="1" customWidth="1"/>
    <col min="1249" max="1250" width="5.81640625" bestFit="1" customWidth="1"/>
    <col min="1251" max="1251" width="4.81640625" bestFit="1" customWidth="1"/>
    <col min="1252" max="1252" width="6.81640625" bestFit="1" customWidth="1"/>
    <col min="1253" max="1257" width="5.81640625" bestFit="1" customWidth="1"/>
    <col min="1258" max="1258" width="2.81640625" bestFit="1" customWidth="1"/>
    <col min="1259" max="1260" width="5.81640625" bestFit="1" customWidth="1"/>
    <col min="1261" max="1262" width="6.81640625" bestFit="1" customWidth="1"/>
    <col min="1263" max="1263" width="5.81640625" bestFit="1" customWidth="1"/>
    <col min="1264" max="1264" width="4.81640625" bestFit="1" customWidth="1"/>
    <col min="1265" max="1266" width="5.81640625" bestFit="1" customWidth="1"/>
    <col min="1267" max="1267" width="6.81640625" bestFit="1" customWidth="1"/>
    <col min="1268" max="1272" width="5.81640625" bestFit="1" customWidth="1"/>
    <col min="1273" max="1273" width="6.81640625" bestFit="1" customWidth="1"/>
    <col min="1274" max="1278" width="5.81640625" bestFit="1" customWidth="1"/>
    <col min="1279" max="1279" width="6.81640625" bestFit="1" customWidth="1"/>
    <col min="1280" max="1282" width="5.81640625" bestFit="1" customWidth="1"/>
    <col min="1283" max="1283" width="4.81640625" bestFit="1" customWidth="1"/>
    <col min="1284" max="1288" width="5.81640625" bestFit="1" customWidth="1"/>
    <col min="1289" max="1289" width="3.81640625" bestFit="1" customWidth="1"/>
    <col min="1290" max="1292" width="5.81640625" bestFit="1" customWidth="1"/>
    <col min="1293" max="1293" width="6.81640625" bestFit="1" customWidth="1"/>
    <col min="1294" max="1296" width="5.81640625" bestFit="1" customWidth="1"/>
    <col min="1297" max="1297" width="4.81640625" bestFit="1" customWidth="1"/>
    <col min="1298" max="1299" width="5.81640625" bestFit="1" customWidth="1"/>
    <col min="1300" max="1300" width="6.81640625" bestFit="1" customWidth="1"/>
    <col min="1301" max="1307" width="5.81640625" bestFit="1" customWidth="1"/>
    <col min="1308" max="1308" width="6.81640625" bestFit="1" customWidth="1"/>
    <col min="1309" max="1314" width="5.81640625" bestFit="1" customWidth="1"/>
    <col min="1315" max="1315" width="4.81640625" bestFit="1" customWidth="1"/>
    <col min="1316" max="1323" width="5.81640625" bestFit="1" customWidth="1"/>
    <col min="1324" max="1324" width="6.81640625" bestFit="1" customWidth="1"/>
    <col min="1325" max="1328" width="5.81640625" bestFit="1" customWidth="1"/>
    <col min="1329" max="1330" width="6.81640625" bestFit="1" customWidth="1"/>
    <col min="1331" max="1332" width="5.81640625" bestFit="1" customWidth="1"/>
    <col min="1333" max="1333" width="6.81640625" bestFit="1" customWidth="1"/>
    <col min="1334" max="1335" width="5.81640625" bestFit="1" customWidth="1"/>
    <col min="1336" max="1336" width="3.81640625" bestFit="1" customWidth="1"/>
    <col min="1337" max="1341" width="5.81640625" bestFit="1" customWidth="1"/>
    <col min="1342" max="1343" width="6.81640625" bestFit="1" customWidth="1"/>
    <col min="1344" max="1346" width="5.81640625" bestFit="1" customWidth="1"/>
    <col min="1347" max="1347" width="4.81640625" bestFit="1" customWidth="1"/>
    <col min="1348" max="1362" width="5.81640625" bestFit="1" customWidth="1"/>
    <col min="1363" max="1363" width="6.81640625" bestFit="1" customWidth="1"/>
    <col min="1364" max="1364" width="4.81640625" bestFit="1" customWidth="1"/>
    <col min="1365" max="1365" width="6.81640625" bestFit="1" customWidth="1"/>
    <col min="1366" max="1371" width="5.81640625" bestFit="1" customWidth="1"/>
    <col min="1372" max="1372" width="4.81640625" bestFit="1" customWidth="1"/>
    <col min="1373" max="1381" width="5.81640625" bestFit="1" customWidth="1"/>
    <col min="1382" max="1382" width="3.81640625" bestFit="1" customWidth="1"/>
    <col min="1383" max="1385" width="5.81640625" bestFit="1" customWidth="1"/>
    <col min="1386" max="1386" width="6.81640625" bestFit="1" customWidth="1"/>
    <col min="1387" max="1390" width="5.81640625" bestFit="1" customWidth="1"/>
    <col min="1391" max="1391" width="6.81640625" bestFit="1" customWidth="1"/>
    <col min="1392" max="1392" width="4.81640625" bestFit="1" customWidth="1"/>
    <col min="1393" max="1397" width="5.81640625" bestFit="1" customWidth="1"/>
    <col min="1398" max="1398" width="6.81640625" bestFit="1" customWidth="1"/>
    <col min="1399" max="1399" width="5.81640625" bestFit="1" customWidth="1"/>
    <col min="1400" max="1400" width="3.81640625" bestFit="1" customWidth="1"/>
    <col min="1401" max="1413" width="5.81640625" bestFit="1" customWidth="1"/>
    <col min="1414" max="1414" width="4.81640625" bestFit="1" customWidth="1"/>
    <col min="1415" max="1428" width="5.81640625" bestFit="1" customWidth="1"/>
    <col min="1429" max="1429" width="6.81640625" bestFit="1" customWidth="1"/>
    <col min="1430" max="1431" width="5.81640625" bestFit="1" customWidth="1"/>
    <col min="1432" max="1432" width="6.81640625" bestFit="1" customWidth="1"/>
    <col min="1433" max="1435" width="5.81640625" bestFit="1" customWidth="1"/>
    <col min="1436" max="1436" width="6.81640625" bestFit="1" customWidth="1"/>
    <col min="1437" max="1437" width="4.81640625" bestFit="1" customWidth="1"/>
    <col min="1438" max="1438" width="6.81640625" bestFit="1" customWidth="1"/>
    <col min="1439" max="1443" width="5.81640625" bestFit="1" customWidth="1"/>
    <col min="1444" max="1444" width="4.81640625" bestFit="1" customWidth="1"/>
    <col min="1445" max="1445" width="5.81640625" bestFit="1" customWidth="1"/>
    <col min="1446" max="1446" width="3.81640625" bestFit="1" customWidth="1"/>
    <col min="1447" max="1452" width="5.81640625" bestFit="1" customWidth="1"/>
    <col min="1453" max="1453" width="4.81640625" bestFit="1" customWidth="1"/>
    <col min="1454" max="1455" width="5.81640625" bestFit="1" customWidth="1"/>
    <col min="1456" max="1456" width="4.81640625" bestFit="1" customWidth="1"/>
    <col min="1457" max="1458" width="5.81640625" bestFit="1" customWidth="1"/>
    <col min="1459" max="1459" width="6.81640625" bestFit="1" customWidth="1"/>
    <col min="1460" max="1471" width="5.81640625" bestFit="1" customWidth="1"/>
    <col min="1472" max="1472" width="6.81640625" bestFit="1" customWidth="1"/>
    <col min="1473" max="1473" width="5.81640625" bestFit="1" customWidth="1"/>
    <col min="1474" max="1474" width="4.81640625" bestFit="1" customWidth="1"/>
    <col min="1475" max="1477" width="5.81640625" bestFit="1" customWidth="1"/>
    <col min="1478" max="1478" width="4.81640625" bestFit="1" customWidth="1"/>
    <col min="1479" max="1486" width="5.81640625" bestFit="1" customWidth="1"/>
    <col min="1487" max="1487" width="6.81640625" bestFit="1" customWidth="1"/>
    <col min="1488" max="1491" width="5.81640625" bestFit="1" customWidth="1"/>
    <col min="1492" max="1492" width="6.81640625" bestFit="1" customWidth="1"/>
    <col min="1493" max="1506" width="5.81640625" bestFit="1" customWidth="1"/>
    <col min="1507" max="1507" width="3.81640625" bestFit="1" customWidth="1"/>
    <col min="1508" max="1511" width="5.81640625" bestFit="1" customWidth="1"/>
    <col min="1512" max="1512" width="6.81640625" bestFit="1" customWidth="1"/>
    <col min="1513" max="1520" width="5.81640625" bestFit="1" customWidth="1"/>
    <col min="1521" max="1521" width="4.81640625" bestFit="1" customWidth="1"/>
    <col min="1522" max="1530" width="5.81640625" bestFit="1" customWidth="1"/>
    <col min="1531" max="1531" width="2.81640625" bestFit="1" customWidth="1"/>
    <col min="1532" max="1539" width="5.81640625" bestFit="1" customWidth="1"/>
    <col min="1540" max="1540" width="6.81640625" bestFit="1" customWidth="1"/>
    <col min="1541" max="1542" width="5.81640625" bestFit="1" customWidth="1"/>
    <col min="1543" max="1543" width="4.81640625" bestFit="1" customWidth="1"/>
    <col min="1544" max="1545" width="5.81640625" bestFit="1" customWidth="1"/>
    <col min="1546" max="1546" width="6.81640625" bestFit="1" customWidth="1"/>
    <col min="1547" max="1547" width="2.81640625" bestFit="1" customWidth="1"/>
    <col min="1548" max="1555" width="5.81640625" bestFit="1" customWidth="1"/>
    <col min="1556" max="1556" width="4.81640625" bestFit="1" customWidth="1"/>
    <col min="1557" max="1562" width="5.81640625" bestFit="1" customWidth="1"/>
    <col min="1563" max="1563" width="4.81640625" bestFit="1" customWidth="1"/>
    <col min="1564" max="1564" width="5.81640625" bestFit="1" customWidth="1"/>
    <col min="1565" max="1565" width="6.81640625" bestFit="1" customWidth="1"/>
    <col min="1566" max="1567" width="5.81640625" bestFit="1" customWidth="1"/>
    <col min="1568" max="1568" width="4.81640625" bestFit="1" customWidth="1"/>
    <col min="1569" max="1577" width="5.81640625" bestFit="1" customWidth="1"/>
    <col min="1578" max="1578" width="2.81640625" bestFit="1" customWidth="1"/>
    <col min="1579" max="1579" width="4.81640625" bestFit="1" customWidth="1"/>
    <col min="1580" max="1591" width="5.81640625" bestFit="1" customWidth="1"/>
    <col min="1592" max="1592" width="2.81640625" bestFit="1" customWidth="1"/>
    <col min="1593" max="1595" width="5.81640625" bestFit="1" customWidth="1"/>
    <col min="1596" max="1596" width="6.81640625" bestFit="1" customWidth="1"/>
    <col min="1597" max="1602" width="5.81640625" bestFit="1" customWidth="1"/>
    <col min="1603" max="1603" width="4.81640625" bestFit="1" customWidth="1"/>
    <col min="1604" max="1605" width="5.81640625" bestFit="1" customWidth="1"/>
    <col min="1606" max="1606" width="4.81640625" bestFit="1" customWidth="1"/>
    <col min="1607" max="1608" width="5.81640625" bestFit="1" customWidth="1"/>
    <col min="1609" max="1609" width="4.81640625" bestFit="1" customWidth="1"/>
    <col min="1610" max="1616" width="5.81640625" bestFit="1" customWidth="1"/>
    <col min="1617" max="1617" width="6.81640625" bestFit="1" customWidth="1"/>
    <col min="1618" max="1621" width="5.81640625" bestFit="1" customWidth="1"/>
    <col min="1622" max="1622" width="4.81640625" bestFit="1" customWidth="1"/>
    <col min="1623" max="1623" width="5.81640625" bestFit="1" customWidth="1"/>
    <col min="1624" max="1624" width="6.81640625" bestFit="1" customWidth="1"/>
    <col min="1625" max="1632" width="5.81640625" bestFit="1" customWidth="1"/>
    <col min="1633" max="1633" width="6.81640625" bestFit="1" customWidth="1"/>
    <col min="1634" max="1649" width="5.81640625" bestFit="1" customWidth="1"/>
    <col min="1650" max="1650" width="4.81640625" bestFit="1" customWidth="1"/>
    <col min="1651" max="1652" width="5.81640625" bestFit="1" customWidth="1"/>
    <col min="1653" max="1653" width="4.81640625" bestFit="1" customWidth="1"/>
    <col min="1654" max="1662" width="5.81640625" bestFit="1" customWidth="1"/>
    <col min="1663" max="1664" width="6.81640625" bestFit="1" customWidth="1"/>
    <col min="1665" max="1666" width="5.81640625" bestFit="1" customWidth="1"/>
    <col min="1667" max="1667" width="6.81640625" bestFit="1" customWidth="1"/>
    <col min="1668" max="1668" width="5.81640625" bestFit="1" customWidth="1"/>
    <col min="1669" max="1669" width="6.81640625" bestFit="1" customWidth="1"/>
    <col min="1670" max="1671" width="5.81640625" bestFit="1" customWidth="1"/>
    <col min="1672" max="1672" width="4.81640625" bestFit="1" customWidth="1"/>
    <col min="1673" max="1675" width="5.81640625" bestFit="1" customWidth="1"/>
    <col min="1676" max="1676" width="6.81640625" bestFit="1" customWidth="1"/>
    <col min="1677" max="1684" width="5.81640625" bestFit="1" customWidth="1"/>
    <col min="1685" max="1685" width="6.81640625" bestFit="1" customWidth="1"/>
    <col min="1686" max="1691" width="5.81640625" bestFit="1" customWidth="1"/>
    <col min="1692" max="1692" width="4.81640625" bestFit="1" customWidth="1"/>
    <col min="1693" max="1694" width="5.81640625" bestFit="1" customWidth="1"/>
    <col min="1695" max="1695" width="2.81640625" bestFit="1" customWidth="1"/>
    <col min="1696" max="1700" width="5.81640625" bestFit="1" customWidth="1"/>
    <col min="1701" max="1701" width="4.81640625" bestFit="1" customWidth="1"/>
    <col min="1702" max="1702" width="6.81640625" bestFit="1" customWidth="1"/>
    <col min="1703" max="1707" width="5.81640625" bestFit="1" customWidth="1"/>
    <col min="1708" max="1708" width="6.81640625" bestFit="1" customWidth="1"/>
    <col min="1709" max="1710" width="5.81640625" bestFit="1" customWidth="1"/>
    <col min="1711" max="1711" width="6.81640625" bestFit="1" customWidth="1"/>
    <col min="1712" max="1713" width="5.81640625" bestFit="1" customWidth="1"/>
    <col min="1714" max="1714" width="6.81640625" bestFit="1" customWidth="1"/>
    <col min="1715" max="1717" width="5.81640625" bestFit="1" customWidth="1"/>
    <col min="1718" max="1718" width="2.81640625" bestFit="1" customWidth="1"/>
    <col min="1719" max="1719" width="4.81640625" bestFit="1" customWidth="1"/>
    <col min="1720" max="1723" width="5.81640625" bestFit="1" customWidth="1"/>
    <col min="1724" max="1724" width="4.81640625" bestFit="1" customWidth="1"/>
    <col min="1725" max="1725" width="5.81640625" bestFit="1" customWidth="1"/>
    <col min="1726" max="1726" width="4.81640625" bestFit="1" customWidth="1"/>
    <col min="1727" max="1727" width="5.81640625" bestFit="1" customWidth="1"/>
    <col min="1728" max="1728" width="6.81640625" bestFit="1" customWidth="1"/>
    <col min="1729" max="1731" width="5.81640625" bestFit="1" customWidth="1"/>
    <col min="1732" max="1732" width="6.81640625" bestFit="1" customWidth="1"/>
    <col min="1733" max="1735" width="5.81640625" bestFit="1" customWidth="1"/>
    <col min="1736" max="1737" width="6.81640625" bestFit="1" customWidth="1"/>
    <col min="1738" max="1740" width="5.81640625" bestFit="1" customWidth="1"/>
    <col min="1741" max="1741" width="4.81640625" bestFit="1" customWidth="1"/>
    <col min="1742" max="1745" width="5.81640625" bestFit="1" customWidth="1"/>
    <col min="1746" max="1746" width="6.81640625" bestFit="1" customWidth="1"/>
    <col min="1747" max="1748" width="5.81640625" bestFit="1" customWidth="1"/>
    <col min="1749" max="1749" width="4.81640625" bestFit="1" customWidth="1"/>
    <col min="1750" max="1752" width="5.81640625" bestFit="1" customWidth="1"/>
    <col min="1753" max="1753" width="4.81640625" bestFit="1" customWidth="1"/>
    <col min="1754" max="1757" width="5.81640625" bestFit="1" customWidth="1"/>
    <col min="1758" max="1758" width="4.81640625" bestFit="1" customWidth="1"/>
    <col min="1759" max="1760" width="5.81640625" bestFit="1" customWidth="1"/>
    <col min="1761" max="1761" width="4.81640625" bestFit="1" customWidth="1"/>
    <col min="1762" max="1763" width="5.81640625" bestFit="1" customWidth="1"/>
    <col min="1764" max="1764" width="4.81640625" bestFit="1" customWidth="1"/>
    <col min="1765" max="1765" width="5.81640625" bestFit="1" customWidth="1"/>
    <col min="1766" max="1766" width="6.81640625" bestFit="1" customWidth="1"/>
    <col min="1767" max="1768" width="5.81640625" bestFit="1" customWidth="1"/>
    <col min="1769" max="1769" width="4.81640625" bestFit="1" customWidth="1"/>
    <col min="1770" max="1771" width="5.81640625" bestFit="1" customWidth="1"/>
    <col min="1772" max="1772" width="3.81640625" bestFit="1" customWidth="1"/>
    <col min="1773" max="1773" width="4.81640625" bestFit="1" customWidth="1"/>
    <col min="1774" max="1774" width="5.81640625" bestFit="1" customWidth="1"/>
    <col min="1775" max="1775" width="4.81640625" bestFit="1" customWidth="1"/>
    <col min="1776" max="1778" width="5.81640625" bestFit="1" customWidth="1"/>
    <col min="1779" max="1779" width="4.81640625" bestFit="1" customWidth="1"/>
    <col min="1780" max="1782" width="5.81640625" bestFit="1" customWidth="1"/>
    <col min="1783" max="1783" width="6.81640625" bestFit="1" customWidth="1"/>
    <col min="1784" max="1789" width="5.81640625" bestFit="1" customWidth="1"/>
    <col min="1790" max="1790" width="2.81640625" bestFit="1" customWidth="1"/>
    <col min="1791" max="1802" width="5.81640625" bestFit="1" customWidth="1"/>
    <col min="1803" max="1803" width="6.81640625" bestFit="1" customWidth="1"/>
    <col min="1804" max="1806" width="5.81640625" bestFit="1" customWidth="1"/>
    <col min="1807" max="1807" width="4.81640625" bestFit="1" customWidth="1"/>
    <col min="1808" max="1814" width="5.81640625" bestFit="1" customWidth="1"/>
    <col min="1815" max="1815" width="4.81640625" bestFit="1" customWidth="1"/>
    <col min="1816" max="1818" width="5.81640625" bestFit="1" customWidth="1"/>
    <col min="1819" max="1819" width="2.81640625" bestFit="1" customWidth="1"/>
    <col min="1820" max="1823" width="5.81640625" bestFit="1" customWidth="1"/>
    <col min="1824" max="1824" width="6.81640625" bestFit="1" customWidth="1"/>
    <col min="1825" max="1825" width="4.81640625" bestFit="1" customWidth="1"/>
    <col min="1826" max="1828" width="5.81640625" bestFit="1" customWidth="1"/>
    <col min="1829" max="1829" width="4.81640625" bestFit="1" customWidth="1"/>
    <col min="1830" max="1833" width="5.81640625" bestFit="1" customWidth="1"/>
    <col min="1834" max="1834" width="4.81640625" bestFit="1" customWidth="1"/>
    <col min="1835" max="1837" width="5.81640625" bestFit="1" customWidth="1"/>
    <col min="1838" max="1838" width="4.81640625" bestFit="1" customWidth="1"/>
    <col min="1839" max="1845" width="5.81640625" bestFit="1" customWidth="1"/>
    <col min="1846" max="1846" width="6.81640625" bestFit="1" customWidth="1"/>
    <col min="1847" max="1847" width="4.81640625" bestFit="1" customWidth="1"/>
    <col min="1848" max="1854" width="5.81640625" bestFit="1" customWidth="1"/>
    <col min="1855" max="1855" width="4.81640625" bestFit="1" customWidth="1"/>
    <col min="1856" max="1858" width="5.81640625" bestFit="1" customWidth="1"/>
    <col min="1859" max="1859" width="6.81640625" bestFit="1" customWidth="1"/>
    <col min="1860" max="1867" width="5.81640625" bestFit="1" customWidth="1"/>
    <col min="1868" max="1869" width="4.81640625" bestFit="1" customWidth="1"/>
    <col min="1870" max="1875" width="5.81640625" bestFit="1" customWidth="1"/>
    <col min="1876" max="1876" width="2.81640625" bestFit="1" customWidth="1"/>
    <col min="1877" max="1878" width="5.81640625" bestFit="1" customWidth="1"/>
    <col min="1879" max="1879" width="4.81640625" bestFit="1" customWidth="1"/>
    <col min="1880" max="1883" width="5.81640625" bestFit="1" customWidth="1"/>
    <col min="1884" max="1884" width="4.81640625" bestFit="1" customWidth="1"/>
    <col min="1885" max="1891" width="5.81640625" bestFit="1" customWidth="1"/>
    <col min="1892" max="1892" width="4.81640625" bestFit="1" customWidth="1"/>
    <col min="1893" max="1900" width="5.81640625" bestFit="1" customWidth="1"/>
    <col min="1901" max="1901" width="2.81640625" bestFit="1" customWidth="1"/>
    <col min="1902" max="1906" width="5.81640625" bestFit="1" customWidth="1"/>
    <col min="1907" max="1907" width="4.81640625" bestFit="1" customWidth="1"/>
    <col min="1908" max="1912" width="5.81640625" bestFit="1" customWidth="1"/>
    <col min="1913" max="1913" width="6.81640625" bestFit="1" customWidth="1"/>
    <col min="1914" max="1914" width="5.81640625" bestFit="1" customWidth="1"/>
    <col min="1915" max="1915" width="4.81640625" bestFit="1" customWidth="1"/>
    <col min="1916" max="1922" width="6.81640625" bestFit="1" customWidth="1"/>
    <col min="1923" max="1923" width="5.81640625" bestFit="1" customWidth="1"/>
    <col min="1924" max="1927" width="6.81640625" bestFit="1" customWidth="1"/>
    <col min="1928" max="1928" width="5.81640625" bestFit="1" customWidth="1"/>
    <col min="1929" max="1934" width="6.81640625" bestFit="1" customWidth="1"/>
    <col min="1935" max="1935" width="5.81640625" bestFit="1" customWidth="1"/>
    <col min="1936" max="1939" width="6.81640625" bestFit="1" customWidth="1"/>
    <col min="1940" max="1940" width="5.81640625" bestFit="1" customWidth="1"/>
    <col min="1941" max="1948" width="6.81640625" bestFit="1" customWidth="1"/>
    <col min="1949" max="1949" width="3.81640625" bestFit="1" customWidth="1"/>
    <col min="1950" max="1956" width="6.81640625" bestFit="1" customWidth="1"/>
    <col min="1957" max="1957" width="5.81640625" bestFit="1" customWidth="1"/>
    <col min="1958" max="1964" width="6.81640625" bestFit="1" customWidth="1"/>
    <col min="1965" max="1965" width="3.81640625" bestFit="1" customWidth="1"/>
    <col min="1966" max="1975" width="6.81640625" bestFit="1" customWidth="1"/>
    <col min="1976" max="1976" width="5.81640625" bestFit="1" customWidth="1"/>
    <col min="1977" max="1977" width="6.81640625" bestFit="1" customWidth="1"/>
    <col min="1978" max="1978" width="5.81640625" bestFit="1" customWidth="1"/>
    <col min="1979" max="1982" width="6.81640625" bestFit="1" customWidth="1"/>
    <col min="1983" max="1983" width="5.81640625" bestFit="1" customWidth="1"/>
    <col min="1984" max="1986" width="6.81640625" bestFit="1" customWidth="1"/>
    <col min="1987" max="1987" width="3.81640625" bestFit="1" customWidth="1"/>
    <col min="1988" max="1989" width="6.81640625" bestFit="1" customWidth="1"/>
    <col min="1990" max="1990" width="5.81640625" bestFit="1" customWidth="1"/>
    <col min="1991" max="1997" width="6.81640625" bestFit="1" customWidth="1"/>
    <col min="1998" max="1998" width="3.81640625" bestFit="1" customWidth="1"/>
    <col min="1999" max="2035" width="6.81640625" bestFit="1" customWidth="1"/>
    <col min="2036" max="2036" width="5.81640625" bestFit="1" customWidth="1"/>
    <col min="2037" max="2046" width="6.81640625" bestFit="1" customWidth="1"/>
    <col min="2047" max="2047" width="5.81640625" bestFit="1" customWidth="1"/>
    <col min="2048" max="2060" width="6.81640625" bestFit="1" customWidth="1"/>
    <col min="2061" max="2061" width="3.81640625" bestFit="1" customWidth="1"/>
    <col min="2062" max="2067" width="6.81640625" bestFit="1" customWidth="1"/>
    <col min="2068" max="2068" width="3.81640625" bestFit="1" customWidth="1"/>
    <col min="2069" max="2083" width="6.81640625" bestFit="1" customWidth="1"/>
    <col min="2084" max="2084" width="3.81640625" bestFit="1" customWidth="1"/>
    <col min="2085" max="2100" width="6.81640625" bestFit="1" customWidth="1"/>
    <col min="2101" max="2101" width="5.81640625" bestFit="1" customWidth="1"/>
    <col min="2102" max="2103" width="6.81640625" bestFit="1" customWidth="1"/>
    <col min="2104" max="2104" width="5.81640625" bestFit="1" customWidth="1"/>
    <col min="2105" max="2109" width="6.81640625" bestFit="1" customWidth="1"/>
    <col min="2110" max="2110" width="5.81640625" bestFit="1" customWidth="1"/>
    <col min="2111" max="2114" width="6.81640625" bestFit="1" customWidth="1"/>
    <col min="2115" max="2115" width="5.81640625" bestFit="1" customWidth="1"/>
    <col min="2116" max="2117" width="6.81640625" bestFit="1" customWidth="1"/>
    <col min="2118" max="2118" width="3.81640625" bestFit="1" customWidth="1"/>
    <col min="2119" max="2126" width="6.81640625" bestFit="1" customWidth="1"/>
    <col min="2127" max="2127" width="3.81640625" bestFit="1" customWidth="1"/>
    <col min="2128" max="2136" width="6.81640625" bestFit="1" customWidth="1"/>
    <col min="2137" max="2137" width="3.81640625" bestFit="1" customWidth="1"/>
    <col min="2138" max="2140" width="6.81640625" bestFit="1" customWidth="1"/>
    <col min="2141" max="2141" width="5.81640625" bestFit="1" customWidth="1"/>
    <col min="2142" max="2142" width="3.81640625" bestFit="1" customWidth="1"/>
    <col min="2143" max="2151" width="6.81640625" bestFit="1" customWidth="1"/>
    <col min="2152" max="2152" width="3.81640625" bestFit="1" customWidth="1"/>
    <col min="2153" max="2165" width="6.81640625" bestFit="1" customWidth="1"/>
    <col min="2166" max="2166" width="5.81640625" bestFit="1" customWidth="1"/>
    <col min="2167" max="2174" width="6.81640625" bestFit="1" customWidth="1"/>
    <col min="2175" max="2175" width="5.81640625" bestFit="1" customWidth="1"/>
    <col min="2176" max="2209" width="6.81640625" bestFit="1" customWidth="1"/>
    <col min="2210" max="2210" width="5.81640625" bestFit="1" customWidth="1"/>
    <col min="2211" max="2212" width="6.81640625" bestFit="1" customWidth="1"/>
    <col min="2213" max="2213" width="5.81640625" bestFit="1" customWidth="1"/>
    <col min="2214" max="2225" width="6.81640625" bestFit="1" customWidth="1"/>
    <col min="2226" max="2226" width="3.81640625" bestFit="1" customWidth="1"/>
    <col min="2227" max="2232" width="6.81640625" bestFit="1" customWidth="1"/>
    <col min="2233" max="2233" width="5.81640625" bestFit="1" customWidth="1"/>
    <col min="2234" max="2243" width="6.81640625" bestFit="1" customWidth="1"/>
    <col min="2244" max="2244" width="5.81640625" bestFit="1" customWidth="1"/>
    <col min="2245" max="2249" width="6.81640625" bestFit="1" customWidth="1"/>
    <col min="2250" max="2250" width="3.81640625" bestFit="1" customWidth="1"/>
    <col min="2251" max="2251" width="5.81640625" bestFit="1" customWidth="1"/>
    <col min="2252" max="2259" width="6.81640625" bestFit="1" customWidth="1"/>
    <col min="2260" max="2260" width="3.81640625" bestFit="1" customWidth="1"/>
    <col min="2261" max="2262" width="6.81640625" bestFit="1" customWidth="1"/>
    <col min="2263" max="2263" width="3.81640625" bestFit="1" customWidth="1"/>
    <col min="2264" max="2264" width="5.81640625" bestFit="1" customWidth="1"/>
    <col min="2265" max="2273" width="6.81640625" bestFit="1" customWidth="1"/>
    <col min="2274" max="2274" width="3.81640625" bestFit="1" customWidth="1"/>
    <col min="2275" max="2286" width="6.81640625" bestFit="1" customWidth="1"/>
    <col min="2287" max="2287" width="5.81640625" bestFit="1" customWidth="1"/>
    <col min="2288" max="2301" width="6.81640625" bestFit="1" customWidth="1"/>
    <col min="2302" max="2302" width="3.81640625" bestFit="1" customWidth="1"/>
    <col min="2303" max="2304" width="6.81640625" bestFit="1" customWidth="1"/>
    <col min="2305" max="2305" width="5.81640625" bestFit="1" customWidth="1"/>
    <col min="2306" max="2306" width="6.81640625" bestFit="1" customWidth="1"/>
    <col min="2307" max="2307" width="5.81640625" bestFit="1" customWidth="1"/>
    <col min="2308" max="2312" width="6.81640625" bestFit="1" customWidth="1"/>
    <col min="2313" max="2313" width="5.81640625" bestFit="1" customWidth="1"/>
    <col min="2314" max="2320" width="6.81640625" bestFit="1" customWidth="1"/>
    <col min="2321" max="2321" width="3.81640625" bestFit="1" customWidth="1"/>
    <col min="2322" max="2331" width="6.81640625" bestFit="1" customWidth="1"/>
    <col min="2332" max="2332" width="3.81640625" bestFit="1" customWidth="1"/>
    <col min="2333" max="2342" width="6.81640625" bestFit="1" customWidth="1"/>
    <col min="2343" max="2343" width="3.81640625" bestFit="1" customWidth="1"/>
    <col min="2344" max="2346" width="6.81640625" bestFit="1" customWidth="1"/>
    <col min="2347" max="2347" width="5.81640625" bestFit="1" customWidth="1"/>
    <col min="2348" max="2361" width="6.81640625" bestFit="1" customWidth="1"/>
    <col min="2362" max="2362" width="3.81640625" bestFit="1" customWidth="1"/>
    <col min="2363" max="2363" width="5.81640625" bestFit="1" customWidth="1"/>
    <col min="2364" max="2364" width="6.81640625" bestFit="1" customWidth="1"/>
    <col min="2365" max="2365" width="5.81640625" bestFit="1" customWidth="1"/>
    <col min="2366" max="2377" width="6.81640625" bestFit="1" customWidth="1"/>
    <col min="2378" max="2378" width="5.81640625" bestFit="1" customWidth="1"/>
    <col min="2379" max="2390" width="6.81640625" bestFit="1" customWidth="1"/>
    <col min="2391" max="2391" width="5.81640625" bestFit="1" customWidth="1"/>
    <col min="2392" max="2397" width="6.81640625" bestFit="1" customWidth="1"/>
    <col min="2398" max="2398" width="5.81640625" bestFit="1" customWidth="1"/>
    <col min="2399" max="2399" width="3.81640625" bestFit="1" customWidth="1"/>
    <col min="2400" max="2403" width="6.81640625" bestFit="1" customWidth="1"/>
    <col min="2404" max="2404" width="3.81640625" bestFit="1" customWidth="1"/>
    <col min="2405" max="2406" width="6.81640625" bestFit="1" customWidth="1"/>
    <col min="2407" max="2407" width="5.81640625" bestFit="1" customWidth="1"/>
    <col min="2408" max="2414" width="6.81640625" bestFit="1" customWidth="1"/>
    <col min="2415" max="2415" width="5.81640625" bestFit="1" customWidth="1"/>
    <col min="2416" max="2423" width="6.81640625" bestFit="1" customWidth="1"/>
    <col min="2424" max="2424" width="5.81640625" bestFit="1" customWidth="1"/>
    <col min="2425" max="2432" width="6.81640625" bestFit="1" customWidth="1"/>
    <col min="2433" max="2433" width="5.81640625" bestFit="1" customWidth="1"/>
    <col min="2434" max="2441" width="6.81640625" bestFit="1" customWidth="1"/>
    <col min="2442" max="2442" width="5.81640625" bestFit="1" customWidth="1"/>
    <col min="2443" max="2454" width="6.81640625" bestFit="1" customWidth="1"/>
    <col min="2455" max="2455" width="5.81640625" bestFit="1" customWidth="1"/>
    <col min="2456" max="2465" width="6.81640625" bestFit="1" customWidth="1"/>
    <col min="2466" max="2466" width="5.81640625" bestFit="1" customWidth="1"/>
    <col min="2467" max="2468" width="6.81640625" bestFit="1" customWidth="1"/>
    <col min="2469" max="2469" width="3.81640625" bestFit="1" customWidth="1"/>
    <col min="2470" max="2471" width="6.81640625" bestFit="1" customWidth="1"/>
    <col min="2472" max="2472" width="5.81640625" bestFit="1" customWidth="1"/>
    <col min="2473" max="2473" width="3.81640625" bestFit="1" customWidth="1"/>
    <col min="2474" max="2478" width="6.81640625" bestFit="1" customWidth="1"/>
    <col min="2479" max="2479" width="5.81640625" bestFit="1" customWidth="1"/>
    <col min="2480" max="2482" width="6.81640625" bestFit="1" customWidth="1"/>
    <col min="2483" max="2483" width="3.81640625" bestFit="1" customWidth="1"/>
    <col min="2484" max="2487" width="6.81640625" bestFit="1" customWidth="1"/>
    <col min="2488" max="2488" width="5.81640625" bestFit="1" customWidth="1"/>
    <col min="2489" max="2493" width="6.81640625" bestFit="1" customWidth="1"/>
    <col min="2494" max="2494" width="3.81640625" bestFit="1" customWidth="1"/>
    <col min="2495" max="2495" width="5.81640625" bestFit="1" customWidth="1"/>
    <col min="2496" max="2511" width="6.81640625" bestFit="1" customWidth="1"/>
    <col min="2512" max="2512" width="5.81640625" bestFit="1" customWidth="1"/>
    <col min="2513" max="2514" width="6.81640625" bestFit="1" customWidth="1"/>
    <col min="2515" max="2515" width="3.81640625" bestFit="1" customWidth="1"/>
    <col min="2516" max="2518" width="6.81640625" bestFit="1" customWidth="1"/>
    <col min="2519" max="2519" width="5.81640625" bestFit="1" customWidth="1"/>
    <col min="2520" max="2520" width="6.81640625" bestFit="1" customWidth="1"/>
    <col min="2521" max="2521" width="5.81640625" bestFit="1" customWidth="1"/>
    <col min="2522" max="2526" width="6.81640625" bestFit="1" customWidth="1"/>
    <col min="2527" max="2527" width="3.81640625" bestFit="1" customWidth="1"/>
    <col min="2528" max="2535" width="6.81640625" bestFit="1" customWidth="1"/>
    <col min="2536" max="2536" width="5.81640625" bestFit="1" customWidth="1"/>
    <col min="2537" max="2540" width="6.81640625" bestFit="1" customWidth="1"/>
    <col min="2541" max="2541" width="3.81640625" bestFit="1" customWidth="1"/>
    <col min="2542" max="2545" width="6.81640625" bestFit="1" customWidth="1"/>
    <col min="2546" max="2546" width="5.81640625" bestFit="1" customWidth="1"/>
    <col min="2547" max="2550" width="6.81640625" bestFit="1" customWidth="1"/>
    <col min="2551" max="2551" width="5.81640625" bestFit="1" customWidth="1"/>
    <col min="2552" max="2552" width="4.81640625" bestFit="1" customWidth="1"/>
    <col min="2553" max="2568" width="6.81640625" bestFit="1" customWidth="1"/>
    <col min="2569" max="2569" width="3.81640625" bestFit="1" customWidth="1"/>
    <col min="2570" max="2587" width="6.81640625" bestFit="1" customWidth="1"/>
    <col min="2588" max="2588" width="5.81640625" bestFit="1" customWidth="1"/>
    <col min="2589" max="2591" width="6.81640625" bestFit="1" customWidth="1"/>
    <col min="2592" max="2592" width="4.81640625" bestFit="1" customWidth="1"/>
    <col min="2593" max="2596" width="6.81640625" bestFit="1" customWidth="1"/>
    <col min="2597" max="2597" width="3.81640625" bestFit="1" customWidth="1"/>
    <col min="2598" max="2598" width="5.81640625" bestFit="1" customWidth="1"/>
    <col min="2599" max="2601" width="6.81640625" bestFit="1" customWidth="1"/>
    <col min="2602" max="2602" width="3.81640625" bestFit="1" customWidth="1"/>
    <col min="2603" max="2604" width="6.81640625" bestFit="1" customWidth="1"/>
    <col min="2605" max="2605" width="5.81640625" bestFit="1" customWidth="1"/>
    <col min="2606" max="2610" width="6.81640625" bestFit="1" customWidth="1"/>
    <col min="2611" max="2612" width="5.81640625" bestFit="1" customWidth="1"/>
    <col min="2613" max="2613" width="6.81640625" bestFit="1" customWidth="1"/>
    <col min="2614" max="2614" width="3.81640625" bestFit="1" customWidth="1"/>
    <col min="2615" max="2615" width="6.81640625" bestFit="1" customWidth="1"/>
    <col min="2616" max="2616" width="3.81640625" bestFit="1" customWidth="1"/>
    <col min="2617" max="2626" width="6.81640625" bestFit="1" customWidth="1"/>
    <col min="2627" max="2627" width="3.81640625" bestFit="1" customWidth="1"/>
    <col min="2628" max="2630" width="6.81640625" bestFit="1" customWidth="1"/>
    <col min="2631" max="2631" width="5.81640625" bestFit="1" customWidth="1"/>
    <col min="2632" max="2634" width="6.81640625" bestFit="1" customWidth="1"/>
    <col min="2635" max="2635" width="5.81640625" bestFit="1" customWidth="1"/>
    <col min="2636" max="2643" width="6.81640625" bestFit="1" customWidth="1"/>
    <col min="2644" max="2644" width="5.81640625" bestFit="1" customWidth="1"/>
    <col min="2645" max="2645" width="6.81640625" bestFit="1" customWidth="1"/>
    <col min="2646" max="2646" width="3.81640625" bestFit="1" customWidth="1"/>
    <col min="2647" max="2650" width="6.81640625" bestFit="1" customWidth="1"/>
    <col min="2651" max="2651" width="5.81640625" bestFit="1" customWidth="1"/>
    <col min="2652" max="2655" width="6.81640625" bestFit="1" customWidth="1"/>
    <col min="2656" max="2656" width="5.81640625" bestFit="1" customWidth="1"/>
    <col min="2657" max="2659" width="6.81640625" bestFit="1" customWidth="1"/>
    <col min="2660" max="2660" width="3.81640625" bestFit="1" customWidth="1"/>
    <col min="2661" max="2669" width="6.81640625" bestFit="1" customWidth="1"/>
    <col min="2670" max="2670" width="4.81640625" bestFit="1" customWidth="1"/>
    <col min="2671" max="2671" width="6.81640625" bestFit="1" customWidth="1"/>
    <col min="2672" max="2672" width="3.81640625" bestFit="1" customWidth="1"/>
    <col min="2673" max="2674" width="6.81640625" bestFit="1" customWidth="1"/>
    <col min="2675" max="2675" width="3.81640625" bestFit="1" customWidth="1"/>
    <col min="2676" max="2678" width="6.81640625" bestFit="1" customWidth="1"/>
    <col min="2679" max="2679" width="3.81640625" bestFit="1" customWidth="1"/>
    <col min="2680" max="2680" width="6.81640625" bestFit="1" customWidth="1"/>
    <col min="2681" max="2681" width="3.81640625" bestFit="1" customWidth="1"/>
    <col min="2682" max="2686" width="6.81640625" bestFit="1" customWidth="1"/>
    <col min="2687" max="2687" width="3.81640625" bestFit="1" customWidth="1"/>
    <col min="2688" max="2689" width="6.81640625" bestFit="1" customWidth="1"/>
    <col min="2690" max="2690" width="3.81640625" bestFit="1" customWidth="1"/>
    <col min="2691" max="2696" width="6.81640625" bestFit="1" customWidth="1"/>
    <col min="2697" max="2697" width="3.81640625" bestFit="1" customWidth="1"/>
    <col min="2698" max="2699" width="6.81640625" bestFit="1" customWidth="1"/>
    <col min="2700" max="2700" width="3.81640625" bestFit="1" customWidth="1"/>
    <col min="2701" max="2701" width="5.81640625" bestFit="1" customWidth="1"/>
    <col min="2702" max="2702" width="6.81640625" bestFit="1" customWidth="1"/>
    <col min="2703" max="2703" width="5.81640625" bestFit="1" customWidth="1"/>
    <col min="2704" max="2708" width="6.81640625" bestFit="1" customWidth="1"/>
    <col min="2709" max="2709" width="4.81640625" bestFit="1" customWidth="1"/>
    <col min="2710" max="2710" width="7.81640625" bestFit="1" customWidth="1"/>
    <col min="2711" max="2711" width="4.81640625" bestFit="1" customWidth="1"/>
    <col min="2712" max="2713" width="7.81640625" bestFit="1" customWidth="1"/>
    <col min="2714" max="2714" width="4.81640625" bestFit="1" customWidth="1"/>
    <col min="2715" max="2717" width="7.81640625" bestFit="1" customWidth="1"/>
    <col min="2718" max="2718" width="4.81640625" bestFit="1" customWidth="1"/>
    <col min="2719" max="2721" width="7.81640625" bestFit="1" customWidth="1"/>
    <col min="2722" max="2723" width="4.81640625" bestFit="1" customWidth="1"/>
    <col min="2724" max="2724" width="10.7265625" bestFit="1" customWidth="1"/>
    <col min="2725" max="2725" width="51.08984375" bestFit="1" customWidth="1"/>
    <col min="2726" max="2726" width="40" bestFit="1" customWidth="1"/>
    <col min="2727" max="2727" width="45.26953125" bestFit="1" customWidth="1"/>
    <col min="2728" max="2728" width="40.90625" bestFit="1" customWidth="1"/>
    <col min="2729" max="2729" width="48.6328125" bestFit="1" customWidth="1"/>
    <col min="2730" max="2730" width="20" bestFit="1" customWidth="1"/>
    <col min="2731" max="2731" width="39.36328125" bestFit="1" customWidth="1"/>
    <col min="2732" max="2732" width="53.6328125" bestFit="1" customWidth="1"/>
    <col min="2733" max="2733" width="55.453125" bestFit="1" customWidth="1"/>
    <col min="2734" max="2734" width="33.08984375" bestFit="1" customWidth="1"/>
    <col min="2735" max="2735" width="28.54296875" bestFit="1" customWidth="1"/>
    <col min="2736" max="2736" width="14.1796875" bestFit="1" customWidth="1"/>
    <col min="2737" max="2737" width="38.453125" bestFit="1" customWidth="1"/>
    <col min="2738" max="2738" width="25.7265625" bestFit="1" customWidth="1"/>
    <col min="2739" max="2739" width="15.08984375" bestFit="1" customWidth="1"/>
    <col min="2740" max="2740" width="48.6328125" bestFit="1" customWidth="1"/>
    <col min="2741" max="2741" width="28.54296875" bestFit="1" customWidth="1"/>
    <col min="2742" max="2742" width="27.90625" bestFit="1" customWidth="1"/>
    <col min="2743" max="2743" width="9.54296875" bestFit="1" customWidth="1"/>
    <col min="2744" max="2744" width="47" bestFit="1" customWidth="1"/>
    <col min="2745" max="2745" width="9.1796875" bestFit="1" customWidth="1"/>
    <col min="2746" max="2746" width="54" bestFit="1" customWidth="1"/>
    <col min="2747" max="2747" width="33.90625" bestFit="1" customWidth="1"/>
    <col min="2748" max="2748" width="32.36328125" bestFit="1" customWidth="1"/>
    <col min="2749" max="2749" width="52" bestFit="1" customWidth="1"/>
    <col min="2750" max="2750" width="36.90625" bestFit="1" customWidth="1"/>
    <col min="2751" max="2751" width="41.08984375" bestFit="1" customWidth="1"/>
    <col min="2752" max="2752" width="39.6328125" bestFit="1" customWidth="1"/>
    <col min="2753" max="2753" width="11.6328125" bestFit="1" customWidth="1"/>
    <col min="2754" max="2754" width="50.90625" bestFit="1" customWidth="1"/>
    <col min="2755" max="2755" width="50.54296875" bestFit="1" customWidth="1"/>
    <col min="2756" max="2756" width="20.1796875" bestFit="1" customWidth="1"/>
    <col min="2757" max="2757" width="24.90625" bestFit="1" customWidth="1"/>
    <col min="2758" max="2758" width="56.26953125" bestFit="1" customWidth="1"/>
    <col min="2759" max="2759" width="51.1796875" bestFit="1" customWidth="1"/>
    <col min="2760" max="2760" width="23.90625" bestFit="1" customWidth="1"/>
    <col min="2761" max="2761" width="28.90625" bestFit="1" customWidth="1"/>
    <col min="2762" max="2762" width="13.453125" bestFit="1" customWidth="1"/>
    <col min="2763" max="2763" width="21.54296875" bestFit="1" customWidth="1"/>
    <col min="2764" max="2764" width="32.453125" bestFit="1" customWidth="1"/>
    <col min="2765" max="2765" width="43.81640625" bestFit="1" customWidth="1"/>
    <col min="2766" max="2766" width="42.81640625" bestFit="1" customWidth="1"/>
    <col min="2767" max="2767" width="51.453125" bestFit="1" customWidth="1"/>
    <col min="2768" max="2768" width="54.54296875" bestFit="1" customWidth="1"/>
    <col min="2769" max="2769" width="42.36328125" bestFit="1" customWidth="1"/>
    <col min="2770" max="2770" width="20.54296875" bestFit="1" customWidth="1"/>
    <col min="2771" max="2771" width="27.1796875" bestFit="1" customWidth="1"/>
    <col min="2772" max="2772" width="32.1796875" bestFit="1" customWidth="1"/>
    <col min="2773" max="2773" width="36.90625" bestFit="1" customWidth="1"/>
    <col min="2774" max="2774" width="21.08984375" bestFit="1" customWidth="1"/>
    <col min="2775" max="2775" width="25.54296875" bestFit="1" customWidth="1"/>
    <col min="2776" max="2776" width="13.54296875" bestFit="1" customWidth="1"/>
    <col min="2777" max="2777" width="29.08984375" bestFit="1" customWidth="1"/>
    <col min="2778" max="2778" width="27.54296875" bestFit="1" customWidth="1"/>
    <col min="2779" max="2779" width="38.453125" bestFit="1" customWidth="1"/>
    <col min="2780" max="2780" width="41.26953125" bestFit="1" customWidth="1"/>
    <col min="2781" max="2781" width="35.54296875" bestFit="1" customWidth="1"/>
    <col min="2782" max="2782" width="13.90625" bestFit="1" customWidth="1"/>
    <col min="2783" max="2783" width="19.36328125" bestFit="1" customWidth="1"/>
    <col min="2784" max="2784" width="11.26953125" bestFit="1" customWidth="1"/>
    <col min="2785" max="2785" width="51.81640625" bestFit="1" customWidth="1"/>
    <col min="2786" max="2786" width="41.90625" bestFit="1" customWidth="1"/>
    <col min="2787" max="2787" width="25.90625" bestFit="1" customWidth="1"/>
    <col min="2788" max="2788" width="45.08984375" bestFit="1" customWidth="1"/>
    <col min="2789" max="2789" width="41.08984375" bestFit="1" customWidth="1"/>
    <col min="2790" max="2790" width="36.26953125" bestFit="1" customWidth="1"/>
    <col min="2791" max="2791" width="29.90625" bestFit="1" customWidth="1"/>
    <col min="2792" max="2792" width="54.36328125" bestFit="1" customWidth="1"/>
    <col min="2793" max="2793" width="19.26953125" bestFit="1" customWidth="1"/>
    <col min="2794" max="2794" width="31.6328125" bestFit="1" customWidth="1"/>
    <col min="2795" max="2795" width="44.81640625" bestFit="1" customWidth="1"/>
    <col min="2796" max="2796" width="42.7265625" bestFit="1" customWidth="1"/>
    <col min="2797" max="2797" width="9.08984375" bestFit="1" customWidth="1"/>
    <col min="2798" max="2798" width="39.26953125" bestFit="1" customWidth="1"/>
    <col min="2799" max="2799" width="10.54296875" bestFit="1" customWidth="1"/>
    <col min="2800" max="2800" width="54.26953125" bestFit="1" customWidth="1"/>
    <col min="2801" max="2801" width="6.6328125" bestFit="1" customWidth="1"/>
    <col min="2802" max="2802" width="54.453125" bestFit="1" customWidth="1"/>
    <col min="2803" max="2803" width="20.7265625" bestFit="1" customWidth="1"/>
    <col min="2804" max="2804" width="14.90625" bestFit="1" customWidth="1"/>
    <col min="2805" max="2805" width="31.08984375" bestFit="1" customWidth="1"/>
    <col min="2806" max="2806" width="42.90625" bestFit="1" customWidth="1"/>
    <col min="2807" max="2807" width="44.6328125" bestFit="1" customWidth="1"/>
    <col min="2808" max="2808" width="36.90625" bestFit="1" customWidth="1"/>
    <col min="2809" max="2809" width="49.36328125" bestFit="1" customWidth="1"/>
    <col min="2810" max="2810" width="9.1796875" bestFit="1" customWidth="1"/>
    <col min="2811" max="2811" width="55.08984375" bestFit="1" customWidth="1"/>
    <col min="2812" max="2812" width="52.90625" bestFit="1" customWidth="1"/>
    <col min="2813" max="2813" width="17.26953125" bestFit="1" customWidth="1"/>
    <col min="2814" max="2814" width="7.6328125" bestFit="1" customWidth="1"/>
    <col min="2815" max="2815" width="38.36328125" bestFit="1" customWidth="1"/>
    <col min="2816" max="2816" width="21.7265625" bestFit="1" customWidth="1"/>
    <col min="2817" max="2817" width="37.81640625" bestFit="1" customWidth="1"/>
    <col min="2818" max="2818" width="29.453125" bestFit="1" customWidth="1"/>
    <col min="2819" max="2819" width="25.54296875" bestFit="1" customWidth="1"/>
    <col min="2820" max="2820" width="28.90625" bestFit="1" customWidth="1"/>
    <col min="2821" max="2821" width="30.08984375" bestFit="1" customWidth="1"/>
    <col min="2822" max="2822" width="48.54296875" bestFit="1" customWidth="1"/>
    <col min="2823" max="2823" width="27.453125" bestFit="1" customWidth="1"/>
    <col min="2824" max="2824" width="53.81640625" bestFit="1" customWidth="1"/>
    <col min="2826" max="2826" width="28.81640625" bestFit="1" customWidth="1"/>
    <col min="2827" max="2827" width="32.36328125" bestFit="1" customWidth="1"/>
    <col min="2828" max="2828" width="25.7265625" bestFit="1" customWidth="1"/>
    <col min="2829" max="2829" width="19.81640625" bestFit="1" customWidth="1"/>
    <col min="2830" max="2830" width="25.453125" bestFit="1" customWidth="1"/>
    <col min="2831" max="2831" width="23.36328125" bestFit="1" customWidth="1"/>
    <col min="2832" max="2832" width="21.6328125" bestFit="1" customWidth="1"/>
    <col min="2833" max="2833" width="36.81640625" bestFit="1" customWidth="1"/>
    <col min="2834" max="2834" width="34.90625" bestFit="1" customWidth="1"/>
    <col min="2835" max="2835" width="13" bestFit="1" customWidth="1"/>
    <col min="2836" max="2836" width="19.453125" bestFit="1" customWidth="1"/>
    <col min="2837" max="2837" width="14.453125" bestFit="1" customWidth="1"/>
    <col min="2838" max="2838" width="52.7265625" bestFit="1" customWidth="1"/>
    <col min="2839" max="2839" width="32.1796875" bestFit="1" customWidth="1"/>
    <col min="2840" max="2840" width="38.7265625" bestFit="1" customWidth="1"/>
    <col min="2841" max="2841" width="36.26953125" bestFit="1" customWidth="1"/>
    <col min="2842" max="2842" width="44.6328125" bestFit="1" customWidth="1"/>
    <col min="2843" max="2843" width="29.08984375" bestFit="1" customWidth="1"/>
    <col min="2844" max="2844" width="32" bestFit="1" customWidth="1"/>
    <col min="2845" max="2845" width="22.36328125" bestFit="1" customWidth="1"/>
    <col min="2846" max="2846" width="12.7265625" bestFit="1" customWidth="1"/>
    <col min="2847" max="2847" width="23.54296875" bestFit="1" customWidth="1"/>
    <col min="2848" max="2848" width="45.1796875" bestFit="1" customWidth="1"/>
    <col min="2849" max="2849" width="5.36328125" bestFit="1" customWidth="1"/>
    <col min="2850" max="2850" width="42.26953125" bestFit="1" customWidth="1"/>
    <col min="2851" max="2851" width="12.453125" bestFit="1" customWidth="1"/>
    <col min="2852" max="2852" width="44.26953125" bestFit="1" customWidth="1"/>
    <col min="2853" max="2853" width="6.1796875" bestFit="1" customWidth="1"/>
    <col min="2854" max="2854" width="40.36328125" bestFit="1" customWidth="1"/>
    <col min="2855" max="2855" width="25.36328125" bestFit="1" customWidth="1"/>
    <col min="2856" max="2857" width="40.54296875" bestFit="1" customWidth="1"/>
    <col min="2858" max="2858" width="42.7265625" bestFit="1" customWidth="1"/>
    <col min="2859" max="2859" width="45.08984375" bestFit="1" customWidth="1"/>
    <col min="2860" max="2860" width="51.453125" bestFit="1" customWidth="1"/>
    <col min="2861" max="2861" width="53.08984375" bestFit="1" customWidth="1"/>
    <col min="2862" max="2862" width="42.453125" bestFit="1" customWidth="1"/>
    <col min="2863" max="2863" width="44" bestFit="1" customWidth="1"/>
    <col min="2864" max="2864" width="17.1796875" bestFit="1" customWidth="1"/>
    <col min="2865" max="2865" width="27.7265625" bestFit="1" customWidth="1"/>
    <col min="2866" max="2866" width="34.453125" bestFit="1" customWidth="1"/>
    <col min="2867" max="2867" width="12.1796875" bestFit="1" customWidth="1"/>
    <col min="2868" max="2868" width="31.81640625" bestFit="1" customWidth="1"/>
    <col min="2869" max="2869" width="31.1796875" bestFit="1" customWidth="1"/>
    <col min="2870" max="2870" width="41.81640625" bestFit="1" customWidth="1"/>
    <col min="2871" max="2871" width="20" bestFit="1" customWidth="1"/>
    <col min="2872" max="2872" width="27" bestFit="1" customWidth="1"/>
    <col min="2873" max="2873" width="12.7265625" bestFit="1" customWidth="1"/>
    <col min="2874" max="2874" width="24.453125" bestFit="1" customWidth="1"/>
    <col min="2875" max="2875" width="40.453125" bestFit="1" customWidth="1"/>
    <col min="2876" max="2876" width="16.54296875" bestFit="1" customWidth="1"/>
    <col min="2877" max="2877" width="9.54296875" bestFit="1" customWidth="1"/>
    <col min="2878" max="2878" width="24" bestFit="1" customWidth="1"/>
    <col min="2879" max="2879" width="44.6328125" bestFit="1" customWidth="1"/>
    <col min="2880" max="2880" width="40.90625" bestFit="1" customWidth="1"/>
    <col min="2881" max="2881" width="26.08984375" bestFit="1" customWidth="1"/>
    <col min="2882" max="2882" width="53.90625" bestFit="1" customWidth="1"/>
    <col min="2883" max="2883" width="55.08984375" bestFit="1" customWidth="1"/>
    <col min="2884" max="2884" width="22" bestFit="1" customWidth="1"/>
    <col min="2885" max="2885" width="31.90625" bestFit="1" customWidth="1"/>
    <col min="2886" max="2886" width="31.54296875" bestFit="1" customWidth="1"/>
    <col min="2887" max="2887" width="44.54296875" bestFit="1" customWidth="1"/>
    <col min="2888" max="2888" width="22.453125" bestFit="1" customWidth="1"/>
    <col min="2889" max="2889" width="46.7265625" bestFit="1" customWidth="1"/>
    <col min="2890" max="2890" width="37.7265625" bestFit="1" customWidth="1"/>
    <col min="2891" max="2891" width="47" bestFit="1" customWidth="1"/>
    <col min="2892" max="2892" width="46.54296875" bestFit="1" customWidth="1"/>
    <col min="2893" max="2893" width="58.54296875" bestFit="1" customWidth="1"/>
    <col min="2894" max="2894" width="42.81640625" bestFit="1" customWidth="1"/>
    <col min="2895" max="2895" width="16.08984375" bestFit="1" customWidth="1"/>
    <col min="2896" max="2896" width="37.7265625" bestFit="1" customWidth="1"/>
    <col min="2897" max="2897" width="21.36328125" bestFit="1" customWidth="1"/>
    <col min="2898" max="2898" width="38.26953125" bestFit="1" customWidth="1"/>
    <col min="2899" max="2899" width="21.6328125" bestFit="1" customWidth="1"/>
    <col min="2900" max="2900" width="38.90625" bestFit="1" customWidth="1"/>
    <col min="2901" max="2901" width="44" bestFit="1" customWidth="1"/>
    <col min="2902" max="2902" width="34.08984375" bestFit="1" customWidth="1"/>
    <col min="2903" max="2903" width="44.7265625" bestFit="1" customWidth="1"/>
    <col min="2904" max="2904" width="31.7265625" bestFit="1" customWidth="1"/>
    <col min="2905" max="2905" width="32" bestFit="1" customWidth="1"/>
    <col min="2906" max="2906" width="51.36328125" bestFit="1" customWidth="1"/>
    <col min="2907" max="2907" width="43.7265625" bestFit="1" customWidth="1"/>
    <col min="2908" max="2908" width="32.453125" bestFit="1" customWidth="1"/>
    <col min="2909" max="2909" width="44.08984375" bestFit="1" customWidth="1"/>
    <col min="2910" max="2910" width="37" bestFit="1" customWidth="1"/>
    <col min="2911" max="2911" width="52.54296875" bestFit="1" customWidth="1"/>
    <col min="2912" max="2912" width="37.7265625" bestFit="1" customWidth="1"/>
    <col min="2913" max="2913" width="47.81640625" bestFit="1" customWidth="1"/>
    <col min="2914" max="2914" width="50.1796875" bestFit="1" customWidth="1"/>
    <col min="2915" max="2915" width="16.08984375" bestFit="1" customWidth="1"/>
    <col min="2916" max="2916" width="13.6328125" bestFit="1" customWidth="1"/>
    <col min="2917" max="2917" width="46" bestFit="1" customWidth="1"/>
    <col min="2918" max="2918" width="12.26953125" bestFit="1" customWidth="1"/>
    <col min="2919" max="2919" width="17.08984375" bestFit="1" customWidth="1"/>
    <col min="2920" max="2920" width="54.81640625" bestFit="1" customWidth="1"/>
    <col min="2921" max="2921" width="40.08984375" bestFit="1" customWidth="1"/>
    <col min="2922" max="2922" width="20.90625" bestFit="1" customWidth="1"/>
    <col min="2923" max="2923" width="50" bestFit="1" customWidth="1"/>
    <col min="2924" max="2924" width="26.7265625" bestFit="1" customWidth="1"/>
    <col min="2925" max="2925" width="9.54296875" bestFit="1" customWidth="1"/>
    <col min="2926" max="2926" width="40.7265625" bestFit="1" customWidth="1"/>
    <col min="2927" max="2927" width="19.81640625" bestFit="1" customWidth="1"/>
    <col min="2928" max="2928" width="9.90625" bestFit="1" customWidth="1"/>
    <col min="2929" max="2929" width="45.08984375" bestFit="1" customWidth="1"/>
    <col min="2930" max="2930" width="39.08984375" bestFit="1" customWidth="1"/>
    <col min="2931" max="2931" width="54.7265625" bestFit="1" customWidth="1"/>
    <col min="2932" max="2932" width="27.36328125" bestFit="1" customWidth="1"/>
    <col min="2933" max="2933" width="28.7265625" bestFit="1" customWidth="1"/>
    <col min="2934" max="2934" width="15.1796875" bestFit="1" customWidth="1"/>
    <col min="2935" max="2935" width="10.1796875" bestFit="1" customWidth="1"/>
    <col min="2936" max="2936" width="55.26953125" bestFit="1" customWidth="1"/>
    <col min="2937" max="2937" width="21.81640625" bestFit="1" customWidth="1"/>
    <col min="2938" max="2938" width="34.7265625" bestFit="1" customWidth="1"/>
    <col min="2939" max="2939" width="33.08984375" bestFit="1" customWidth="1"/>
    <col min="2940" max="2940" width="13.1796875" bestFit="1" customWidth="1"/>
    <col min="2941" max="2941" width="11.26953125" bestFit="1" customWidth="1"/>
    <col min="2942" max="2942" width="21.90625" bestFit="1" customWidth="1"/>
    <col min="2943" max="2943" width="20" bestFit="1" customWidth="1"/>
    <col min="2944" max="2944" width="50.90625" bestFit="1" customWidth="1"/>
    <col min="2945" max="2945" width="36.54296875" bestFit="1" customWidth="1"/>
    <col min="2946" max="2946" width="25.453125" bestFit="1" customWidth="1"/>
    <col min="2947" max="2947" width="17.7265625" bestFit="1" customWidth="1"/>
    <col min="2948" max="2948" width="22.36328125" bestFit="1" customWidth="1"/>
    <col min="2949" max="2949" width="29" bestFit="1" customWidth="1"/>
    <col min="2950" max="2950" width="52" bestFit="1" customWidth="1"/>
    <col min="2951" max="2951" width="44.81640625" bestFit="1" customWidth="1"/>
    <col min="2952" max="2952" width="17.7265625" bestFit="1" customWidth="1"/>
    <col min="2953" max="2953" width="26.08984375" bestFit="1" customWidth="1"/>
    <col min="2954" max="2954" width="24.1796875" bestFit="1" customWidth="1"/>
    <col min="2955" max="2955" width="40.08984375" bestFit="1" customWidth="1"/>
    <col min="2956" max="2956" width="29.81640625" bestFit="1" customWidth="1"/>
    <col min="2957" max="2957" width="35.08984375" bestFit="1" customWidth="1"/>
    <col min="2958" max="2958" width="50.36328125" bestFit="1" customWidth="1"/>
    <col min="2959" max="2959" width="52.36328125" bestFit="1" customWidth="1"/>
    <col min="2960" max="2960" width="11.7265625" bestFit="1" customWidth="1"/>
    <col min="2961" max="2961" width="34.90625" bestFit="1" customWidth="1"/>
    <col min="2962" max="2962" width="28.453125" bestFit="1" customWidth="1"/>
    <col min="2963" max="2963" width="33.54296875" bestFit="1" customWidth="1"/>
    <col min="2964" max="2964" width="27" bestFit="1" customWidth="1"/>
    <col min="2965" max="2965" width="20" bestFit="1" customWidth="1"/>
    <col min="2966" max="2966" width="52.7265625" bestFit="1" customWidth="1"/>
    <col min="2967" max="2967" width="42.1796875" bestFit="1" customWidth="1"/>
    <col min="2968" max="2968" width="18" bestFit="1" customWidth="1"/>
    <col min="2969" max="2969" width="13.08984375" bestFit="1" customWidth="1"/>
    <col min="2970" max="2970" width="46.90625" bestFit="1" customWidth="1"/>
    <col min="2971" max="2971" width="42.1796875" bestFit="1" customWidth="1"/>
    <col min="2972" max="2972" width="33.54296875" bestFit="1" customWidth="1"/>
    <col min="2973" max="2973" width="48.453125" bestFit="1" customWidth="1"/>
    <col min="2974" max="2974" width="28.6328125" bestFit="1" customWidth="1"/>
    <col min="2975" max="2975" width="54" bestFit="1" customWidth="1"/>
    <col min="2976" max="2976" width="10.1796875" bestFit="1" customWidth="1"/>
    <col min="2977" max="2977" width="38.6328125" bestFit="1" customWidth="1"/>
    <col min="2978" max="2978" width="44.54296875" bestFit="1" customWidth="1"/>
    <col min="2979" max="2979" width="45.6328125" bestFit="1" customWidth="1"/>
    <col min="2980" max="2980" width="48.7265625" bestFit="1" customWidth="1"/>
    <col min="2981" max="2981" width="7.90625" bestFit="1" customWidth="1"/>
    <col min="2982" max="2982" width="37" bestFit="1" customWidth="1"/>
    <col min="2983" max="2983" width="26" bestFit="1" customWidth="1"/>
    <col min="2984" max="2984" width="33.81640625" bestFit="1" customWidth="1"/>
    <col min="2985" max="2985" width="24.08984375" bestFit="1" customWidth="1"/>
    <col min="2986" max="2986" width="44.6328125" bestFit="1" customWidth="1"/>
    <col min="2987" max="2987" width="36.36328125" bestFit="1" customWidth="1"/>
    <col min="2988" max="2988" width="13.08984375" bestFit="1" customWidth="1"/>
    <col min="2989" max="2989" width="47" bestFit="1" customWidth="1"/>
    <col min="2990" max="2990" width="50.6328125" bestFit="1" customWidth="1"/>
    <col min="2991" max="2991" width="48.1796875" bestFit="1" customWidth="1"/>
    <col min="2992" max="2992" width="21.1796875" bestFit="1" customWidth="1"/>
    <col min="2993" max="2993" width="47.90625" bestFit="1" customWidth="1"/>
    <col min="2994" max="2994" width="19.08984375" bestFit="1" customWidth="1"/>
    <col min="2995" max="2995" width="35.453125" bestFit="1" customWidth="1"/>
    <col min="2996" max="2996" width="23.81640625" bestFit="1" customWidth="1"/>
    <col min="2997" max="2997" width="51.54296875" bestFit="1" customWidth="1"/>
    <col min="2998" max="2998" width="10.08984375" bestFit="1" customWidth="1"/>
    <col min="2999" max="2999" width="10.6328125" bestFit="1" customWidth="1"/>
    <col min="3000" max="3000" width="56" bestFit="1" customWidth="1"/>
    <col min="3001" max="3001" width="47.6328125" bestFit="1" customWidth="1"/>
    <col min="3002" max="3002" width="49.36328125" bestFit="1" customWidth="1"/>
    <col min="3003" max="3003" width="47.7265625" bestFit="1" customWidth="1"/>
    <col min="3004" max="3004" width="35.90625" bestFit="1" customWidth="1"/>
    <col min="3005" max="3005" width="16.26953125" bestFit="1" customWidth="1"/>
    <col min="3006" max="3006" width="16.36328125" bestFit="1" customWidth="1"/>
    <col min="3007" max="3007" width="47" bestFit="1" customWidth="1"/>
    <col min="3008" max="3008" width="27.7265625" bestFit="1" customWidth="1"/>
    <col min="3009" max="3009" width="35.08984375" bestFit="1" customWidth="1"/>
    <col min="3010" max="3010" width="28.26953125" bestFit="1" customWidth="1"/>
    <col min="3011" max="3011" width="48" bestFit="1" customWidth="1"/>
    <col min="3012" max="3012" width="33" bestFit="1" customWidth="1"/>
    <col min="3013" max="3013" width="49.08984375" bestFit="1" customWidth="1"/>
    <col min="3014" max="3014" width="14.08984375" bestFit="1" customWidth="1"/>
    <col min="3015" max="3015" width="33.1796875" bestFit="1" customWidth="1"/>
    <col min="3016" max="3016" width="48.7265625" bestFit="1" customWidth="1"/>
    <col min="3017" max="3017" width="26.6328125" bestFit="1" customWidth="1"/>
    <col min="3018" max="3018" width="18.1796875" bestFit="1" customWidth="1"/>
    <col min="3019" max="3019" width="40.08984375" bestFit="1" customWidth="1"/>
    <col min="3020" max="3020" width="30.1796875" bestFit="1" customWidth="1"/>
    <col min="3021" max="3021" width="30.26953125" bestFit="1" customWidth="1"/>
    <col min="3022" max="3022" width="14.26953125" bestFit="1" customWidth="1"/>
    <col min="3023" max="3023" width="17.453125" bestFit="1" customWidth="1"/>
    <col min="3024" max="3024" width="52.6328125" bestFit="1" customWidth="1"/>
    <col min="3025" max="3025" width="30.90625" bestFit="1" customWidth="1"/>
    <col min="3026" max="3026" width="36.90625" bestFit="1" customWidth="1"/>
    <col min="3027" max="3027" width="11.54296875" bestFit="1" customWidth="1"/>
    <col min="3028" max="3028" width="9.08984375" bestFit="1" customWidth="1"/>
    <col min="3029" max="3029" width="30.36328125" bestFit="1" customWidth="1"/>
    <col min="3030" max="3030" width="13.7265625" bestFit="1" customWidth="1"/>
    <col min="3031" max="3031" width="20" bestFit="1" customWidth="1"/>
    <col min="3032" max="3032" width="25" bestFit="1" customWidth="1"/>
    <col min="3033" max="3033" width="39.7265625" bestFit="1" customWidth="1"/>
    <col min="3034" max="3034" width="32.26953125" bestFit="1" customWidth="1"/>
    <col min="3035" max="3035" width="24" bestFit="1" customWidth="1"/>
    <col min="3036" max="3036" width="23" bestFit="1" customWidth="1"/>
    <col min="3037" max="3037" width="35.1796875" bestFit="1" customWidth="1"/>
    <col min="3038" max="3038" width="23.08984375" bestFit="1" customWidth="1"/>
    <col min="3039" max="3039" width="10" bestFit="1" customWidth="1"/>
    <col min="3040" max="3040" width="15.26953125" bestFit="1" customWidth="1"/>
    <col min="3041" max="3041" width="17.54296875" bestFit="1" customWidth="1"/>
    <col min="3042" max="3042" width="52.90625" bestFit="1" customWidth="1"/>
    <col min="3043" max="3043" width="17.26953125" bestFit="1" customWidth="1"/>
    <col min="3044" max="3044" width="34.26953125" bestFit="1" customWidth="1"/>
    <col min="3045" max="3045" width="34.1796875" bestFit="1" customWidth="1"/>
    <col min="3046" max="3046" width="22.36328125" bestFit="1" customWidth="1"/>
    <col min="3047" max="3047" width="32.81640625" bestFit="1" customWidth="1"/>
    <col min="3048" max="3048" width="43.54296875" bestFit="1" customWidth="1"/>
    <col min="3049" max="3049" width="53.453125" bestFit="1" customWidth="1"/>
    <col min="3050" max="3050" width="52.08984375" bestFit="1" customWidth="1"/>
    <col min="3051" max="3051" width="24" bestFit="1" customWidth="1"/>
    <col min="3052" max="3052" width="17.81640625" bestFit="1" customWidth="1"/>
    <col min="3053" max="3053" width="35.6328125" bestFit="1" customWidth="1"/>
    <col min="3054" max="3054" width="35.54296875" bestFit="1" customWidth="1"/>
    <col min="3055" max="3055" width="34.7265625" bestFit="1" customWidth="1"/>
    <col min="3056" max="3056" width="48.1796875" bestFit="1" customWidth="1"/>
    <col min="3057" max="3057" width="48.7265625" bestFit="1" customWidth="1"/>
    <col min="3058" max="3058" width="33.81640625" bestFit="1" customWidth="1"/>
    <col min="3059" max="3059" width="9.26953125" bestFit="1" customWidth="1"/>
    <col min="3060" max="3060" width="34.08984375" bestFit="1" customWidth="1"/>
    <col min="3061" max="3061" width="18" bestFit="1" customWidth="1"/>
    <col min="3062" max="3062" width="27.1796875" bestFit="1" customWidth="1"/>
    <col min="3063" max="3063" width="36.7265625" bestFit="1" customWidth="1"/>
    <col min="3064" max="3064" width="38.26953125" bestFit="1" customWidth="1"/>
    <col min="3065" max="3065" width="9.81640625" bestFit="1" customWidth="1"/>
    <col min="3066" max="3066" width="42.26953125" bestFit="1" customWidth="1"/>
    <col min="3067" max="3067" width="55.36328125" bestFit="1" customWidth="1"/>
    <col min="3068" max="3068" width="30.6328125" bestFit="1" customWidth="1"/>
    <col min="3069" max="3069" width="29.7265625" bestFit="1" customWidth="1"/>
    <col min="3070" max="3070" width="28.453125" bestFit="1" customWidth="1"/>
    <col min="3071" max="3071" width="20.08984375" bestFit="1" customWidth="1"/>
    <col min="3072" max="3072" width="27.7265625" bestFit="1" customWidth="1"/>
    <col min="3073" max="3073" width="26" bestFit="1" customWidth="1"/>
    <col min="3074" max="3074" width="50.08984375" bestFit="1" customWidth="1"/>
    <col min="3075" max="3075" width="21.08984375" bestFit="1" customWidth="1"/>
    <col min="3076" max="3076" width="19" bestFit="1" customWidth="1"/>
    <col min="3077" max="3077" width="39.6328125" bestFit="1" customWidth="1"/>
    <col min="3078" max="3078" width="50.6328125" bestFit="1" customWidth="1"/>
    <col min="3079" max="3079" width="47.54296875" bestFit="1" customWidth="1"/>
    <col min="3080" max="3080" width="14" bestFit="1" customWidth="1"/>
    <col min="3081" max="3081" width="18.453125" bestFit="1" customWidth="1"/>
    <col min="3082" max="3082" width="42.7265625" bestFit="1" customWidth="1"/>
    <col min="3083" max="3083" width="8.81640625" bestFit="1" customWidth="1"/>
    <col min="3084" max="3084" width="47.36328125" bestFit="1" customWidth="1"/>
    <col min="3085" max="3085" width="80.453125" bestFit="1" customWidth="1"/>
    <col min="3086" max="3086" width="47.54296875" bestFit="1" customWidth="1"/>
    <col min="3087" max="3087" width="39.26953125" bestFit="1" customWidth="1"/>
    <col min="3088" max="3088" width="29.08984375" bestFit="1" customWidth="1"/>
    <col min="3089" max="3089" width="24.26953125" bestFit="1" customWidth="1"/>
    <col min="3090" max="3090" width="44.36328125" bestFit="1" customWidth="1"/>
    <col min="3091" max="3091" width="38" bestFit="1" customWidth="1"/>
    <col min="3092" max="3092" width="39.36328125" bestFit="1" customWidth="1"/>
    <col min="3093" max="3093" width="19.08984375" bestFit="1" customWidth="1"/>
    <col min="3094" max="3094" width="29.36328125" bestFit="1" customWidth="1"/>
    <col min="3095" max="3095" width="26" bestFit="1" customWidth="1"/>
    <col min="3096" max="3096" width="17.6328125" bestFit="1" customWidth="1"/>
    <col min="3097" max="3097" width="45.26953125" bestFit="1" customWidth="1"/>
    <col min="3098" max="3098" width="26.1796875" bestFit="1" customWidth="1"/>
    <col min="3099" max="3099" width="47.81640625" bestFit="1" customWidth="1"/>
    <col min="3100" max="3100" width="40.54296875" bestFit="1" customWidth="1"/>
    <col min="3101" max="3101" width="39.453125" bestFit="1" customWidth="1"/>
    <col min="3102" max="3102" width="27.26953125" bestFit="1" customWidth="1"/>
    <col min="3103" max="3103" width="21.36328125" bestFit="1" customWidth="1"/>
    <col min="3104" max="3104" width="53.81640625" bestFit="1" customWidth="1"/>
    <col min="3105" max="3105" width="24.54296875" bestFit="1" customWidth="1"/>
    <col min="3106" max="3106" width="50.26953125" bestFit="1" customWidth="1"/>
    <col min="3107" max="3107" width="36.1796875" bestFit="1" customWidth="1"/>
    <col min="3108" max="3108" width="55" bestFit="1" customWidth="1"/>
    <col min="3109" max="3109" width="55.90625" bestFit="1" customWidth="1"/>
    <col min="3110" max="3110" width="28.1796875" bestFit="1" customWidth="1"/>
    <col min="3111" max="3111" width="50.26953125" bestFit="1" customWidth="1"/>
    <col min="3112" max="3112" width="26.7265625" bestFit="1" customWidth="1"/>
    <col min="3113" max="3113" width="16.81640625" bestFit="1" customWidth="1"/>
    <col min="3114" max="3114" width="8.26953125" bestFit="1" customWidth="1"/>
    <col min="3115" max="3115" width="10.1796875" bestFit="1" customWidth="1"/>
    <col min="3116" max="3116" width="22" bestFit="1" customWidth="1"/>
    <col min="3117" max="3117" width="25" bestFit="1" customWidth="1"/>
    <col min="3118" max="3118" width="52.36328125" bestFit="1" customWidth="1"/>
    <col min="3119" max="3119" width="37.08984375" bestFit="1" customWidth="1"/>
    <col min="3120" max="3120" width="18.81640625" bestFit="1" customWidth="1"/>
    <col min="3121" max="3121" width="44.453125" bestFit="1" customWidth="1"/>
    <col min="3122" max="3122" width="45.453125" bestFit="1" customWidth="1"/>
    <col min="3123" max="3123" width="42.54296875" bestFit="1" customWidth="1"/>
    <col min="3124" max="3124" width="33.08984375" bestFit="1" customWidth="1"/>
    <col min="3125" max="3125" width="29.54296875" bestFit="1" customWidth="1"/>
    <col min="3126" max="3126" width="10.54296875" bestFit="1" customWidth="1"/>
    <col min="3127" max="3127" width="39.1796875" bestFit="1" customWidth="1"/>
    <col min="3128" max="3128" width="31.08984375" bestFit="1" customWidth="1"/>
    <col min="3129" max="3129" width="14.7265625" bestFit="1" customWidth="1"/>
    <col min="3130" max="3130" width="34.6328125" bestFit="1" customWidth="1"/>
    <col min="3131" max="3131" width="20.90625" bestFit="1" customWidth="1"/>
    <col min="3132" max="3132" width="32" bestFit="1" customWidth="1"/>
    <col min="3133" max="3133" width="36.36328125" bestFit="1" customWidth="1"/>
    <col min="3134" max="3134" width="53.90625" bestFit="1" customWidth="1"/>
    <col min="3135" max="3135" width="5.54296875" bestFit="1" customWidth="1"/>
    <col min="3136" max="3136" width="31.1796875" bestFit="1" customWidth="1"/>
    <col min="3137" max="3137" width="52" bestFit="1" customWidth="1"/>
    <col min="3138" max="3138" width="47.36328125" bestFit="1" customWidth="1"/>
    <col min="3139" max="3139" width="18.1796875" bestFit="1" customWidth="1"/>
    <col min="3140" max="3140" width="46.453125" bestFit="1" customWidth="1"/>
    <col min="3141" max="3141" width="27" bestFit="1" customWidth="1"/>
    <col min="3142" max="3142" width="35.6328125" bestFit="1" customWidth="1"/>
    <col min="3143" max="3143" width="32" bestFit="1" customWidth="1"/>
    <col min="3144" max="3144" width="33.453125" bestFit="1" customWidth="1"/>
    <col min="3145" max="3145" width="27.08984375" bestFit="1" customWidth="1"/>
    <col min="3146" max="3146" width="14.90625" bestFit="1" customWidth="1"/>
    <col min="3147" max="3147" width="12.453125" bestFit="1" customWidth="1"/>
    <col min="3148" max="3148" width="26.08984375" bestFit="1" customWidth="1"/>
    <col min="3149" max="3149" width="16.54296875" bestFit="1" customWidth="1"/>
    <col min="3150" max="3150" width="26.81640625" bestFit="1" customWidth="1"/>
    <col min="3151" max="3151" width="31.6328125" bestFit="1" customWidth="1"/>
    <col min="3152" max="3152" width="52.81640625" bestFit="1" customWidth="1"/>
    <col min="3153" max="3153" width="15.6328125" bestFit="1" customWidth="1"/>
    <col min="3154" max="3154" width="29" bestFit="1" customWidth="1"/>
    <col min="3155" max="3155" width="34.90625" bestFit="1" customWidth="1"/>
    <col min="3156" max="3156" width="47.81640625" bestFit="1" customWidth="1"/>
    <col min="3157" max="3157" width="15.08984375" bestFit="1" customWidth="1"/>
    <col min="3158" max="3158" width="49.08984375" bestFit="1" customWidth="1"/>
    <col min="3159" max="3159" width="21.36328125" bestFit="1" customWidth="1"/>
    <col min="3160" max="3160" width="45.08984375" bestFit="1" customWidth="1"/>
    <col min="3161" max="3161" width="25.453125" bestFit="1" customWidth="1"/>
    <col min="3162" max="3162" width="19.7265625" bestFit="1" customWidth="1"/>
    <col min="3163" max="3163" width="17.7265625" bestFit="1" customWidth="1"/>
    <col min="3164" max="3164" width="47.81640625" bestFit="1" customWidth="1"/>
    <col min="3165" max="3165" width="31.1796875" bestFit="1" customWidth="1"/>
    <col min="3166" max="3166" width="34.7265625" bestFit="1" customWidth="1"/>
    <col min="3167" max="3167" width="35.6328125" bestFit="1" customWidth="1"/>
    <col min="3168" max="3168" width="47.90625" bestFit="1" customWidth="1"/>
    <col min="3169" max="3169" width="44.08984375" bestFit="1" customWidth="1"/>
    <col min="3170" max="3170" width="34.36328125" bestFit="1" customWidth="1"/>
    <col min="3171" max="3171" width="40.90625" bestFit="1" customWidth="1"/>
    <col min="3172" max="3172" width="41.08984375" bestFit="1" customWidth="1"/>
    <col min="3173" max="3173" width="41.1796875" bestFit="1" customWidth="1"/>
    <col min="3174" max="3174" width="25.90625" bestFit="1" customWidth="1"/>
    <col min="3175" max="3175" width="73.26953125" bestFit="1" customWidth="1"/>
    <col min="3176" max="3176" width="22.7265625" bestFit="1" customWidth="1"/>
    <col min="3177" max="3177" width="43.81640625" bestFit="1" customWidth="1"/>
    <col min="3178" max="3178" width="56.453125" bestFit="1" customWidth="1"/>
    <col min="3179" max="3179" width="17" bestFit="1" customWidth="1"/>
    <col min="3180" max="3180" width="37.08984375" bestFit="1" customWidth="1"/>
    <col min="3181" max="3181" width="15.7265625" bestFit="1" customWidth="1"/>
    <col min="3182" max="3182" width="37.453125" bestFit="1" customWidth="1"/>
    <col min="3183" max="3183" width="18.81640625" bestFit="1" customWidth="1"/>
    <col min="3184" max="3184" width="19.7265625" bestFit="1" customWidth="1"/>
    <col min="3185" max="3185" width="48.453125" bestFit="1" customWidth="1"/>
    <col min="3186" max="3186" width="57" bestFit="1" customWidth="1"/>
    <col min="3187" max="3187" width="48.36328125" bestFit="1" customWidth="1"/>
    <col min="3188" max="3188" width="25.1796875" bestFit="1" customWidth="1"/>
    <col min="3189" max="3189" width="45.36328125" bestFit="1" customWidth="1"/>
    <col min="3190" max="3190" width="22.6328125" bestFit="1" customWidth="1"/>
    <col min="3191" max="3191" width="32.1796875" bestFit="1" customWidth="1"/>
    <col min="3192" max="3192" width="36.81640625" bestFit="1" customWidth="1"/>
    <col min="3193" max="3193" width="53" bestFit="1" customWidth="1"/>
    <col min="3194" max="3194" width="50.08984375" bestFit="1" customWidth="1"/>
    <col min="3195" max="3195" width="17.1796875" bestFit="1" customWidth="1"/>
    <col min="3196" max="3196" width="22.453125" bestFit="1" customWidth="1"/>
    <col min="3197" max="3197" width="41.26953125" bestFit="1" customWidth="1"/>
    <col min="3198" max="3198" width="28.453125" bestFit="1" customWidth="1"/>
    <col min="3199" max="3199" width="36.81640625" bestFit="1" customWidth="1"/>
    <col min="3200" max="3200" width="41.08984375" bestFit="1" customWidth="1"/>
    <col min="3201" max="3201" width="38.90625" bestFit="1" customWidth="1"/>
    <col min="3202" max="3202" width="17.26953125" bestFit="1" customWidth="1"/>
    <col min="3203" max="3203" width="32.36328125" bestFit="1" customWidth="1"/>
    <col min="3204" max="3204" width="37.1796875" bestFit="1" customWidth="1"/>
    <col min="3205" max="3205" width="9.26953125" bestFit="1" customWidth="1"/>
    <col min="3206" max="3206" width="32.90625" bestFit="1" customWidth="1"/>
    <col min="3207" max="3207" width="51.26953125" bestFit="1" customWidth="1"/>
    <col min="3208" max="3208" width="28.54296875" bestFit="1" customWidth="1"/>
    <col min="3209" max="3209" width="30.81640625" bestFit="1" customWidth="1"/>
    <col min="3210" max="3210" width="51.54296875" bestFit="1" customWidth="1"/>
    <col min="3211" max="3211" width="36.7265625" bestFit="1" customWidth="1"/>
    <col min="3212" max="3212" width="45.90625" bestFit="1" customWidth="1"/>
    <col min="3213" max="3213" width="35.1796875" bestFit="1" customWidth="1"/>
    <col min="3214" max="3214" width="7.90625" bestFit="1" customWidth="1"/>
    <col min="3215" max="3215" width="24.26953125" bestFit="1" customWidth="1"/>
    <col min="3216" max="3216" width="22.54296875" bestFit="1" customWidth="1"/>
    <col min="3217" max="3217" width="46.26953125" bestFit="1" customWidth="1"/>
    <col min="3218" max="3218" width="23.08984375" bestFit="1" customWidth="1"/>
    <col min="3219" max="3219" width="54.08984375" bestFit="1" customWidth="1"/>
    <col min="3220" max="3220" width="44.1796875" bestFit="1" customWidth="1"/>
    <col min="3221" max="3221" width="55.81640625" bestFit="1" customWidth="1"/>
    <col min="3222" max="3222" width="18.81640625" bestFit="1" customWidth="1"/>
    <col min="3223" max="3223" width="20.1796875" bestFit="1" customWidth="1"/>
    <col min="3224" max="3224" width="33.54296875" bestFit="1" customWidth="1"/>
    <col min="3225" max="3225" width="54.1796875" bestFit="1" customWidth="1"/>
    <col min="3226" max="3226" width="26.08984375" bestFit="1" customWidth="1"/>
    <col min="3227" max="3227" width="46.7265625" bestFit="1" customWidth="1"/>
    <col min="3228" max="3228" width="13.90625" bestFit="1" customWidth="1"/>
    <col min="3229" max="3229" width="17.1796875" bestFit="1" customWidth="1"/>
    <col min="3230" max="3230" width="46.6328125" bestFit="1" customWidth="1"/>
    <col min="3231" max="3231" width="13.453125" bestFit="1" customWidth="1"/>
    <col min="3232" max="3232" width="14.08984375" bestFit="1" customWidth="1"/>
    <col min="3233" max="3233" width="35.36328125" bestFit="1" customWidth="1"/>
    <col min="3234" max="3234" width="35.54296875" bestFit="1" customWidth="1"/>
    <col min="3235" max="3235" width="38.7265625" bestFit="1" customWidth="1"/>
    <col min="3236" max="3236" width="38.81640625" bestFit="1" customWidth="1"/>
    <col min="3237" max="3237" width="20.54296875" bestFit="1" customWidth="1"/>
    <col min="3238" max="3238" width="19.90625" bestFit="1" customWidth="1"/>
    <col min="3239" max="3239" width="27.26953125" bestFit="1" customWidth="1"/>
    <col min="3240" max="3240" width="20.1796875" bestFit="1" customWidth="1"/>
    <col min="3241" max="3241" width="38.81640625" bestFit="1" customWidth="1"/>
    <col min="3242" max="3242" width="29.26953125" bestFit="1" customWidth="1"/>
    <col min="3243" max="3243" width="50.453125" bestFit="1" customWidth="1"/>
    <col min="3244" max="3244" width="35.08984375" bestFit="1" customWidth="1"/>
    <col min="3245" max="3245" width="39.453125" bestFit="1" customWidth="1"/>
    <col min="3246" max="3246" width="40.7265625" bestFit="1" customWidth="1"/>
    <col min="3247" max="3247" width="35.81640625" bestFit="1" customWidth="1"/>
    <col min="3248" max="3248" width="50.36328125" bestFit="1" customWidth="1"/>
    <col min="3249" max="3249" width="19.08984375" bestFit="1" customWidth="1"/>
    <col min="3250" max="3250" width="25.36328125" bestFit="1" customWidth="1"/>
    <col min="3251" max="3251" width="36.453125" bestFit="1" customWidth="1"/>
    <col min="3252" max="3252" width="25.90625" bestFit="1" customWidth="1"/>
    <col min="3253" max="3253" width="35.7265625" bestFit="1" customWidth="1"/>
    <col min="3254" max="3254" width="17.36328125" bestFit="1" customWidth="1"/>
    <col min="3255" max="3255" width="15.453125" bestFit="1" customWidth="1"/>
    <col min="3256" max="3256" width="41.1796875" bestFit="1" customWidth="1"/>
    <col min="3257" max="3257" width="36.36328125" bestFit="1" customWidth="1"/>
    <col min="3258" max="3258" width="48.6328125" bestFit="1" customWidth="1"/>
    <col min="3259" max="3260" width="15.6328125" bestFit="1" customWidth="1"/>
    <col min="3261" max="3261" width="16.54296875" bestFit="1" customWidth="1"/>
    <col min="3262" max="3262" width="41.54296875" bestFit="1" customWidth="1"/>
    <col min="3263" max="3263" width="50.7265625" bestFit="1" customWidth="1"/>
    <col min="3264" max="3264" width="51.7265625" bestFit="1" customWidth="1"/>
    <col min="3265" max="3265" width="8.26953125" bestFit="1" customWidth="1"/>
    <col min="3266" max="3266" width="36.81640625" bestFit="1" customWidth="1"/>
    <col min="3267" max="3267" width="42.453125" bestFit="1" customWidth="1"/>
    <col min="3268" max="3268" width="24.81640625" bestFit="1" customWidth="1"/>
    <col min="3269" max="3269" width="32.1796875" bestFit="1" customWidth="1"/>
    <col min="3270" max="3270" width="25.81640625" bestFit="1" customWidth="1"/>
    <col min="3271" max="3271" width="25.26953125" bestFit="1" customWidth="1"/>
    <col min="3272" max="3272" width="31.54296875" bestFit="1" customWidth="1"/>
    <col min="3273" max="3273" width="33" bestFit="1" customWidth="1"/>
    <col min="3274" max="3274" width="28.36328125" bestFit="1" customWidth="1"/>
    <col min="3275" max="3275" width="17.81640625" bestFit="1" customWidth="1"/>
    <col min="3276" max="3276" width="36.81640625" bestFit="1" customWidth="1"/>
    <col min="3277" max="3277" width="43.36328125" bestFit="1" customWidth="1"/>
    <col min="3278" max="3278" width="35.6328125" bestFit="1" customWidth="1"/>
    <col min="3279" max="3279" width="31" bestFit="1" customWidth="1"/>
    <col min="3280" max="3280" width="30.36328125" bestFit="1" customWidth="1"/>
    <col min="3281" max="3281" width="56.26953125" bestFit="1" customWidth="1"/>
    <col min="3282" max="3282" width="25" bestFit="1" customWidth="1"/>
    <col min="3283" max="3283" width="37.26953125" bestFit="1" customWidth="1"/>
    <col min="3284" max="3284" width="49.7265625" bestFit="1" customWidth="1"/>
    <col min="3285" max="3285" width="34" bestFit="1" customWidth="1"/>
    <col min="3286" max="3286" width="20.54296875" bestFit="1" customWidth="1"/>
    <col min="3287" max="3287" width="42.90625" bestFit="1" customWidth="1"/>
    <col min="3288" max="3288" width="25" bestFit="1" customWidth="1"/>
    <col min="3289" max="3289" width="28.90625" bestFit="1" customWidth="1"/>
    <col min="3290" max="3290" width="41.54296875" bestFit="1" customWidth="1"/>
    <col min="3291" max="3291" width="30.26953125" bestFit="1" customWidth="1"/>
    <col min="3292" max="3292" width="48.1796875" bestFit="1" customWidth="1"/>
    <col min="3293" max="3293" width="52" bestFit="1" customWidth="1"/>
    <col min="3294" max="3294" width="21.26953125" bestFit="1" customWidth="1"/>
    <col min="3295" max="3295" width="44.54296875" bestFit="1" customWidth="1"/>
    <col min="3296" max="3296" width="7.453125" bestFit="1" customWidth="1"/>
    <col min="3297" max="3297" width="54.81640625" bestFit="1" customWidth="1"/>
    <col min="3298" max="3298" width="9.36328125" bestFit="1" customWidth="1"/>
    <col min="3299" max="3299" width="53.26953125" bestFit="1" customWidth="1"/>
    <col min="3300" max="3300" width="21.1796875" bestFit="1" customWidth="1"/>
    <col min="3301" max="3301" width="7.81640625" bestFit="1" customWidth="1"/>
    <col min="3302" max="3302" width="39.08984375" bestFit="1" customWidth="1"/>
    <col min="3303" max="3303" width="18.81640625" bestFit="1" customWidth="1"/>
    <col min="3304" max="3304" width="9.90625" bestFit="1" customWidth="1"/>
    <col min="3305" max="3305" width="27.453125" bestFit="1" customWidth="1"/>
    <col min="3306" max="3306" width="11.36328125" bestFit="1" customWidth="1"/>
    <col min="3307" max="3307" width="43.54296875" bestFit="1" customWidth="1"/>
    <col min="3308" max="3308" width="49.453125" bestFit="1" customWidth="1"/>
    <col min="3309" max="3309" width="37.453125" bestFit="1" customWidth="1"/>
    <col min="3310" max="3310" width="28.1796875" bestFit="1" customWidth="1"/>
    <col min="3311" max="3311" width="16" bestFit="1" customWidth="1"/>
    <col min="3312" max="3312" width="22.6328125" bestFit="1" customWidth="1"/>
    <col min="3313" max="3313" width="39.1796875" bestFit="1" customWidth="1"/>
    <col min="3314" max="3314" width="29.90625" bestFit="1" customWidth="1"/>
    <col min="3315" max="3315" width="25" bestFit="1" customWidth="1"/>
    <col min="3316" max="3316" width="23.36328125" bestFit="1" customWidth="1"/>
    <col min="3317" max="3317" width="48.36328125" bestFit="1" customWidth="1"/>
    <col min="3318" max="3318" width="38" bestFit="1" customWidth="1"/>
    <col min="3319" max="3319" width="53.81640625" bestFit="1" customWidth="1"/>
    <col min="3320" max="3320" width="19" bestFit="1" customWidth="1"/>
    <col min="3321" max="3321" width="27.36328125" bestFit="1" customWidth="1"/>
    <col min="3322" max="3322" width="24.7265625" bestFit="1" customWidth="1"/>
    <col min="3323" max="3323" width="31.7265625" bestFit="1" customWidth="1"/>
    <col min="3324" max="3324" width="34.90625" bestFit="1" customWidth="1"/>
    <col min="3325" max="3325" width="24.81640625" bestFit="1" customWidth="1"/>
    <col min="3326" max="3326" width="41.54296875" bestFit="1" customWidth="1"/>
    <col min="3327" max="3327" width="17.81640625" bestFit="1" customWidth="1"/>
    <col min="3328" max="3328" width="25" bestFit="1" customWidth="1"/>
    <col min="3329" max="3329" width="51.08984375" bestFit="1" customWidth="1"/>
    <col min="3330" max="3330" width="48.453125" bestFit="1" customWidth="1"/>
    <col min="3331" max="3331" width="22.54296875" bestFit="1" customWidth="1"/>
    <col min="3332" max="3332" width="16.6328125" bestFit="1" customWidth="1"/>
    <col min="3333" max="3333" width="52" bestFit="1" customWidth="1"/>
    <col min="3334" max="3334" width="16.36328125" bestFit="1" customWidth="1"/>
    <col min="3335" max="3335" width="11.7265625" bestFit="1" customWidth="1"/>
    <col min="3336" max="3336" width="16.7265625" bestFit="1" customWidth="1"/>
    <col min="3337" max="3337" width="51.36328125" bestFit="1" customWidth="1"/>
    <col min="3338" max="3338" width="37.08984375" bestFit="1" customWidth="1"/>
    <col min="3339" max="3339" width="50.36328125" bestFit="1" customWidth="1"/>
    <col min="3340" max="3340" width="50.453125" bestFit="1" customWidth="1"/>
    <col min="3341" max="3341" width="12.7265625" bestFit="1" customWidth="1"/>
    <col min="3342" max="3342" width="27.7265625" bestFit="1" customWidth="1"/>
    <col min="3343" max="3343" width="38" bestFit="1" customWidth="1"/>
    <col min="3344" max="3344" width="20.26953125" bestFit="1" customWidth="1"/>
    <col min="3345" max="3345" width="44.08984375" bestFit="1" customWidth="1"/>
    <col min="3346" max="3346" width="19.54296875" bestFit="1" customWidth="1"/>
    <col min="3347" max="3347" width="37.54296875" bestFit="1" customWidth="1"/>
    <col min="3348" max="3348" width="39.1796875" bestFit="1" customWidth="1"/>
    <col min="3349" max="3349" width="40.08984375" bestFit="1" customWidth="1"/>
    <col min="3350" max="3350" width="22.08984375" bestFit="1" customWidth="1"/>
    <col min="3351" max="3351" width="44.08984375" bestFit="1" customWidth="1"/>
    <col min="3352" max="3352" width="39.54296875" bestFit="1" customWidth="1"/>
    <col min="3353" max="3353" width="49.81640625" bestFit="1" customWidth="1"/>
    <col min="3354" max="3354" width="28.26953125" bestFit="1" customWidth="1"/>
    <col min="3355" max="3355" width="28.453125" bestFit="1" customWidth="1"/>
    <col min="3356" max="3356" width="55.1796875" bestFit="1" customWidth="1"/>
    <col min="3357" max="3357" width="10.81640625" bestFit="1" customWidth="1"/>
    <col min="3358" max="3358" width="20" bestFit="1" customWidth="1"/>
    <col min="3359" max="3359" width="40.81640625" bestFit="1" customWidth="1"/>
    <col min="3360" max="3360" width="35.54296875" bestFit="1" customWidth="1"/>
    <col min="3361" max="3361" width="20.453125" bestFit="1" customWidth="1"/>
    <col min="3362" max="3362" width="25.1796875" bestFit="1" customWidth="1"/>
    <col min="3363" max="3363" width="10.81640625" bestFit="1" customWidth="1"/>
    <col min="3364" max="3364" width="10.36328125" bestFit="1" customWidth="1"/>
    <col min="3365" max="3365" width="17.90625" bestFit="1" customWidth="1"/>
    <col min="3366" max="3366" width="49.90625" bestFit="1" customWidth="1"/>
    <col min="3367" max="3367" width="44" bestFit="1" customWidth="1"/>
    <col min="3368" max="3368" width="26.26953125" bestFit="1" customWidth="1"/>
    <col min="3369" max="3369" width="16.81640625" bestFit="1" customWidth="1"/>
    <col min="3370" max="3370" width="26.7265625" bestFit="1" customWidth="1"/>
    <col min="3371" max="3371" width="31.26953125" bestFit="1" customWidth="1"/>
    <col min="3372" max="3372" width="33.36328125" bestFit="1" customWidth="1"/>
    <col min="3373" max="3373" width="40.54296875" bestFit="1" customWidth="1"/>
    <col min="3374" max="3374" width="32.54296875" bestFit="1" customWidth="1"/>
    <col min="3375" max="3375" width="50.26953125" bestFit="1" customWidth="1"/>
    <col min="3376" max="3376" width="36.08984375" bestFit="1" customWidth="1"/>
    <col min="3377" max="3377" width="36.36328125" bestFit="1" customWidth="1"/>
    <col min="3378" max="3378" width="46.453125" bestFit="1" customWidth="1"/>
    <col min="3379" max="3379" width="44.36328125" bestFit="1" customWidth="1"/>
    <col min="3380" max="3380" width="16.453125" bestFit="1" customWidth="1"/>
    <col min="3381" max="3381" width="47.08984375" bestFit="1" customWidth="1"/>
    <col min="3382" max="3382" width="26.1796875" bestFit="1" customWidth="1"/>
    <col min="3383" max="3383" width="36.26953125" bestFit="1" customWidth="1"/>
    <col min="3384" max="3384" width="21.6328125" bestFit="1" customWidth="1"/>
    <col min="3385" max="3385" width="13.26953125" bestFit="1" customWidth="1"/>
    <col min="3386" max="3386" width="16.453125" bestFit="1" customWidth="1"/>
    <col min="3387" max="3387" width="13" bestFit="1" customWidth="1"/>
    <col min="3388" max="3388" width="21.08984375" bestFit="1" customWidth="1"/>
    <col min="3389" max="3389" width="20" bestFit="1" customWidth="1"/>
    <col min="3390" max="3390" width="35.7265625" bestFit="1" customWidth="1"/>
    <col min="3391" max="3391" width="28.1796875" bestFit="1" customWidth="1"/>
    <col min="3392" max="3392" width="26.6328125" bestFit="1" customWidth="1"/>
    <col min="3393" max="3393" width="44.81640625" bestFit="1" customWidth="1"/>
    <col min="3394" max="3394" width="22.08984375" bestFit="1" customWidth="1"/>
    <col min="3395" max="3395" width="11.08984375" bestFit="1" customWidth="1"/>
    <col min="3396" max="3396" width="40.90625" bestFit="1" customWidth="1"/>
    <col min="3397" max="3397" width="23.453125" bestFit="1" customWidth="1"/>
    <col min="3398" max="3398" width="25" bestFit="1" customWidth="1"/>
    <col min="3399" max="3399" width="15.36328125" bestFit="1" customWidth="1"/>
    <col min="3400" max="3400" width="18.1796875" bestFit="1" customWidth="1"/>
    <col min="3401" max="3401" width="31.26953125" bestFit="1" customWidth="1"/>
    <col min="3402" max="3402" width="14.6328125" bestFit="1" customWidth="1"/>
    <col min="3403" max="3403" width="27.6328125" bestFit="1" customWidth="1"/>
    <col min="3404" max="3404" width="26.81640625" bestFit="1" customWidth="1"/>
    <col min="3405" max="3405" width="51.54296875" bestFit="1" customWidth="1"/>
    <col min="3406" max="3406" width="13.90625" bestFit="1" customWidth="1"/>
    <col min="3407" max="3407" width="23.08984375" bestFit="1" customWidth="1"/>
    <col min="3408" max="3408" width="18.08984375" bestFit="1" customWidth="1"/>
    <col min="3409" max="3409" width="52.7265625" bestFit="1" customWidth="1"/>
    <col min="3410" max="3410" width="24.26953125" bestFit="1" customWidth="1"/>
    <col min="3411" max="3411" width="12.54296875" bestFit="1" customWidth="1"/>
    <col min="3412" max="3412" width="23.08984375" bestFit="1" customWidth="1"/>
    <col min="3413" max="3413" width="34.7265625" bestFit="1" customWidth="1"/>
    <col min="3414" max="3414" width="43.6328125" bestFit="1" customWidth="1"/>
    <col min="3415" max="3415" width="48.36328125" bestFit="1" customWidth="1"/>
    <col min="3416" max="3416" width="28.1796875" bestFit="1" customWidth="1"/>
    <col min="3417" max="3417" width="27.81640625" bestFit="1" customWidth="1"/>
    <col min="3418" max="3418" width="10" bestFit="1" customWidth="1"/>
    <col min="3419" max="3419" width="36.36328125" bestFit="1" customWidth="1"/>
    <col min="3420" max="3420" width="22.26953125" bestFit="1" customWidth="1"/>
    <col min="3421" max="3421" width="18" bestFit="1" customWidth="1"/>
    <col min="3422" max="3422" width="27.36328125" bestFit="1" customWidth="1"/>
    <col min="3423" max="3423" width="53.90625" bestFit="1" customWidth="1"/>
    <col min="3424" max="3424" width="7.36328125" bestFit="1" customWidth="1"/>
    <col min="3425" max="3425" width="21.7265625" bestFit="1" customWidth="1"/>
    <col min="3426" max="3426" width="16.54296875" bestFit="1" customWidth="1"/>
    <col min="3427" max="3427" width="49.54296875" bestFit="1" customWidth="1"/>
    <col min="3428" max="3428" width="20.81640625" bestFit="1" customWidth="1"/>
    <col min="3429" max="3429" width="31.453125" bestFit="1" customWidth="1"/>
    <col min="3430" max="3430" width="13.36328125" bestFit="1" customWidth="1"/>
    <col min="3431" max="3431" width="46.7265625" bestFit="1" customWidth="1"/>
    <col min="3432" max="3432" width="12" bestFit="1" customWidth="1"/>
    <col min="3433" max="3433" width="49" bestFit="1" customWidth="1"/>
    <col min="3434" max="3434" width="44.7265625" bestFit="1" customWidth="1"/>
    <col min="3435" max="3435" width="35.26953125" bestFit="1" customWidth="1"/>
    <col min="3436" max="3436" width="47" bestFit="1" customWidth="1"/>
    <col min="3437" max="3437" width="29.36328125" bestFit="1" customWidth="1"/>
    <col min="3438" max="3438" width="21.36328125" bestFit="1" customWidth="1"/>
    <col min="3439" max="3439" width="42.6328125" bestFit="1" customWidth="1"/>
    <col min="3440" max="3440" width="41" bestFit="1" customWidth="1"/>
    <col min="3441" max="3441" width="25.26953125" bestFit="1" customWidth="1"/>
    <col min="3442" max="3442" width="16.6328125" bestFit="1" customWidth="1"/>
    <col min="3443" max="3443" width="27.7265625" bestFit="1" customWidth="1"/>
    <col min="3444" max="3444" width="51.7265625" bestFit="1" customWidth="1"/>
    <col min="3445" max="3445" width="24.26953125" bestFit="1" customWidth="1"/>
    <col min="3446" max="3446" width="24.90625" bestFit="1" customWidth="1"/>
    <col min="3447" max="3447" width="15" bestFit="1" customWidth="1"/>
    <col min="3448" max="3448" width="39.1796875" bestFit="1" customWidth="1"/>
    <col min="3449" max="3449" width="20.81640625" bestFit="1" customWidth="1"/>
    <col min="3450" max="3450" width="10.90625" bestFit="1" customWidth="1"/>
    <col min="3451" max="3451" width="19.453125" bestFit="1" customWidth="1"/>
    <col min="3452" max="3452" width="35.6328125" bestFit="1" customWidth="1"/>
    <col min="3453" max="3453" width="51.81640625" bestFit="1" customWidth="1"/>
    <col min="3454" max="3454" width="14.7265625" bestFit="1" customWidth="1"/>
    <col min="3455" max="3455" width="30.90625" bestFit="1" customWidth="1"/>
    <col min="3456" max="3456" width="24.36328125" bestFit="1" customWidth="1"/>
    <col min="3457" max="3457" width="25" bestFit="1" customWidth="1"/>
    <col min="3458" max="3458" width="18" bestFit="1" customWidth="1"/>
    <col min="3459" max="3459" width="26.453125" bestFit="1" customWidth="1"/>
    <col min="3460" max="3460" width="25.36328125" bestFit="1" customWidth="1"/>
    <col min="3461" max="3461" width="20.90625" bestFit="1" customWidth="1"/>
    <col min="3462" max="3462" width="32.81640625" bestFit="1" customWidth="1"/>
    <col min="3463" max="3463" width="52.08984375" bestFit="1" customWidth="1"/>
    <col min="3464" max="3464" width="39.1796875" bestFit="1" customWidth="1"/>
    <col min="3465" max="3465" width="12.1796875" bestFit="1" customWidth="1"/>
    <col min="3466" max="3466" width="44.453125" bestFit="1" customWidth="1"/>
    <col min="3467" max="3467" width="29.90625" bestFit="1" customWidth="1"/>
    <col min="3468" max="3468" width="26.08984375" bestFit="1" customWidth="1"/>
    <col min="3469" max="3469" width="50.453125" bestFit="1" customWidth="1"/>
    <col min="3470" max="3470" width="38.26953125" bestFit="1" customWidth="1"/>
    <col min="3471" max="3471" width="17.36328125" bestFit="1" customWidth="1"/>
    <col min="3472" max="3472" width="27.6328125" bestFit="1" customWidth="1"/>
    <col min="3473" max="3473" width="22.08984375" bestFit="1" customWidth="1"/>
    <col min="3474" max="3474" width="33.6328125" bestFit="1" customWidth="1"/>
    <col min="3475" max="3475" width="27" bestFit="1" customWidth="1"/>
    <col min="3476" max="3476" width="46.90625" bestFit="1" customWidth="1"/>
    <col min="3477" max="3477" width="26.90625" bestFit="1" customWidth="1"/>
    <col min="3478" max="3478" width="31.7265625" bestFit="1" customWidth="1"/>
    <col min="3479" max="3479" width="11.36328125" bestFit="1" customWidth="1"/>
    <col min="3480" max="3480" width="18.1796875" bestFit="1" customWidth="1"/>
    <col min="3481" max="3481" width="17.90625" bestFit="1" customWidth="1"/>
    <col min="3482" max="3482" width="32.1796875" bestFit="1" customWidth="1"/>
    <col min="3483" max="3483" width="14.7265625" bestFit="1" customWidth="1"/>
    <col min="3484" max="3484" width="13.54296875" bestFit="1" customWidth="1"/>
    <col min="3485" max="3485" width="24.1796875" bestFit="1" customWidth="1"/>
    <col min="3486" max="3486" width="16" bestFit="1" customWidth="1"/>
    <col min="3487" max="3487" width="52.08984375" bestFit="1" customWidth="1"/>
    <col min="3488" max="3488" width="56.36328125" bestFit="1" customWidth="1"/>
    <col min="3489" max="3489" width="53.90625" bestFit="1" customWidth="1"/>
    <col min="3490" max="3490" width="28.81640625" bestFit="1" customWidth="1"/>
    <col min="3491" max="3491" width="17.54296875" bestFit="1" customWidth="1"/>
    <col min="3492" max="3492" width="49.54296875" bestFit="1" customWidth="1"/>
    <col min="3493" max="3493" width="44.36328125" bestFit="1" customWidth="1"/>
    <col min="3494" max="3494" width="47" bestFit="1" customWidth="1"/>
    <col min="3495" max="3495" width="26.08984375" bestFit="1" customWidth="1"/>
    <col min="3496" max="3496" width="30.7265625" bestFit="1" customWidth="1"/>
    <col min="3497" max="3497" width="22.54296875" bestFit="1" customWidth="1"/>
    <col min="3498" max="3498" width="32.453125" bestFit="1" customWidth="1"/>
    <col min="3499" max="3499" width="35.36328125" bestFit="1" customWidth="1"/>
    <col min="3500" max="3500" width="18.26953125" bestFit="1" customWidth="1"/>
    <col min="3501" max="3501" width="28.6328125" bestFit="1" customWidth="1"/>
    <col min="3502" max="3502" width="20.90625" bestFit="1" customWidth="1"/>
    <col min="3503" max="3503" width="42.08984375" bestFit="1" customWidth="1"/>
    <col min="3504" max="3504" width="21.1796875" bestFit="1" customWidth="1"/>
    <col min="3505" max="3505" width="21.08984375" bestFit="1" customWidth="1"/>
    <col min="3506" max="3506" width="52.90625" bestFit="1" customWidth="1"/>
    <col min="3507" max="3507" width="36.08984375" bestFit="1" customWidth="1"/>
    <col min="3508" max="3508" width="26.6328125" bestFit="1" customWidth="1"/>
    <col min="3509" max="3509" width="26.54296875" bestFit="1" customWidth="1"/>
    <col min="3510" max="3510" width="20" bestFit="1" customWidth="1"/>
    <col min="3511" max="3511" width="37.08984375" bestFit="1" customWidth="1"/>
    <col min="3512" max="3512" width="42.1796875" bestFit="1" customWidth="1"/>
    <col min="3513" max="3513" width="38.6328125" bestFit="1" customWidth="1"/>
    <col min="3514" max="3514" width="17.08984375" bestFit="1" customWidth="1"/>
    <col min="3515" max="3515" width="14.90625" bestFit="1" customWidth="1"/>
    <col min="3516" max="3516" width="10.90625" bestFit="1" customWidth="1"/>
    <col min="3517" max="3517" width="34" bestFit="1" customWidth="1"/>
    <col min="3518" max="3518" width="21.7265625" bestFit="1" customWidth="1"/>
    <col min="3519" max="3519" width="33.90625" bestFit="1" customWidth="1"/>
    <col min="3520" max="3520" width="37.453125" bestFit="1" customWidth="1"/>
    <col min="3521" max="3521" width="16.453125" bestFit="1" customWidth="1"/>
    <col min="3522" max="3522" width="54.81640625" bestFit="1" customWidth="1"/>
    <col min="3523" max="3523" width="40.7265625" bestFit="1" customWidth="1"/>
    <col min="3524" max="3524" width="36.453125" bestFit="1" customWidth="1"/>
    <col min="3525" max="3525" width="42.26953125" bestFit="1" customWidth="1"/>
    <col min="3526" max="3526" width="56.81640625" bestFit="1" customWidth="1"/>
    <col min="3527" max="3527" width="24.453125" bestFit="1" customWidth="1"/>
    <col min="3528" max="3528" width="57.453125" bestFit="1" customWidth="1"/>
    <col min="3529" max="3529" width="23.90625" bestFit="1" customWidth="1"/>
    <col min="3530" max="3530" width="14.81640625" bestFit="1" customWidth="1"/>
    <col min="3531" max="3531" width="29.90625" bestFit="1" customWidth="1"/>
    <col min="3532" max="3532" width="49.7265625" bestFit="1" customWidth="1"/>
    <col min="3533" max="3533" width="50.6328125" bestFit="1" customWidth="1"/>
    <col min="3534" max="3534" width="32.6328125" bestFit="1" customWidth="1"/>
    <col min="3535" max="3535" width="35" bestFit="1" customWidth="1"/>
    <col min="3536" max="3536" width="28.26953125" bestFit="1" customWidth="1"/>
    <col min="3537" max="3537" width="30.1796875" bestFit="1" customWidth="1"/>
    <col min="3538" max="3538" width="44.36328125" bestFit="1" customWidth="1"/>
    <col min="3539" max="3539" width="35.81640625" bestFit="1" customWidth="1"/>
    <col min="3540" max="3540" width="27.36328125" bestFit="1" customWidth="1"/>
    <col min="3541" max="3541" width="22.26953125" bestFit="1" customWidth="1"/>
    <col min="3542" max="3542" width="43.90625" bestFit="1" customWidth="1"/>
    <col min="3543" max="3543" width="40.81640625" bestFit="1" customWidth="1"/>
    <col min="3544" max="3544" width="38.7265625" bestFit="1" customWidth="1"/>
    <col min="3545" max="3545" width="36.08984375" bestFit="1" customWidth="1"/>
    <col min="3546" max="3546" width="18.7265625" bestFit="1" customWidth="1"/>
    <col min="3547" max="3547" width="8.08984375" bestFit="1" customWidth="1"/>
    <col min="3548" max="3548" width="47.1796875" bestFit="1" customWidth="1"/>
    <col min="3549" max="3549" width="29.08984375" bestFit="1" customWidth="1"/>
    <col min="3550" max="3550" width="19.1796875" bestFit="1" customWidth="1"/>
    <col min="3551" max="3551" width="41.90625" bestFit="1" customWidth="1"/>
    <col min="3552" max="3552" width="38.08984375" bestFit="1" customWidth="1"/>
    <col min="3553" max="3553" width="53.90625" bestFit="1" customWidth="1"/>
    <col min="3554" max="3554" width="36.08984375" bestFit="1" customWidth="1"/>
    <col min="3555" max="3555" width="14.54296875" bestFit="1" customWidth="1"/>
    <col min="3556" max="3556" width="50" bestFit="1" customWidth="1"/>
    <col min="3557" max="3557" width="45.81640625" bestFit="1" customWidth="1"/>
    <col min="3558" max="3558" width="51.08984375" bestFit="1" customWidth="1"/>
    <col min="3559" max="3559" width="13.453125" bestFit="1" customWidth="1"/>
    <col min="3560" max="3560" width="22" bestFit="1" customWidth="1"/>
    <col min="3561" max="3561" width="52.08984375" bestFit="1" customWidth="1"/>
    <col min="3562" max="3562" width="47.453125" bestFit="1" customWidth="1"/>
    <col min="3563" max="3563" width="16.81640625" bestFit="1" customWidth="1"/>
    <col min="3564" max="3564" width="51.54296875" bestFit="1" customWidth="1"/>
    <col min="3565" max="3565" width="34.08984375" bestFit="1" customWidth="1"/>
    <col min="3566" max="3566" width="50.54296875" bestFit="1" customWidth="1"/>
    <col min="3567" max="3567" width="38.453125" bestFit="1" customWidth="1"/>
    <col min="3568" max="3568" width="38.6328125" bestFit="1" customWidth="1"/>
    <col min="3569" max="3569" width="14.81640625" bestFit="1" customWidth="1"/>
    <col min="3570" max="3570" width="11.1796875" bestFit="1" customWidth="1"/>
    <col min="3571" max="3571" width="22.36328125" bestFit="1" customWidth="1"/>
    <col min="3572" max="3572" width="41.54296875" bestFit="1" customWidth="1"/>
    <col min="3573" max="3573" width="27.453125" bestFit="1" customWidth="1"/>
    <col min="3574" max="3574" width="24.6328125" bestFit="1" customWidth="1"/>
    <col min="3575" max="3575" width="44" bestFit="1" customWidth="1"/>
    <col min="3576" max="3576" width="23.6328125" bestFit="1" customWidth="1"/>
    <col min="3577" max="3577" width="21.453125" bestFit="1" customWidth="1"/>
    <col min="3578" max="3578" width="44.08984375" bestFit="1" customWidth="1"/>
    <col min="3579" max="3579" width="34.81640625" bestFit="1" customWidth="1"/>
    <col min="3580" max="3580" width="31.1796875" bestFit="1" customWidth="1"/>
    <col min="3581" max="3581" width="26.08984375" bestFit="1" customWidth="1"/>
    <col min="3582" max="3582" width="13" bestFit="1" customWidth="1"/>
    <col min="3583" max="3583" width="27.36328125" bestFit="1" customWidth="1"/>
    <col min="3584" max="3584" width="22.26953125" bestFit="1" customWidth="1"/>
    <col min="3585" max="3585" width="22.7265625" bestFit="1" customWidth="1"/>
    <col min="3586" max="3586" width="37" bestFit="1" customWidth="1"/>
    <col min="3587" max="3587" width="37.26953125" bestFit="1" customWidth="1"/>
    <col min="3588" max="3588" width="47.453125" bestFit="1" customWidth="1"/>
    <col min="3589" max="3589" width="24.453125" bestFit="1" customWidth="1"/>
    <col min="3590" max="3590" width="20.08984375" bestFit="1" customWidth="1"/>
    <col min="3591" max="3591" width="41.90625" bestFit="1" customWidth="1"/>
    <col min="3592" max="3592" width="48.81640625" bestFit="1" customWidth="1"/>
    <col min="3593" max="3593" width="11.1796875" bestFit="1" customWidth="1"/>
    <col min="3594" max="3594" width="49.81640625" bestFit="1" customWidth="1"/>
    <col min="3595" max="3595" width="20.90625" bestFit="1" customWidth="1"/>
    <col min="3596" max="3596" width="29.54296875" bestFit="1" customWidth="1"/>
    <col min="3597" max="3597" width="18.36328125" bestFit="1" customWidth="1"/>
    <col min="3598" max="3598" width="51" bestFit="1" customWidth="1"/>
    <col min="3599" max="3599" width="41.90625" bestFit="1" customWidth="1"/>
    <col min="3600" max="3600" width="27.81640625" bestFit="1" customWidth="1"/>
    <col min="3601" max="3601" width="43.90625" bestFit="1" customWidth="1"/>
    <col min="3602" max="3602" width="22.7265625" bestFit="1" customWidth="1"/>
    <col min="3603" max="3603" width="43.453125" bestFit="1" customWidth="1"/>
    <col min="3604" max="3604" width="53.08984375" bestFit="1" customWidth="1"/>
    <col min="3605" max="3605" width="39.08984375" bestFit="1" customWidth="1"/>
    <col min="3606" max="3606" width="21.26953125" bestFit="1" customWidth="1"/>
    <col min="3607" max="3607" width="40.26953125" bestFit="1" customWidth="1"/>
    <col min="3608" max="3608" width="19" bestFit="1" customWidth="1"/>
    <col min="3609" max="3609" width="21.26953125" bestFit="1" customWidth="1"/>
    <col min="3610" max="3610" width="53.26953125" bestFit="1" customWidth="1"/>
    <col min="3611" max="3611" width="49.453125" bestFit="1" customWidth="1"/>
    <col min="3612" max="3612" width="50.26953125" bestFit="1" customWidth="1"/>
    <col min="3613" max="3613" width="25.6328125" bestFit="1" customWidth="1"/>
    <col min="3614" max="3614" width="40.81640625" bestFit="1" customWidth="1"/>
    <col min="3615" max="3615" width="30.36328125" bestFit="1" customWidth="1"/>
    <col min="3616" max="3616" width="53" bestFit="1" customWidth="1"/>
    <col min="3617" max="3617" width="30" bestFit="1" customWidth="1"/>
    <col min="3618" max="3618" width="16.54296875" bestFit="1" customWidth="1"/>
    <col min="3619" max="3619" width="40.36328125" bestFit="1" customWidth="1"/>
    <col min="3620" max="3620" width="19.1796875" bestFit="1" customWidth="1"/>
    <col min="3621" max="3621" width="25.26953125" bestFit="1" customWidth="1"/>
    <col min="3622" max="3622" width="17.453125" bestFit="1" customWidth="1"/>
    <col min="3623" max="3623" width="35.1796875" bestFit="1" customWidth="1"/>
    <col min="3624" max="3624" width="48.54296875" bestFit="1" customWidth="1"/>
    <col min="3625" max="3625" width="51.6328125" bestFit="1" customWidth="1"/>
    <col min="3626" max="3626" width="26.81640625" bestFit="1" customWidth="1"/>
    <col min="3627" max="3627" width="42.08984375" bestFit="1" customWidth="1"/>
    <col min="3628" max="3628" width="51.36328125" bestFit="1" customWidth="1"/>
    <col min="3629" max="3629" width="35" bestFit="1" customWidth="1"/>
    <col min="3630" max="3630" width="22.36328125" bestFit="1" customWidth="1"/>
    <col min="3631" max="3631" width="41.1796875" bestFit="1" customWidth="1"/>
    <col min="3632" max="3632" width="22.6328125" bestFit="1" customWidth="1"/>
    <col min="3633" max="3633" width="48.81640625" bestFit="1" customWidth="1"/>
    <col min="3634" max="3634" width="42.1796875" bestFit="1" customWidth="1"/>
    <col min="3635" max="3635" width="16.36328125" bestFit="1" customWidth="1"/>
    <col min="3636" max="3636" width="37.453125" bestFit="1" customWidth="1"/>
    <col min="3637" max="3637" width="29.90625" bestFit="1" customWidth="1"/>
    <col min="3638" max="3638" width="26.6328125" bestFit="1" customWidth="1"/>
    <col min="3639" max="3639" width="44.54296875" bestFit="1" customWidth="1"/>
    <col min="3640" max="3640" width="51.1796875" bestFit="1" customWidth="1"/>
    <col min="3641" max="3641" width="50.453125" bestFit="1" customWidth="1"/>
    <col min="3642" max="3642" width="21.81640625" bestFit="1" customWidth="1"/>
    <col min="3643" max="3643" width="48.7265625" bestFit="1" customWidth="1"/>
    <col min="3644" max="3644" width="28.90625" bestFit="1" customWidth="1"/>
    <col min="3645" max="3645" width="24.6328125" bestFit="1" customWidth="1"/>
    <col min="3646" max="3646" width="48.54296875" bestFit="1" customWidth="1"/>
    <col min="3647" max="3647" width="18.1796875" bestFit="1" customWidth="1"/>
    <col min="3648" max="3648" width="30.7265625" bestFit="1" customWidth="1"/>
    <col min="3649" max="3649" width="27.453125" bestFit="1" customWidth="1"/>
    <col min="3650" max="3650" width="17.26953125" bestFit="1" customWidth="1"/>
    <col min="3651" max="3651" width="21.7265625" bestFit="1" customWidth="1"/>
    <col min="3652" max="3652" width="9.81640625" bestFit="1" customWidth="1"/>
    <col min="3653" max="3653" width="19.6328125" bestFit="1" customWidth="1"/>
    <col min="3654" max="3654" width="25.6328125" bestFit="1" customWidth="1"/>
    <col min="3655" max="3655" width="33.453125" bestFit="1" customWidth="1"/>
    <col min="3656" max="3656" width="21.7265625" bestFit="1" customWidth="1"/>
    <col min="3657" max="3657" width="17.54296875" bestFit="1" customWidth="1"/>
    <col min="3658" max="3658" width="31.1796875" bestFit="1" customWidth="1"/>
    <col min="3659" max="3659" width="17.26953125" bestFit="1" customWidth="1"/>
    <col min="3660" max="3660" width="13.36328125" bestFit="1" customWidth="1"/>
    <col min="3661" max="3661" width="34.7265625" bestFit="1" customWidth="1"/>
    <col min="3662" max="3662" width="20.7265625" bestFit="1" customWidth="1"/>
    <col min="3663" max="3663" width="25.6328125" bestFit="1" customWidth="1"/>
    <col min="3664" max="3664" width="28.90625" bestFit="1" customWidth="1"/>
    <col min="3665" max="3665" width="20.81640625" bestFit="1" customWidth="1"/>
    <col min="3666" max="3666" width="26.54296875" bestFit="1" customWidth="1"/>
    <col min="3667" max="3667" width="33.7265625" bestFit="1" customWidth="1"/>
    <col min="3668" max="3668" width="19.1796875" bestFit="1" customWidth="1"/>
    <col min="3669" max="3669" width="43" bestFit="1" customWidth="1"/>
    <col min="3670" max="3670" width="33.08984375" bestFit="1" customWidth="1"/>
    <col min="3671" max="3671" width="43.54296875" bestFit="1" customWidth="1"/>
    <col min="3672" max="3672" width="51.54296875" bestFit="1" customWidth="1"/>
    <col min="3673" max="3673" width="41.26953125" bestFit="1" customWidth="1"/>
    <col min="3674" max="3674" width="11.81640625" bestFit="1" customWidth="1"/>
    <col min="3675" max="3675" width="13.54296875" bestFit="1" customWidth="1"/>
    <col min="3676" max="3676" width="44.26953125" bestFit="1" customWidth="1"/>
    <col min="3677" max="3677" width="29.54296875" bestFit="1" customWidth="1"/>
    <col min="3678" max="3678" width="18.08984375" bestFit="1" customWidth="1"/>
    <col min="3679" max="3679" width="11.36328125" bestFit="1" customWidth="1"/>
    <col min="3680" max="3680" width="16.26953125" bestFit="1" customWidth="1"/>
    <col min="3681" max="3681" width="39.26953125" bestFit="1" customWidth="1"/>
    <col min="3682" max="3682" width="21.81640625" bestFit="1" customWidth="1"/>
    <col min="3683" max="3683" width="34.81640625" bestFit="1" customWidth="1"/>
    <col min="3684" max="3684" width="36.453125" bestFit="1" customWidth="1"/>
    <col min="3685" max="3685" width="47.6328125" bestFit="1" customWidth="1"/>
    <col min="3686" max="3686" width="29.90625" bestFit="1" customWidth="1"/>
    <col min="3687" max="3687" width="39" bestFit="1" customWidth="1"/>
    <col min="3688" max="3688" width="47.26953125" bestFit="1" customWidth="1"/>
    <col min="3689" max="3689" width="47.54296875" bestFit="1" customWidth="1"/>
    <col min="3690" max="3690" width="23.81640625" bestFit="1" customWidth="1"/>
    <col min="3691" max="3691" width="42.1796875" bestFit="1" customWidth="1"/>
    <col min="3692" max="3692" width="54.36328125" bestFit="1" customWidth="1"/>
    <col min="3693" max="3693" width="20" bestFit="1" customWidth="1"/>
    <col min="3694" max="3694" width="23.1796875" bestFit="1" customWidth="1"/>
    <col min="3695" max="3695" width="17.36328125" bestFit="1" customWidth="1"/>
    <col min="3696" max="3696" width="31.81640625" bestFit="1" customWidth="1"/>
    <col min="3697" max="3697" width="19.81640625" bestFit="1" customWidth="1"/>
    <col min="3698" max="3698" width="21.26953125" bestFit="1" customWidth="1"/>
    <col min="3699" max="3699" width="32.7265625" bestFit="1" customWidth="1"/>
    <col min="3700" max="3700" width="47.7265625" bestFit="1" customWidth="1"/>
    <col min="3701" max="3701" width="15.26953125" bestFit="1" customWidth="1"/>
    <col min="3702" max="3702" width="51.26953125" bestFit="1" customWidth="1"/>
    <col min="3703" max="3703" width="47.26953125" bestFit="1" customWidth="1"/>
    <col min="3704" max="3704" width="31.6328125" bestFit="1" customWidth="1"/>
    <col min="3705" max="3705" width="15.54296875" bestFit="1" customWidth="1"/>
    <col min="3706" max="3706" width="43.453125" bestFit="1" customWidth="1"/>
    <col min="3707" max="3707" width="30.6328125" bestFit="1" customWidth="1"/>
    <col min="3708" max="3708" width="51.453125" bestFit="1" customWidth="1"/>
    <col min="3709" max="3709" width="52.6328125" bestFit="1" customWidth="1"/>
    <col min="3710" max="3710" width="32" bestFit="1" customWidth="1"/>
    <col min="3711" max="3711" width="5.6328125" bestFit="1" customWidth="1"/>
    <col min="3712" max="3712" width="52" bestFit="1" customWidth="1"/>
    <col min="3713" max="3713" width="24.6328125" bestFit="1" customWidth="1"/>
    <col min="3714" max="3714" width="18" bestFit="1" customWidth="1"/>
    <col min="3715" max="3715" width="23.90625" bestFit="1" customWidth="1"/>
    <col min="3716" max="3716" width="21.6328125" bestFit="1" customWidth="1"/>
    <col min="3717" max="3717" width="5.54296875" bestFit="1" customWidth="1"/>
    <col min="3718" max="3718" width="47.36328125" bestFit="1" customWidth="1"/>
    <col min="3719" max="3719" width="51.7265625" bestFit="1" customWidth="1"/>
    <col min="3720" max="3720" width="54.90625" bestFit="1" customWidth="1"/>
    <col min="3721" max="3721" width="31.36328125" bestFit="1" customWidth="1"/>
    <col min="3722" max="3722" width="24.6328125" bestFit="1" customWidth="1"/>
    <col min="3723" max="3723" width="43.7265625" bestFit="1" customWidth="1"/>
    <col min="3724" max="3724" width="14.08984375" bestFit="1" customWidth="1"/>
    <col min="3725" max="3725" width="32.36328125" bestFit="1" customWidth="1"/>
    <col min="3726" max="3726" width="27.81640625" bestFit="1" customWidth="1"/>
    <col min="3727" max="3727" width="32.1796875" bestFit="1" customWidth="1"/>
    <col min="3728" max="3728" width="12.90625" bestFit="1" customWidth="1"/>
    <col min="3729" max="3729" width="34.81640625" bestFit="1" customWidth="1"/>
    <col min="3730" max="3730" width="48.54296875" bestFit="1" customWidth="1"/>
    <col min="3731" max="3731" width="34.7265625" bestFit="1" customWidth="1"/>
    <col min="3732" max="3732" width="22.54296875" bestFit="1" customWidth="1"/>
    <col min="3733" max="3733" width="16.36328125" bestFit="1" customWidth="1"/>
    <col min="3734" max="3734" width="53.6328125" bestFit="1" customWidth="1"/>
    <col min="3735" max="3735" width="33.81640625" bestFit="1" customWidth="1"/>
    <col min="3736" max="3736" width="33.54296875" bestFit="1" customWidth="1"/>
    <col min="3737" max="3737" width="27.54296875" bestFit="1" customWidth="1"/>
    <col min="3738" max="3738" width="11.453125" bestFit="1" customWidth="1"/>
    <col min="3739" max="3739" width="36.54296875" bestFit="1" customWidth="1"/>
    <col min="3740" max="3740" width="47.453125" bestFit="1" customWidth="1"/>
    <col min="3741" max="3741" width="18.6328125" bestFit="1" customWidth="1"/>
    <col min="3742" max="3742" width="31.81640625" bestFit="1" customWidth="1"/>
    <col min="3743" max="3743" width="31.36328125" bestFit="1" customWidth="1"/>
    <col min="3744" max="3744" width="15" bestFit="1" customWidth="1"/>
    <col min="3745" max="3745" width="49.08984375" bestFit="1" customWidth="1"/>
    <col min="3746" max="3746" width="20.453125" bestFit="1" customWidth="1"/>
    <col min="3747" max="3747" width="19.26953125" bestFit="1" customWidth="1"/>
    <col min="3748" max="3748" width="15.6328125" bestFit="1" customWidth="1"/>
    <col min="3749" max="3749" width="38.7265625" bestFit="1" customWidth="1"/>
    <col min="3750" max="3750" width="22.54296875" bestFit="1" customWidth="1"/>
    <col min="3751" max="3751" width="38.7265625" bestFit="1" customWidth="1"/>
    <col min="3752" max="3752" width="47.7265625" bestFit="1" customWidth="1"/>
    <col min="3753" max="3753" width="49.90625" bestFit="1" customWidth="1"/>
    <col min="3754" max="3754" width="34" bestFit="1" customWidth="1"/>
    <col min="3755" max="3755" width="10.08984375" bestFit="1" customWidth="1"/>
    <col min="3756" max="3756" width="28.90625" bestFit="1" customWidth="1"/>
    <col min="3757" max="3757" width="11.6328125" bestFit="1" customWidth="1"/>
    <col min="3758" max="3758" width="16.36328125" bestFit="1" customWidth="1"/>
    <col min="3759" max="3759" width="52.81640625" bestFit="1" customWidth="1"/>
    <col min="3760" max="3760" width="46" bestFit="1" customWidth="1"/>
    <col min="3761" max="3761" width="27.7265625" bestFit="1" customWidth="1"/>
    <col min="3762" max="3762" width="43" bestFit="1" customWidth="1"/>
    <col min="3763" max="3763" width="27.6328125" bestFit="1" customWidth="1"/>
    <col min="3764" max="3764" width="53.81640625" bestFit="1" customWidth="1"/>
    <col min="3765" max="3765" width="43.453125" bestFit="1" customWidth="1"/>
    <col min="3766" max="3766" width="26" bestFit="1" customWidth="1"/>
    <col min="3767" max="3767" width="31.36328125" bestFit="1" customWidth="1"/>
    <col min="3768" max="3768" width="42.453125" bestFit="1" customWidth="1"/>
    <col min="3769" max="3769" width="22.6328125" bestFit="1" customWidth="1"/>
    <col min="3770" max="3770" width="15" bestFit="1" customWidth="1"/>
    <col min="3771" max="3771" width="21.54296875" bestFit="1" customWidth="1"/>
    <col min="3772" max="3772" width="13.26953125" bestFit="1" customWidth="1"/>
    <col min="3773" max="3773" width="10.54296875" bestFit="1" customWidth="1"/>
    <col min="3774" max="3774" width="40.36328125" bestFit="1" customWidth="1"/>
    <col min="3775" max="3775" width="38.08984375" bestFit="1" customWidth="1"/>
    <col min="3776" max="3776" width="40.26953125" bestFit="1" customWidth="1"/>
    <col min="3777" max="3777" width="16.54296875" bestFit="1" customWidth="1"/>
    <col min="3778" max="3778" width="43.81640625" bestFit="1" customWidth="1"/>
    <col min="3779" max="3779" width="50.90625" bestFit="1" customWidth="1"/>
    <col min="3780" max="3780" width="42.26953125" bestFit="1" customWidth="1"/>
    <col min="3781" max="3781" width="16.1796875" bestFit="1" customWidth="1"/>
    <col min="3782" max="3782" width="26.54296875" bestFit="1" customWidth="1"/>
    <col min="3783" max="3783" width="50.90625" bestFit="1" customWidth="1"/>
    <col min="3784" max="3784" width="30" bestFit="1" customWidth="1"/>
    <col min="3785" max="3785" width="57.08984375" bestFit="1" customWidth="1"/>
    <col min="3786" max="3786" width="23.08984375" bestFit="1" customWidth="1"/>
    <col min="3787" max="3787" width="27" bestFit="1" customWidth="1"/>
    <col min="3788" max="3788" width="45" bestFit="1" customWidth="1"/>
    <col min="3789" max="3789" width="48.08984375" bestFit="1" customWidth="1"/>
    <col min="3790" max="3790" width="50.54296875" bestFit="1" customWidth="1"/>
    <col min="3791" max="3791" width="36.08984375" bestFit="1" customWidth="1"/>
    <col min="3792" max="3792" width="45.08984375" bestFit="1" customWidth="1"/>
    <col min="3793" max="3793" width="56.26953125" bestFit="1" customWidth="1"/>
    <col min="3794" max="3794" width="15.08984375" bestFit="1" customWidth="1"/>
    <col min="3795" max="3795" width="14.7265625" bestFit="1" customWidth="1"/>
    <col min="3796" max="3796" width="24.453125" bestFit="1" customWidth="1"/>
    <col min="3797" max="3797" width="55.36328125" bestFit="1" customWidth="1"/>
    <col min="3798" max="3798" width="36.08984375" bestFit="1" customWidth="1"/>
    <col min="3799" max="3799" width="45.08984375" bestFit="1" customWidth="1"/>
    <col min="3800" max="3800" width="25.26953125" bestFit="1" customWidth="1"/>
    <col min="3801" max="3801" width="10.54296875" bestFit="1" customWidth="1"/>
    <col min="3802" max="3802" width="33.08984375" bestFit="1" customWidth="1"/>
    <col min="3803" max="3803" width="31.36328125" bestFit="1" customWidth="1"/>
    <col min="3804" max="3804" width="26.453125" bestFit="1" customWidth="1"/>
    <col min="3805" max="3805" width="6.26953125" bestFit="1" customWidth="1"/>
    <col min="3806" max="3806" width="18.08984375" bestFit="1" customWidth="1"/>
    <col min="3807" max="3807" width="32.90625" bestFit="1" customWidth="1"/>
    <col min="3808" max="3808" width="27.08984375" bestFit="1" customWidth="1"/>
    <col min="3809" max="3809" width="38.6328125" bestFit="1" customWidth="1"/>
    <col min="3810" max="3810" width="52" bestFit="1" customWidth="1"/>
    <col min="3811" max="3811" width="10.36328125" bestFit="1" customWidth="1"/>
    <col min="3812" max="3812" width="51.26953125" bestFit="1" customWidth="1"/>
    <col min="3813" max="3813" width="31.90625" bestFit="1" customWidth="1"/>
    <col min="3814" max="3814" width="11.7265625" bestFit="1" customWidth="1"/>
    <col min="3815" max="3815" width="34" bestFit="1" customWidth="1"/>
    <col min="3816" max="3816" width="6.90625" bestFit="1" customWidth="1"/>
    <col min="3817" max="3817" width="36.90625" bestFit="1" customWidth="1"/>
    <col min="3818" max="3818" width="39.453125" bestFit="1" customWidth="1"/>
    <col min="3819" max="3819" width="45.6328125" bestFit="1" customWidth="1"/>
    <col min="3820" max="3820" width="6.453125" bestFit="1" customWidth="1"/>
    <col min="3821" max="3821" width="48.7265625" bestFit="1" customWidth="1"/>
    <col min="3822" max="3822" width="18.81640625" bestFit="1" customWidth="1"/>
    <col min="3823" max="3823" width="15.81640625" bestFit="1" customWidth="1"/>
    <col min="3824" max="3824" width="32.81640625" bestFit="1" customWidth="1"/>
    <col min="3825" max="3825" width="27.08984375" bestFit="1" customWidth="1"/>
    <col min="3826" max="3826" width="19.1796875" bestFit="1" customWidth="1"/>
    <col min="3827" max="3827" width="37.81640625" bestFit="1" customWidth="1"/>
    <col min="3828" max="3828" width="18.08984375" bestFit="1" customWidth="1"/>
    <col min="3829" max="3829" width="45.7265625" bestFit="1" customWidth="1"/>
    <col min="3830" max="3830" width="31.7265625" bestFit="1" customWidth="1"/>
    <col min="3831" max="3831" width="28.1796875" bestFit="1" customWidth="1"/>
    <col min="3832" max="3832" width="31.7265625" bestFit="1" customWidth="1"/>
    <col min="3833" max="3833" width="10.26953125" bestFit="1" customWidth="1"/>
    <col min="3834" max="3834" width="21.36328125" bestFit="1" customWidth="1"/>
    <col min="3835" max="3835" width="52.453125" bestFit="1" customWidth="1"/>
    <col min="3836" max="3836" width="28.54296875" bestFit="1" customWidth="1"/>
    <col min="3837" max="3837" width="48.81640625" bestFit="1" customWidth="1"/>
    <col min="3838" max="3838" width="15.08984375" bestFit="1" customWidth="1"/>
    <col min="3839" max="3839" width="30.1796875" bestFit="1" customWidth="1"/>
    <col min="3840" max="3840" width="5.26953125" bestFit="1" customWidth="1"/>
    <col min="3841" max="3841" width="42.7265625" bestFit="1" customWidth="1"/>
    <col min="3842" max="3842" width="52.90625" bestFit="1" customWidth="1"/>
    <col min="3843" max="3843" width="37.453125" bestFit="1" customWidth="1"/>
    <col min="3844" max="3844" width="20.81640625" bestFit="1" customWidth="1"/>
    <col min="3845" max="3845" width="17.90625" bestFit="1" customWidth="1"/>
    <col min="3846" max="3846" width="33.6328125" bestFit="1" customWidth="1"/>
    <col min="3847" max="3847" width="13.453125" bestFit="1" customWidth="1"/>
    <col min="3848" max="3848" width="26.6328125" bestFit="1" customWidth="1"/>
    <col min="3849" max="3849" width="10.26953125" bestFit="1" customWidth="1"/>
    <col min="3850" max="3850" width="44.08984375" bestFit="1" customWidth="1"/>
    <col min="3851" max="3852" width="17.08984375" bestFit="1" customWidth="1"/>
    <col min="3853" max="3853" width="23.1796875" bestFit="1" customWidth="1"/>
    <col min="3854" max="3854" width="37" bestFit="1" customWidth="1"/>
    <col min="3855" max="3855" width="47.90625" bestFit="1" customWidth="1"/>
    <col min="3856" max="3856" width="46.26953125" bestFit="1" customWidth="1"/>
    <col min="3857" max="3857" width="23.6328125" bestFit="1" customWidth="1"/>
    <col min="3858" max="3858" width="50.453125" bestFit="1" customWidth="1"/>
    <col min="3859" max="3859" width="19.453125" bestFit="1" customWidth="1"/>
    <col min="3860" max="3860" width="38.54296875" bestFit="1" customWidth="1"/>
    <col min="3861" max="3861" width="52.7265625" bestFit="1" customWidth="1"/>
    <col min="3862" max="3862" width="28.90625" bestFit="1" customWidth="1"/>
    <col min="3863" max="3863" width="54.7265625" bestFit="1" customWidth="1"/>
    <col min="3864" max="3864" width="19.7265625" bestFit="1" customWidth="1"/>
    <col min="3865" max="3865" width="29" bestFit="1" customWidth="1"/>
    <col min="3866" max="3866" width="12.6328125" bestFit="1" customWidth="1"/>
    <col min="3867" max="3867" width="55.1796875" bestFit="1" customWidth="1"/>
    <col min="3868" max="3868" width="22.1796875" bestFit="1" customWidth="1"/>
    <col min="3869" max="3869" width="43.54296875" bestFit="1" customWidth="1"/>
    <col min="3870" max="3870" width="16" bestFit="1" customWidth="1"/>
    <col min="3871" max="3871" width="51.453125" bestFit="1" customWidth="1"/>
    <col min="3872" max="3872" width="47.26953125" bestFit="1" customWidth="1"/>
    <col min="3873" max="3873" width="44.7265625" bestFit="1" customWidth="1"/>
    <col min="3874" max="3874" width="29.90625" bestFit="1" customWidth="1"/>
    <col min="3875" max="3875" width="48.453125" bestFit="1" customWidth="1"/>
    <col min="3876" max="3876" width="19.81640625" bestFit="1" customWidth="1"/>
    <col min="3877" max="3877" width="20.1796875" bestFit="1" customWidth="1"/>
    <col min="3878" max="3878" width="25" bestFit="1" customWidth="1"/>
    <col min="3879" max="3879" width="42.08984375" bestFit="1" customWidth="1"/>
    <col min="3880" max="3880" width="46" bestFit="1" customWidth="1"/>
    <col min="3881" max="3881" width="14.81640625" bestFit="1" customWidth="1"/>
    <col min="3882" max="3882" width="24.1796875" bestFit="1" customWidth="1"/>
    <col min="3883" max="3883" width="38.7265625" bestFit="1" customWidth="1"/>
    <col min="3884" max="3884" width="36.453125" bestFit="1" customWidth="1"/>
    <col min="3885" max="3885" width="53.81640625" bestFit="1" customWidth="1"/>
    <col min="3886" max="3886" width="54.36328125" bestFit="1" customWidth="1"/>
    <col min="3887" max="3887" width="29.90625" bestFit="1" customWidth="1"/>
    <col min="3888" max="3888" width="43.36328125" bestFit="1" customWidth="1"/>
    <col min="3889" max="3889" width="23.26953125" bestFit="1" customWidth="1"/>
    <col min="3890" max="3890" width="32" bestFit="1" customWidth="1"/>
    <col min="3891" max="3891" width="38.36328125" bestFit="1" customWidth="1"/>
    <col min="3892" max="3892" width="41.81640625" bestFit="1" customWidth="1"/>
    <col min="3893" max="3893" width="55.36328125" bestFit="1" customWidth="1"/>
    <col min="3894" max="3894" width="8.26953125" bestFit="1" customWidth="1"/>
    <col min="3895" max="3895" width="22.08984375" bestFit="1" customWidth="1"/>
    <col min="3896" max="3896" width="23.1796875" bestFit="1" customWidth="1"/>
    <col min="3897" max="3897" width="28.90625" bestFit="1" customWidth="1"/>
    <col min="3898" max="3898" width="29.08984375" bestFit="1" customWidth="1"/>
    <col min="3899" max="3899" width="24.81640625" bestFit="1" customWidth="1"/>
    <col min="3900" max="3900" width="48.1796875" bestFit="1" customWidth="1"/>
    <col min="3901" max="3901" width="56.81640625" bestFit="1" customWidth="1"/>
    <col min="3902" max="3902" width="49.81640625" bestFit="1" customWidth="1"/>
    <col min="3903" max="3903" width="19.08984375" bestFit="1" customWidth="1"/>
    <col min="3904" max="3904" width="40.90625" bestFit="1" customWidth="1"/>
    <col min="3905" max="3905" width="30.81640625" bestFit="1" customWidth="1"/>
    <col min="3906" max="3906" width="8.90625" bestFit="1" customWidth="1"/>
    <col min="3907" max="3907" width="18.1796875" bestFit="1" customWidth="1"/>
    <col min="3908" max="3908" width="19.7265625" bestFit="1" customWidth="1"/>
    <col min="3909" max="3909" width="12.54296875" bestFit="1" customWidth="1"/>
    <col min="3910" max="3910" width="22.6328125" bestFit="1" customWidth="1"/>
    <col min="3911" max="3911" width="52" bestFit="1" customWidth="1"/>
    <col min="3912" max="3912" width="27" bestFit="1" customWidth="1"/>
    <col min="3913" max="3913" width="45.6328125" bestFit="1" customWidth="1"/>
    <col min="3914" max="3914" width="47.81640625" bestFit="1" customWidth="1"/>
    <col min="3915" max="3915" width="23" bestFit="1" customWidth="1"/>
    <col min="3916" max="3916" width="6.90625" bestFit="1" customWidth="1"/>
    <col min="3917" max="3917" width="23.36328125" bestFit="1" customWidth="1"/>
    <col min="3918" max="3918" width="41.36328125" bestFit="1" customWidth="1"/>
    <col min="3919" max="3919" width="26.6328125" bestFit="1" customWidth="1"/>
    <col min="3920" max="3920" width="48.453125" bestFit="1" customWidth="1"/>
    <col min="3921" max="3921" width="35.36328125" bestFit="1" customWidth="1"/>
    <col min="3922" max="3922" width="29" bestFit="1" customWidth="1"/>
    <col min="3923" max="3923" width="8.36328125" bestFit="1" customWidth="1"/>
    <col min="3924" max="3924" width="44.6328125" bestFit="1" customWidth="1"/>
    <col min="3925" max="3925" width="39.1796875" bestFit="1" customWidth="1"/>
    <col min="3926" max="3926" width="42.08984375" bestFit="1" customWidth="1"/>
    <col min="3927" max="3927" width="50.08984375" bestFit="1" customWidth="1"/>
    <col min="3928" max="3928" width="49.81640625" bestFit="1" customWidth="1"/>
    <col min="3929" max="3929" width="51.54296875" bestFit="1" customWidth="1"/>
    <col min="3930" max="3930" width="28" bestFit="1" customWidth="1"/>
    <col min="3931" max="3931" width="6.7265625" bestFit="1" customWidth="1"/>
    <col min="3932" max="3932" width="28.08984375" bestFit="1" customWidth="1"/>
    <col min="3933" max="3933" width="13.26953125" bestFit="1" customWidth="1"/>
    <col min="3934" max="3934" width="25.1796875" bestFit="1" customWidth="1"/>
    <col min="3935" max="3935" width="24.453125" bestFit="1" customWidth="1"/>
    <col min="3936" max="3936" width="20.7265625" bestFit="1" customWidth="1"/>
    <col min="3937" max="3937" width="15" bestFit="1" customWidth="1"/>
    <col min="3938" max="3938" width="26.54296875" bestFit="1" customWidth="1"/>
    <col min="3939" max="3939" width="10" bestFit="1" customWidth="1"/>
    <col min="3940" max="3940" width="21.7265625" bestFit="1" customWidth="1"/>
    <col min="3941" max="3941" width="47.36328125" bestFit="1" customWidth="1"/>
    <col min="3942" max="3942" width="49.81640625" bestFit="1" customWidth="1"/>
    <col min="3943" max="3943" width="26.36328125" bestFit="1" customWidth="1"/>
    <col min="3944" max="3944" width="40.54296875" bestFit="1" customWidth="1"/>
    <col min="3945" max="3945" width="47.26953125" bestFit="1" customWidth="1"/>
    <col min="3946" max="3946" width="11.90625" bestFit="1" customWidth="1"/>
    <col min="3947" max="3947" width="39.90625" bestFit="1" customWidth="1"/>
    <col min="3948" max="3948" width="15.7265625" bestFit="1" customWidth="1"/>
    <col min="3949" max="3949" width="15.54296875" bestFit="1" customWidth="1"/>
    <col min="3950" max="3950" width="46.54296875" bestFit="1" customWidth="1"/>
    <col min="3951" max="3951" width="37.81640625" bestFit="1" customWidth="1"/>
    <col min="3952" max="3952" width="14.1796875" bestFit="1" customWidth="1"/>
    <col min="3953" max="3953" width="24.54296875" bestFit="1" customWidth="1"/>
    <col min="3954" max="3954" width="18.26953125" bestFit="1" customWidth="1"/>
    <col min="3955" max="3955" width="27.36328125" bestFit="1" customWidth="1"/>
    <col min="3956" max="3956" width="26.90625" bestFit="1" customWidth="1"/>
    <col min="3957" max="3957" width="27.90625" bestFit="1" customWidth="1"/>
    <col min="3958" max="3958" width="10.26953125" bestFit="1" customWidth="1"/>
    <col min="3959" max="3959" width="11.7265625" bestFit="1" customWidth="1"/>
    <col min="3960" max="3960" width="46" bestFit="1" customWidth="1"/>
    <col min="3961" max="3961" width="30.36328125" bestFit="1" customWidth="1"/>
    <col min="3962" max="3962" width="15.08984375" bestFit="1" customWidth="1"/>
    <col min="3963" max="3963" width="18.90625" bestFit="1" customWidth="1"/>
    <col min="3964" max="3964" width="28.1796875" bestFit="1" customWidth="1"/>
    <col min="3965" max="3965" width="54.453125" bestFit="1" customWidth="1"/>
    <col min="3966" max="3966" width="52.453125" bestFit="1" customWidth="1"/>
    <col min="3967" max="3967" width="49.54296875" bestFit="1" customWidth="1"/>
    <col min="3968" max="3968" width="17.36328125" bestFit="1" customWidth="1"/>
    <col min="3969" max="3969" width="47.1796875" bestFit="1" customWidth="1"/>
    <col min="3970" max="3970" width="50.08984375" bestFit="1" customWidth="1"/>
    <col min="3971" max="3971" width="16.81640625" bestFit="1" customWidth="1"/>
    <col min="3972" max="3972" width="44.7265625" bestFit="1" customWidth="1"/>
    <col min="3973" max="3973" width="42.7265625" bestFit="1" customWidth="1"/>
    <col min="3974" max="3974" width="15.36328125" bestFit="1" customWidth="1"/>
    <col min="3975" max="3975" width="7.453125" bestFit="1" customWidth="1"/>
    <col min="3976" max="3976" width="18.7265625" bestFit="1" customWidth="1"/>
    <col min="3977" max="3977" width="13.54296875" bestFit="1" customWidth="1"/>
    <col min="3978" max="3978" width="29.36328125" bestFit="1" customWidth="1"/>
    <col min="3979" max="3979" width="49.90625" bestFit="1" customWidth="1"/>
    <col min="3980" max="3980" width="12.453125" bestFit="1" customWidth="1"/>
    <col min="3981" max="3981" width="26.26953125" bestFit="1" customWidth="1"/>
    <col min="3982" max="3982" width="45.90625" bestFit="1" customWidth="1"/>
    <col min="3983" max="3983" width="38" bestFit="1" customWidth="1"/>
    <col min="3984" max="3984" width="36.81640625" bestFit="1" customWidth="1"/>
    <col min="3985" max="3985" width="27.453125" bestFit="1" customWidth="1"/>
    <col min="3986" max="3986" width="21.81640625" bestFit="1" customWidth="1"/>
    <col min="3987" max="3987" width="40.1796875" bestFit="1" customWidth="1"/>
    <col min="3988" max="3988" width="55.90625" bestFit="1" customWidth="1"/>
    <col min="3989" max="3989" width="40.26953125" bestFit="1" customWidth="1"/>
    <col min="3990" max="3990" width="37.7265625" bestFit="1" customWidth="1"/>
    <col min="3991" max="3991" width="54" bestFit="1" customWidth="1"/>
    <col min="3992" max="3992" width="40.7265625" bestFit="1" customWidth="1"/>
    <col min="3993" max="3993" width="27.7265625" bestFit="1" customWidth="1"/>
    <col min="3994" max="3994" width="42.36328125" bestFit="1" customWidth="1"/>
    <col min="3995" max="3995" width="30.7265625" bestFit="1" customWidth="1"/>
    <col min="3996" max="3996" width="41.26953125" bestFit="1" customWidth="1"/>
    <col min="3997" max="3997" width="35.90625" bestFit="1" customWidth="1"/>
    <col min="3998" max="3998" width="11.1796875" bestFit="1" customWidth="1"/>
    <col min="3999" max="3999" width="16.81640625" bestFit="1" customWidth="1"/>
    <col min="4000" max="4000" width="25.453125" bestFit="1" customWidth="1"/>
    <col min="4001" max="4001" width="20.90625" bestFit="1" customWidth="1"/>
    <col min="4002" max="4002" width="36.453125" bestFit="1" customWidth="1"/>
    <col min="4003" max="4004" width="49.90625" bestFit="1" customWidth="1"/>
    <col min="4005" max="4005" width="48.1796875" bestFit="1" customWidth="1"/>
    <col min="4006" max="4006" width="32.453125" bestFit="1" customWidth="1"/>
    <col min="4007" max="4007" width="30.6328125" bestFit="1" customWidth="1"/>
    <col min="4008" max="4008" width="14.6328125" bestFit="1" customWidth="1"/>
    <col min="4009" max="4009" width="39.7265625" bestFit="1" customWidth="1"/>
    <col min="4010" max="4010" width="17" bestFit="1" customWidth="1"/>
    <col min="4011" max="4011" width="34.90625" bestFit="1" customWidth="1"/>
    <col min="4012" max="4012" width="14.7265625" bestFit="1" customWidth="1"/>
    <col min="4013" max="4013" width="43" bestFit="1" customWidth="1"/>
    <col min="4014" max="4014" width="43.26953125" bestFit="1" customWidth="1"/>
    <col min="4015" max="4015" width="15.453125" bestFit="1" customWidth="1"/>
    <col min="4016" max="4016" width="32.6328125" bestFit="1" customWidth="1"/>
    <col min="4017" max="4017" width="54.1796875" bestFit="1" customWidth="1"/>
    <col min="4018" max="4018" width="11.6328125" bestFit="1" customWidth="1"/>
    <col min="4019" max="4019" width="47.36328125" bestFit="1" customWidth="1"/>
    <col min="4020" max="4020" width="21.26953125" bestFit="1" customWidth="1"/>
    <col min="4021" max="4021" width="13.81640625" bestFit="1" customWidth="1"/>
    <col min="4022" max="4022" width="10.1796875" bestFit="1" customWidth="1"/>
    <col min="4023" max="4023" width="52.26953125" bestFit="1" customWidth="1"/>
    <col min="4024" max="4024" width="29.26953125" bestFit="1" customWidth="1"/>
    <col min="4025" max="4025" width="9.6328125" bestFit="1" customWidth="1"/>
    <col min="4026" max="4026" width="40.54296875" bestFit="1" customWidth="1"/>
    <col min="4027" max="4027" width="11.6328125" bestFit="1" customWidth="1"/>
    <col min="4028" max="4028" width="9.54296875" bestFit="1" customWidth="1"/>
    <col min="4029" max="4029" width="33.81640625" bestFit="1" customWidth="1"/>
    <col min="4030" max="4030" width="31.1796875" bestFit="1" customWidth="1"/>
    <col min="4031" max="4031" width="21.1796875" bestFit="1" customWidth="1"/>
    <col min="4032" max="4032" width="26.6328125" bestFit="1" customWidth="1"/>
    <col min="4033" max="4033" width="11" bestFit="1" customWidth="1"/>
    <col min="4034" max="4034" width="38.453125" bestFit="1" customWidth="1"/>
    <col min="4035" max="4035" width="14.6328125" bestFit="1" customWidth="1"/>
    <col min="4036" max="4036" width="16" bestFit="1" customWidth="1"/>
    <col min="4037" max="4037" width="22.26953125" bestFit="1" customWidth="1"/>
    <col min="4038" max="4038" width="19" bestFit="1" customWidth="1"/>
    <col min="4039" max="4039" width="50.36328125" bestFit="1" customWidth="1"/>
    <col min="4040" max="4040" width="26" bestFit="1" customWidth="1"/>
    <col min="4041" max="4041" width="38.453125" bestFit="1" customWidth="1"/>
    <col min="4042" max="4042" width="15.1796875" bestFit="1" customWidth="1"/>
    <col min="4043" max="4043" width="21.54296875" bestFit="1" customWidth="1"/>
    <col min="4044" max="4044" width="32.08984375" bestFit="1" customWidth="1"/>
    <col min="4045" max="4045" width="47.36328125" bestFit="1" customWidth="1"/>
    <col min="4046" max="4046" width="13.6328125" bestFit="1" customWidth="1"/>
    <col min="4047" max="4047" width="45.1796875" bestFit="1" customWidth="1"/>
    <col min="4048" max="4048" width="17" bestFit="1" customWidth="1"/>
    <col min="4049" max="4049" width="46.1796875" bestFit="1" customWidth="1"/>
    <col min="4050" max="4050" width="27.6328125" bestFit="1" customWidth="1"/>
    <col min="4051" max="4051" width="11.36328125" bestFit="1" customWidth="1"/>
    <col min="4052" max="4052" width="53.26953125" bestFit="1" customWidth="1"/>
    <col min="4053" max="4053" width="27.1796875" bestFit="1" customWidth="1"/>
    <col min="4054" max="4054" width="46.54296875" bestFit="1" customWidth="1"/>
    <col min="4055" max="4055" width="41.7265625" bestFit="1" customWidth="1"/>
    <col min="4056" max="4056" width="11.453125" bestFit="1" customWidth="1"/>
    <col min="4057" max="4057" width="60" bestFit="1" customWidth="1"/>
    <col min="4058" max="4058" width="48.81640625" bestFit="1" customWidth="1"/>
    <col min="4059" max="4059" width="45.453125" bestFit="1" customWidth="1"/>
    <col min="4060" max="4060" width="50.90625" bestFit="1" customWidth="1"/>
    <col min="4061" max="4061" width="18.6328125" bestFit="1" customWidth="1"/>
    <col min="4062" max="4062" width="56.54296875" bestFit="1" customWidth="1"/>
    <col min="4063" max="4063" width="43.90625" bestFit="1" customWidth="1"/>
    <col min="4064" max="4064" width="11.26953125" bestFit="1" customWidth="1"/>
    <col min="4065" max="4065" width="32.08984375" bestFit="1" customWidth="1"/>
    <col min="4066" max="4066" width="43.453125" bestFit="1" customWidth="1"/>
    <col min="4067" max="4067" width="21.453125" bestFit="1" customWidth="1"/>
    <col min="4068" max="4068" width="15.90625" bestFit="1" customWidth="1"/>
    <col min="4069" max="4069" width="17.453125" bestFit="1" customWidth="1"/>
    <col min="4070" max="4070" width="48" bestFit="1" customWidth="1"/>
    <col min="4071" max="4071" width="51.1796875" bestFit="1" customWidth="1"/>
    <col min="4072" max="4072" width="47.81640625" bestFit="1" customWidth="1"/>
    <col min="4073" max="4073" width="19.1796875" bestFit="1" customWidth="1"/>
    <col min="4074" max="4074" width="33.36328125" bestFit="1" customWidth="1"/>
    <col min="4075" max="4075" width="48.90625" bestFit="1" customWidth="1"/>
    <col min="4076" max="4076" width="15.6328125" bestFit="1" customWidth="1"/>
    <col min="4077" max="4077" width="37.26953125" bestFit="1" customWidth="1"/>
    <col min="4078" max="4078" width="56.08984375" bestFit="1" customWidth="1"/>
    <col min="4079" max="4079" width="46.08984375" bestFit="1" customWidth="1"/>
    <col min="4080" max="4080" width="40.36328125" bestFit="1" customWidth="1"/>
    <col min="4081" max="4081" width="58.81640625" bestFit="1" customWidth="1"/>
    <col min="4082" max="4082" width="22.81640625" bestFit="1" customWidth="1"/>
    <col min="4083" max="4083" width="18.08984375" bestFit="1" customWidth="1"/>
    <col min="4084" max="4084" width="16.26953125" bestFit="1" customWidth="1"/>
    <col min="4085" max="4085" width="20.90625" bestFit="1" customWidth="1"/>
    <col min="4086" max="4086" width="16.36328125" bestFit="1" customWidth="1"/>
    <col min="4087" max="4087" width="31.81640625" bestFit="1" customWidth="1"/>
    <col min="4088" max="4088" width="26.6328125" bestFit="1" customWidth="1"/>
    <col min="4089" max="4089" width="19.54296875" bestFit="1" customWidth="1"/>
    <col min="4090" max="4090" width="36.81640625" bestFit="1" customWidth="1"/>
    <col min="4091" max="4091" width="54" bestFit="1" customWidth="1"/>
    <col min="4092" max="4092" width="50.36328125" bestFit="1" customWidth="1"/>
    <col min="4093" max="4093" width="20" bestFit="1" customWidth="1"/>
    <col min="4094" max="4094" width="35.81640625" bestFit="1" customWidth="1"/>
    <col min="4095" max="4095" width="42.90625" bestFit="1" customWidth="1"/>
    <col min="4096" max="4096" width="45.26953125" bestFit="1" customWidth="1"/>
    <col min="4097" max="4097" width="15.1796875" bestFit="1" customWidth="1"/>
    <col min="4098" max="4098" width="41.26953125" bestFit="1" customWidth="1"/>
    <col min="4099" max="4099" width="10" bestFit="1" customWidth="1"/>
    <col min="4100" max="4100" width="50.81640625" bestFit="1" customWidth="1"/>
    <col min="4101" max="4101" width="34.26953125" bestFit="1" customWidth="1"/>
    <col min="4102" max="4102" width="49.7265625" bestFit="1" customWidth="1"/>
    <col min="4103" max="4103" width="27.36328125" bestFit="1" customWidth="1"/>
    <col min="4104" max="4104" width="11.81640625" bestFit="1" customWidth="1"/>
    <col min="4105" max="4105" width="10.26953125" bestFit="1" customWidth="1"/>
    <col min="4106" max="4106" width="44" bestFit="1" customWidth="1"/>
    <col min="4107" max="4107" width="53.453125" bestFit="1" customWidth="1"/>
    <col min="4108" max="4108" width="9.453125" bestFit="1" customWidth="1"/>
    <col min="4109" max="4109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8364</v>
      </c>
      <c r="B3" s="11" t="s">
        <v>8363</v>
      </c>
    </row>
    <row r="4" spans="1:6" x14ac:dyDescent="0.3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2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2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  <row r="34" spans="21:21" x14ac:dyDescent="0.35">
      <c r="U34">
        <f>12/912</f>
        <v>1.3157894736842105E-2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DDC67-9BC5-42E5-8B21-BE2DE8F1BBE1}">
  <dimension ref="A1:V22"/>
  <sheetViews>
    <sheetView workbookViewId="0">
      <selection activeCell="V23" sqref="V2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8360</v>
      </c>
    </row>
    <row r="4" spans="1:5" x14ac:dyDescent="0.35">
      <c r="A4" s="11" t="s">
        <v>8364</v>
      </c>
      <c r="B4" s="11" t="s">
        <v>8363</v>
      </c>
    </row>
    <row r="5" spans="1:5" x14ac:dyDescent="0.3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2" t="s">
        <v>8326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2" t="s">
        <v>8362</v>
      </c>
      <c r="B7" s="14">
        <v>70</v>
      </c>
      <c r="C7" s="14">
        <v>6</v>
      </c>
      <c r="D7" s="14">
        <v>238</v>
      </c>
      <c r="E7" s="14">
        <v>314</v>
      </c>
    </row>
    <row r="22" spans="22:22" x14ac:dyDescent="0.35">
      <c r="V22">
        <f>70/314</f>
        <v>0.22292993630573249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D9996-2315-422B-A153-3811A02E4417}">
  <dimension ref="A1:E18"/>
  <sheetViews>
    <sheetView workbookViewId="0">
      <selection activeCell="T38" sqref="T3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8323</v>
      </c>
    </row>
    <row r="2" spans="1:5" x14ac:dyDescent="0.35">
      <c r="A2" s="11" t="s">
        <v>8399</v>
      </c>
      <c r="B2" t="s">
        <v>8360</v>
      </c>
    </row>
    <row r="4" spans="1:5" x14ac:dyDescent="0.35">
      <c r="A4" s="11" t="s">
        <v>8364</v>
      </c>
      <c r="B4" s="11" t="s">
        <v>8363</v>
      </c>
    </row>
    <row r="5" spans="1:5" x14ac:dyDescent="0.35">
      <c r="A5" s="11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35">
      <c r="A6" s="15" t="s">
        <v>8373</v>
      </c>
      <c r="B6" s="14">
        <v>33</v>
      </c>
      <c r="C6" s="14">
        <v>2</v>
      </c>
      <c r="D6" s="14">
        <v>56</v>
      </c>
      <c r="E6" s="14">
        <v>91</v>
      </c>
    </row>
    <row r="7" spans="1:5" x14ac:dyDescent="0.35">
      <c r="A7" s="15" t="s">
        <v>8374</v>
      </c>
      <c r="B7" s="14">
        <v>39</v>
      </c>
      <c r="C7" s="14">
        <v>8</v>
      </c>
      <c r="D7" s="14">
        <v>71</v>
      </c>
      <c r="E7" s="14">
        <v>118</v>
      </c>
    </row>
    <row r="8" spans="1:5" x14ac:dyDescent="0.35">
      <c r="A8" s="15" t="s">
        <v>8375</v>
      </c>
      <c r="B8" s="14">
        <v>33</v>
      </c>
      <c r="C8" s="14">
        <v>14</v>
      </c>
      <c r="D8" s="14">
        <v>56</v>
      </c>
      <c r="E8" s="14">
        <v>103</v>
      </c>
    </row>
    <row r="9" spans="1:5" x14ac:dyDescent="0.35">
      <c r="A9" s="15" t="s">
        <v>8376</v>
      </c>
      <c r="B9" s="14">
        <v>40</v>
      </c>
      <c r="C9" s="14"/>
      <c r="D9" s="14">
        <v>71</v>
      </c>
      <c r="E9" s="14">
        <v>111</v>
      </c>
    </row>
    <row r="10" spans="1:5" x14ac:dyDescent="0.35">
      <c r="A10" s="15" t="s">
        <v>8367</v>
      </c>
      <c r="B10" s="14">
        <v>52</v>
      </c>
      <c r="C10" s="14"/>
      <c r="D10" s="14">
        <v>111</v>
      </c>
      <c r="E10" s="14">
        <v>163</v>
      </c>
    </row>
    <row r="11" spans="1:5" x14ac:dyDescent="0.35">
      <c r="A11" s="15" t="s">
        <v>8377</v>
      </c>
      <c r="B11" s="14">
        <v>49</v>
      </c>
      <c r="C11" s="14"/>
      <c r="D11" s="14">
        <v>100</v>
      </c>
      <c r="E11" s="14">
        <v>149</v>
      </c>
    </row>
    <row r="12" spans="1:5" x14ac:dyDescent="0.35">
      <c r="A12" s="15" t="s">
        <v>8368</v>
      </c>
      <c r="B12" s="14">
        <v>50</v>
      </c>
      <c r="C12" s="14"/>
      <c r="D12" s="14">
        <v>87</v>
      </c>
      <c r="E12" s="14">
        <v>137</v>
      </c>
    </row>
    <row r="13" spans="1:5" x14ac:dyDescent="0.35">
      <c r="A13" s="15" t="s">
        <v>8369</v>
      </c>
      <c r="B13" s="14">
        <v>47</v>
      </c>
      <c r="C13" s="14"/>
      <c r="D13" s="14">
        <v>72</v>
      </c>
      <c r="E13" s="14">
        <v>119</v>
      </c>
    </row>
    <row r="14" spans="1:5" x14ac:dyDescent="0.35">
      <c r="A14" s="15" t="s">
        <v>8370</v>
      </c>
      <c r="B14" s="14">
        <v>34</v>
      </c>
      <c r="C14" s="14"/>
      <c r="D14" s="14">
        <v>59</v>
      </c>
      <c r="E14" s="14">
        <v>93</v>
      </c>
    </row>
    <row r="15" spans="1:5" x14ac:dyDescent="0.35">
      <c r="A15" s="15" t="s">
        <v>8371</v>
      </c>
      <c r="B15" s="14">
        <v>50</v>
      </c>
      <c r="C15" s="14"/>
      <c r="D15" s="14">
        <v>65</v>
      </c>
      <c r="E15" s="14">
        <v>115</v>
      </c>
    </row>
    <row r="16" spans="1:5" x14ac:dyDescent="0.35">
      <c r="A16" s="15" t="s">
        <v>8372</v>
      </c>
      <c r="B16" s="14">
        <v>31</v>
      </c>
      <c r="C16" s="14"/>
      <c r="D16" s="14">
        <v>54</v>
      </c>
      <c r="E16" s="14">
        <v>85</v>
      </c>
    </row>
    <row r="17" spans="1:5" x14ac:dyDescent="0.35">
      <c r="A17" s="15" t="s">
        <v>8378</v>
      </c>
      <c r="B17" s="14">
        <v>35</v>
      </c>
      <c r="C17" s="14"/>
      <c r="D17" s="14">
        <v>37</v>
      </c>
      <c r="E17" s="14">
        <v>72</v>
      </c>
    </row>
    <row r="18" spans="1:5" x14ac:dyDescent="0.35">
      <c r="A18" s="15" t="s">
        <v>8362</v>
      </c>
      <c r="B18" s="14">
        <v>493</v>
      </c>
      <c r="C18" s="14">
        <v>24</v>
      </c>
      <c r="D18" s="14">
        <v>839</v>
      </c>
      <c r="E18" s="14">
        <v>1356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4762-FA29-46F2-A20B-8A58987976D8}">
  <dimension ref="A1:F6"/>
  <sheetViews>
    <sheetView workbookViewId="0">
      <selection activeCell="B32" sqref="B32"/>
    </sheetView>
  </sheetViews>
  <sheetFormatPr defaultRowHeight="14.5" x14ac:dyDescent="0.35"/>
  <cols>
    <col min="1" max="1" width="32" bestFit="1" customWidth="1"/>
    <col min="2" max="2" width="110.7265625" bestFit="1" customWidth="1"/>
    <col min="3" max="3" width="9.7265625" style="16" bestFit="1" customWidth="1"/>
    <col min="4" max="4" width="10.08984375" style="16" bestFit="1" customWidth="1"/>
    <col min="5" max="5" width="16.1796875" bestFit="1" customWidth="1"/>
  </cols>
  <sheetData>
    <row r="1" spans="1:6" s="21" customFormat="1" ht="18.5" x14ac:dyDescent="0.45">
      <c r="A1" s="21" t="s">
        <v>8382</v>
      </c>
      <c r="B1" s="21" t="s">
        <v>8383</v>
      </c>
      <c r="C1" s="20" t="s">
        <v>8379</v>
      </c>
      <c r="D1" s="20" t="s">
        <v>8380</v>
      </c>
      <c r="E1" s="21" t="s">
        <v>8307</v>
      </c>
      <c r="F1" s="21" t="s">
        <v>8381</v>
      </c>
    </row>
    <row r="2" spans="1:6" x14ac:dyDescent="0.3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17">
        <f>VLOOKUP(A2,Kickstarter!B:E,3,FALSE)</f>
        <v>2000</v>
      </c>
      <c r="D2" s="1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29" x14ac:dyDescent="0.3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17">
        <f>VLOOKUP(A3,Kickstarter!B:E,3,FALSE)</f>
        <v>2000</v>
      </c>
      <c r="D3" s="1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9" x14ac:dyDescent="0.3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17">
        <f>VLOOKUP(A4,Kickstarter!B:E,3,FALSE)</f>
        <v>1500</v>
      </c>
      <c r="D4" s="1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3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17">
        <f>VLOOKUP(A5,Kickstarter!B:E,3,FALSE)</f>
        <v>1000</v>
      </c>
      <c r="D5" s="1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29" x14ac:dyDescent="0.3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17">
        <f>VLOOKUP(A6,Kickstarter!B:E,3,FALSE)</f>
        <v>4000</v>
      </c>
      <c r="D6" s="1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F286D-EF9A-4645-AC1A-8D83068D4045}">
  <dimension ref="A1:J15"/>
  <sheetViews>
    <sheetView workbookViewId="0">
      <selection activeCell="E5" sqref="E5"/>
    </sheetView>
  </sheetViews>
  <sheetFormatPr defaultRowHeight="14.5" x14ac:dyDescent="0.35"/>
  <cols>
    <col min="1" max="1" width="34.26953125" bestFit="1" customWidth="1"/>
    <col min="2" max="2" width="12.08984375" style="16" bestFit="1" customWidth="1"/>
    <col min="3" max="3" width="13.1796875" bestFit="1" customWidth="1"/>
    <col min="8" max="8" width="14.81640625" bestFit="1" customWidth="1"/>
    <col min="9" max="9" width="11.08984375" bestFit="1" customWidth="1"/>
  </cols>
  <sheetData>
    <row r="1" spans="1:10" ht="39.5" customHeight="1" x14ac:dyDescent="0.35">
      <c r="A1" s="24" t="s">
        <v>8398</v>
      </c>
      <c r="B1" s="24"/>
      <c r="C1" s="24"/>
      <c r="I1" s="23"/>
      <c r="J1" s="23"/>
    </row>
    <row r="2" spans="1:10" ht="18.5" x14ac:dyDescent="0.45">
      <c r="B2" s="20" t="s">
        <v>8388</v>
      </c>
      <c r="C2" s="20" t="s">
        <v>8389</v>
      </c>
    </row>
    <row r="3" spans="1:10" ht="18.5" x14ac:dyDescent="0.45">
      <c r="A3" s="20" t="s">
        <v>8384</v>
      </c>
      <c r="B3" s="16" t="e">
        <f>AVERAGE(#REF!)</f>
        <v>#REF!</v>
      </c>
      <c r="C3" s="18" t="e">
        <f>AVERAGE(#REF!)</f>
        <v>#REF!</v>
      </c>
      <c r="I3" s="16"/>
      <c r="J3" s="16"/>
    </row>
    <row r="4" spans="1:10" ht="18.5" x14ac:dyDescent="0.45">
      <c r="A4" s="20" t="s">
        <v>8385</v>
      </c>
      <c r="B4" s="16" t="e">
        <f>MEDIAN(#REF!)</f>
        <v>#REF!</v>
      </c>
      <c r="C4" s="18" t="e">
        <f>MEDIAN(#REF!)</f>
        <v>#REF!</v>
      </c>
      <c r="I4" s="16"/>
      <c r="J4" s="16"/>
    </row>
    <row r="5" spans="1:10" ht="18.5" x14ac:dyDescent="0.45">
      <c r="A5" s="20" t="s">
        <v>8393</v>
      </c>
      <c r="B5" s="16" t="e">
        <f>_xlfn.STDEV.P(#REF!)</f>
        <v>#REF!</v>
      </c>
      <c r="C5" s="18" t="e">
        <f>_xlfn.STDEV.P(#REF!)</f>
        <v>#REF!</v>
      </c>
      <c r="I5" s="16"/>
      <c r="J5" s="16"/>
    </row>
    <row r="6" spans="1:10" ht="18.5" x14ac:dyDescent="0.45">
      <c r="A6" s="20" t="s">
        <v>8394</v>
      </c>
      <c r="B6" s="16" t="e">
        <f>_xlfn.QUARTILE.EXC(#REF!,3)</f>
        <v>#REF!</v>
      </c>
      <c r="C6" s="18" t="e">
        <f>_xlfn.QUARTILE.EXC(#REF!,3)</f>
        <v>#REF!</v>
      </c>
      <c r="I6" s="16"/>
      <c r="J6" s="16"/>
    </row>
    <row r="7" spans="1:10" ht="18.5" x14ac:dyDescent="0.45">
      <c r="A7" s="20" t="s">
        <v>8395</v>
      </c>
      <c r="B7" s="16" t="e">
        <f>_xlfn.QUARTILE.EXC(#REF!,1)</f>
        <v>#REF!</v>
      </c>
      <c r="C7" s="18" t="e">
        <f>_xlfn.QUARTILE.EXC(#REF!,1)</f>
        <v>#REF!</v>
      </c>
      <c r="I7" s="16"/>
      <c r="J7" s="16"/>
    </row>
    <row r="8" spans="1:10" ht="18.5" x14ac:dyDescent="0.45">
      <c r="A8" s="20" t="s">
        <v>8396</v>
      </c>
      <c r="B8" s="16" t="e">
        <f>B6-B7</f>
        <v>#REF!</v>
      </c>
      <c r="C8" s="19" t="e">
        <f>C6-C7</f>
        <v>#REF!</v>
      </c>
    </row>
    <row r="9" spans="1:10" ht="18.5" x14ac:dyDescent="0.45">
      <c r="A9" s="20"/>
    </row>
    <row r="10" spans="1:10" ht="18.5" x14ac:dyDescent="0.45">
      <c r="A10" s="20" t="s">
        <v>8386</v>
      </c>
      <c r="B10" s="18" t="e">
        <f>AVERAGE(#REF!)</f>
        <v>#REF!</v>
      </c>
      <c r="C10" t="e">
        <f>AVERAGE(#REF!)</f>
        <v>#REF!</v>
      </c>
    </row>
    <row r="11" spans="1:10" ht="18.5" x14ac:dyDescent="0.45">
      <c r="A11" s="20" t="s">
        <v>8387</v>
      </c>
      <c r="B11" s="16" t="e">
        <f>MEDIAN(#REF!)</f>
        <v>#REF!</v>
      </c>
      <c r="C11" t="e">
        <f>MEDIAN(#REF!)</f>
        <v>#REF!</v>
      </c>
    </row>
    <row r="12" spans="1:10" ht="18.5" x14ac:dyDescent="0.45">
      <c r="A12" s="20" t="s">
        <v>8397</v>
      </c>
      <c r="B12" s="16" t="e">
        <f>_xlfn.STDEV.P(#REF!)</f>
        <v>#REF!</v>
      </c>
      <c r="C12" t="e">
        <f>_xlfn.STDEV.P(#REF!)</f>
        <v>#REF!</v>
      </c>
    </row>
    <row r="13" spans="1:10" ht="18.5" x14ac:dyDescent="0.45">
      <c r="A13" s="20" t="s">
        <v>8390</v>
      </c>
      <c r="B13" s="16" t="e">
        <f>_xlfn.QUARTILE.EXC(#REF!,3)</f>
        <v>#REF!</v>
      </c>
      <c r="C13" t="e">
        <f>_xlfn.QUARTILE.EXC(#REF!,3)</f>
        <v>#REF!</v>
      </c>
    </row>
    <row r="14" spans="1:10" ht="18.5" x14ac:dyDescent="0.45">
      <c r="A14" s="20" t="s">
        <v>8391</v>
      </c>
      <c r="B14" s="16" t="e">
        <f>_xlfn.QUARTILE.EXC(#REF!,1)</f>
        <v>#REF!</v>
      </c>
      <c r="C14" t="e">
        <f>_xlfn.QUARTILE.EXC(#REF!,1)</f>
        <v>#REF!</v>
      </c>
    </row>
    <row r="15" spans="1:10" ht="18.5" x14ac:dyDescent="0.45">
      <c r="A15" s="20" t="s">
        <v>8392</v>
      </c>
      <c r="B15" s="16" t="e">
        <f>B13-B14</f>
        <v>#REF!</v>
      </c>
      <c r="C15" t="e">
        <f>C13-C14</f>
        <v>#REF!</v>
      </c>
    </row>
  </sheetData>
  <mergeCells count="2">
    <mergeCell ref="I1:J1"/>
    <mergeCell ref="A1: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Marc Palumbo</cp:lastModifiedBy>
  <dcterms:created xsi:type="dcterms:W3CDTF">2017-04-20T15:17:24Z</dcterms:created>
  <dcterms:modified xsi:type="dcterms:W3CDTF">2022-06-20T18:00:34Z</dcterms:modified>
</cp:coreProperties>
</file>