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Estudos\UFU\Mestrado\2019-02\Fenomenos_de_Transporte\Tarefas\Trabalho_02\"/>
    </mc:Choice>
  </mc:AlternateContent>
  <xr:revisionPtr revIDLastSave="0" documentId="13_ncr:1_{3B34689C-8299-453A-B7F3-850498D946D8}" xr6:coauthVersionLast="45" xr6:coauthVersionMax="45" xr10:uidLastSave="{00000000-0000-0000-0000-000000000000}"/>
  <bookViews>
    <workbookView xWindow="28680" yWindow="4455" windowWidth="20730" windowHeight="11760" xr2:uid="{60EAB5C5-C2C8-45F7-AF8A-9E87B8C92168}"/>
  </bookViews>
  <sheets>
    <sheet name="Dados" sheetId="1" r:id="rId1"/>
    <sheet name="A B C" sheetId="7" r:id="rId2"/>
    <sheet name="A D E" sheetId="2" r:id="rId3"/>
    <sheet name="A F G" sheetId="3" r:id="rId4"/>
    <sheet name="A H I" sheetId="4" r:id="rId5"/>
    <sheet name="A J K" sheetId="5" r:id="rId6"/>
    <sheet name="A L M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44" i="1"/>
  <c r="K45" i="1"/>
  <c r="K46" i="1"/>
  <c r="K47" i="1"/>
  <c r="K39" i="1"/>
  <c r="E39" i="1"/>
  <c r="W27" i="1"/>
  <c r="Q27" i="1"/>
  <c r="K27" i="1"/>
  <c r="E27" i="1"/>
  <c r="W15" i="1"/>
  <c r="Q15" i="1"/>
  <c r="K15" i="1"/>
  <c r="E15" i="1"/>
  <c r="W2" i="1"/>
  <c r="Q2" i="1"/>
  <c r="K2" i="1"/>
  <c r="E2" i="1"/>
</calcChain>
</file>

<file path=xl/sharedStrings.xml><?xml version="1.0" encoding="utf-8"?>
<sst xmlns="http://schemas.openxmlformats.org/spreadsheetml/2006/main" count="15" uniqueCount="15">
  <si>
    <t>Geratriz A</t>
  </si>
  <si>
    <t>Geratriz B</t>
  </si>
  <si>
    <t>Geratriz C</t>
  </si>
  <si>
    <t>Geratriz D</t>
  </si>
  <si>
    <t>Geratriz E</t>
  </si>
  <si>
    <t>Geratriz F</t>
  </si>
  <si>
    <t>Geratriz G</t>
  </si>
  <si>
    <t>Geratriz H</t>
  </si>
  <si>
    <t>Geratriz I</t>
  </si>
  <si>
    <t>Geratriz J</t>
  </si>
  <si>
    <t>Geratriz K</t>
  </si>
  <si>
    <t>Geratriz L</t>
  </si>
  <si>
    <t>Geratriz M</t>
  </si>
  <si>
    <t>Temperatura [°C]</t>
  </si>
  <si>
    <t>Posição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</si>
</sst>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Geratriz 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Dados!$A$2:$A$10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Dados!$B$2:$B$10</c:f>
              <c:numCache>
                <c:formatCode>General</c:formatCode>
                <c:ptCount val="9"/>
                <c:pt idx="0">
                  <c:v>150</c:v>
                </c:pt>
                <c:pt idx="1">
                  <c:v>127.43279874629999</c:v>
                </c:pt>
                <c:pt idx="2">
                  <c:v>109.6617045795</c:v>
                </c:pt>
                <c:pt idx="3">
                  <c:v>95.893365081400006</c:v>
                </c:pt>
                <c:pt idx="4">
                  <c:v>85.513122238700007</c:v>
                </c:pt>
                <c:pt idx="5">
                  <c:v>78.057572353200001</c:v>
                </c:pt>
                <c:pt idx="6">
                  <c:v>73.193878376200004</c:v>
                </c:pt>
                <c:pt idx="7">
                  <c:v>70.7049111125</c:v>
                </c:pt>
                <c:pt idx="8">
                  <c:v>70.479555951999998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15-46A4-8A5F-66769BA43C54}"/>
            </c:ext>
          </c:extLst>
        </c:ser>
        <c:ser>
          <c:idx val="1"/>
          <c:order val="1"/>
          <c:tx>
            <c:strRef>
              <c:f>Dados!$G$1</c:f>
              <c:strCache>
                <c:ptCount val="1"/>
                <c:pt idx="0">
                  <c:v>Geratriz B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Dados!$G$2:$G$10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Dados!$H$2:$H$10</c:f>
              <c:numCache>
                <c:formatCode>General</c:formatCode>
                <c:ptCount val="9"/>
                <c:pt idx="0">
                  <c:v>150</c:v>
                </c:pt>
                <c:pt idx="1">
                  <c:v>121.89570496330001</c:v>
                </c:pt>
                <c:pt idx="2">
                  <c:v>103.0525383052</c:v>
                </c:pt>
                <c:pt idx="3">
                  <c:v>90.332755460599998</c:v>
                </c:pt>
                <c:pt idx="4">
                  <c:v>81.826827227400003</c:v>
                </c:pt>
                <c:pt idx="5">
                  <c:v>76.328573258000006</c:v>
                </c:pt>
                <c:pt idx="6">
                  <c:v>73.053186518499999</c:v>
                </c:pt>
                <c:pt idx="7">
                  <c:v>71.478083797899998</c:v>
                </c:pt>
                <c:pt idx="8">
                  <c:v>71.249292314300007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15-46A4-8A5F-66769BA43C54}"/>
            </c:ext>
          </c:extLst>
        </c:ser>
        <c:ser>
          <c:idx val="2"/>
          <c:order val="2"/>
          <c:tx>
            <c:strRef>
              <c:f>Dados!$M$1</c:f>
              <c:strCache>
                <c:ptCount val="1"/>
                <c:pt idx="0">
                  <c:v>Geratriz C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alpha val="98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Dados!$M$2:$M$10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Dados!$N$2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415-46A4-8A5F-66769BA43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68016"/>
        <c:axId val="240260896"/>
      </c:scatterChart>
      <c:valAx>
        <c:axId val="210296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Posição</a:t>
                </a:r>
                <a:r>
                  <a:rPr lang="en-US" baseline="0"/>
                  <a:t> na aleta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60896"/>
        <c:crosses val="autoZero"/>
        <c:crossBetween val="midCat"/>
      </c:valAx>
      <c:valAx>
        <c:axId val="24026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(</a:t>
                </a:r>
                <a:r>
                  <a:rPr lang="en-US" sz="1000" b="0" i="0" u="none" strike="noStrike" baseline="0"/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96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58289588801395"/>
          <c:y val="0.54947834645669291"/>
          <c:w val="0.2059171041119859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Geratriz 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Dados!$A$2:$A$10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Dados!$B$2:$B$10</c:f>
              <c:numCache>
                <c:formatCode>General</c:formatCode>
                <c:ptCount val="9"/>
                <c:pt idx="0">
                  <c:v>150</c:v>
                </c:pt>
                <c:pt idx="1">
                  <c:v>127.43279874629999</c:v>
                </c:pt>
                <c:pt idx="2">
                  <c:v>109.6617045795</c:v>
                </c:pt>
                <c:pt idx="3">
                  <c:v>95.893365081400006</c:v>
                </c:pt>
                <c:pt idx="4">
                  <c:v>85.513122238700007</c:v>
                </c:pt>
                <c:pt idx="5">
                  <c:v>78.057572353200001</c:v>
                </c:pt>
                <c:pt idx="6">
                  <c:v>73.193878376200004</c:v>
                </c:pt>
                <c:pt idx="7">
                  <c:v>70.7049111125</c:v>
                </c:pt>
                <c:pt idx="8">
                  <c:v>70.479555951999998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4B6-4B61-A3C9-484248685B62}"/>
            </c:ext>
          </c:extLst>
        </c:ser>
        <c:ser>
          <c:idx val="1"/>
          <c:order val="1"/>
          <c:tx>
            <c:strRef>
              <c:f>Dados!$S$1</c:f>
              <c:strCache>
                <c:ptCount val="1"/>
                <c:pt idx="0">
                  <c:v>Geratriz 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Dados!$S$2:$S$10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Dados!$T$2:$T$10</c:f>
              <c:numCache>
                <c:formatCode>General</c:formatCode>
                <c:ptCount val="9"/>
                <c:pt idx="0">
                  <c:v>150</c:v>
                </c:pt>
                <c:pt idx="1">
                  <c:v>123.5772724803</c:v>
                </c:pt>
                <c:pt idx="2">
                  <c:v>103.1490487552</c:v>
                </c:pt>
                <c:pt idx="3">
                  <c:v>88.290450861400004</c:v>
                </c:pt>
                <c:pt idx="4">
                  <c:v>78.159106679800004</c:v>
                </c:pt>
                <c:pt idx="5">
                  <c:v>71.758697757199997</c:v>
                </c:pt>
                <c:pt idx="6">
                  <c:v>68.145787445099998</c:v>
                </c:pt>
                <c:pt idx="7">
                  <c:v>66.536144344199997</c:v>
                </c:pt>
                <c:pt idx="8">
                  <c:v>66.329317036000006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4B6-4B61-A3C9-484248685B62}"/>
            </c:ext>
          </c:extLst>
        </c:ser>
        <c:ser>
          <c:idx val="2"/>
          <c:order val="2"/>
          <c:tx>
            <c:strRef>
              <c:f>Dados!$A$14</c:f>
              <c:strCache>
                <c:ptCount val="1"/>
                <c:pt idx="0">
                  <c:v>Geratriz 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alpha val="98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Dados!$A$15:$A$23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Dados!$B$15:$B$23</c:f>
              <c:numCache>
                <c:formatCode>General</c:formatCode>
                <c:ptCount val="9"/>
                <c:pt idx="0">
                  <c:v>150</c:v>
                </c:pt>
                <c:pt idx="1">
                  <c:v>131.48945672190001</c:v>
                </c:pt>
                <c:pt idx="2">
                  <c:v>116.9871979234</c:v>
                </c:pt>
                <c:pt idx="3">
                  <c:v>105.3619008655</c:v>
                </c:pt>
                <c:pt idx="4">
                  <c:v>95.867837447599996</c:v>
                </c:pt>
                <c:pt idx="5">
                  <c:v>87.9969731228</c:v>
                </c:pt>
                <c:pt idx="6">
                  <c:v>81.400405979599995</c:v>
                </c:pt>
                <c:pt idx="7">
                  <c:v>75.881052938400003</c:v>
                </c:pt>
                <c:pt idx="8">
                  <c:v>75.632692703199993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C4B6-4B61-A3C9-48424868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68016"/>
        <c:axId val="240260896"/>
      </c:scatterChart>
      <c:valAx>
        <c:axId val="210296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Posição</a:t>
                </a:r>
                <a:r>
                  <a:rPr lang="en-US" baseline="0"/>
                  <a:t> na aleta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60896"/>
        <c:crosses val="autoZero"/>
        <c:crossBetween val="midCat"/>
      </c:valAx>
      <c:valAx>
        <c:axId val="24026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(</a:t>
                </a:r>
                <a:r>
                  <a:rPr lang="en-US" sz="1000" b="0" i="0" u="none" strike="noStrike" baseline="0"/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96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58289588801395"/>
          <c:y val="0.54947834645669291"/>
          <c:w val="0.2059171041119859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Geratriz 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Dados!$A$2:$A$10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Dados!$B$2:$B$10</c:f>
              <c:numCache>
                <c:formatCode>General</c:formatCode>
                <c:ptCount val="9"/>
                <c:pt idx="0">
                  <c:v>150</c:v>
                </c:pt>
                <c:pt idx="1">
                  <c:v>127.43279874629999</c:v>
                </c:pt>
                <c:pt idx="2">
                  <c:v>109.6617045795</c:v>
                </c:pt>
                <c:pt idx="3">
                  <c:v>95.893365081400006</c:v>
                </c:pt>
                <c:pt idx="4">
                  <c:v>85.513122238700007</c:v>
                </c:pt>
                <c:pt idx="5">
                  <c:v>78.057572353200001</c:v>
                </c:pt>
                <c:pt idx="6">
                  <c:v>73.193878376200004</c:v>
                </c:pt>
                <c:pt idx="7">
                  <c:v>70.7049111125</c:v>
                </c:pt>
                <c:pt idx="8">
                  <c:v>70.479555951999998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C1-4F00-864F-9D8E86C650A7}"/>
            </c:ext>
          </c:extLst>
        </c:ser>
        <c:ser>
          <c:idx val="1"/>
          <c:order val="1"/>
          <c:tx>
            <c:strRef>
              <c:f>Dados!$G$14</c:f>
              <c:strCache>
                <c:ptCount val="1"/>
                <c:pt idx="0">
                  <c:v>Geratriz F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Dados!$G$15:$G$23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Dados!$H$15:$H$23</c:f>
              <c:numCache>
                <c:formatCode>General</c:formatCode>
                <c:ptCount val="9"/>
                <c:pt idx="0">
                  <c:v>150</c:v>
                </c:pt>
                <c:pt idx="1">
                  <c:v>125.0723024494</c:v>
                </c:pt>
                <c:pt idx="2">
                  <c:v>105.08883059999999</c:v>
                </c:pt>
                <c:pt idx="3">
                  <c:v>89.662712600199995</c:v>
                </c:pt>
                <c:pt idx="4">
                  <c:v>78.521735066299996</c:v>
                </c:pt>
                <c:pt idx="5">
                  <c:v>71.238784156199998</c:v>
                </c:pt>
                <c:pt idx="6">
                  <c:v>67.135773345199993</c:v>
                </c:pt>
                <c:pt idx="7">
                  <c:v>65.382759872199998</c:v>
                </c:pt>
                <c:pt idx="8">
                  <c:v>65.181058717300004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C1-4F00-864F-9D8E86C650A7}"/>
            </c:ext>
          </c:extLst>
        </c:ser>
        <c:ser>
          <c:idx val="2"/>
          <c:order val="2"/>
          <c:tx>
            <c:strRef>
              <c:f>Dados!$M$14</c:f>
              <c:strCache>
                <c:ptCount val="1"/>
                <c:pt idx="0">
                  <c:v>Geratriz 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alpha val="98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Dados!$M$15:$M$23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Dados!$N$15:$N$23</c:f>
              <c:numCache>
                <c:formatCode>General</c:formatCode>
                <c:ptCount val="9"/>
                <c:pt idx="0">
                  <c:v>150</c:v>
                </c:pt>
                <c:pt idx="1">
                  <c:v>129.89789398229999</c:v>
                </c:pt>
                <c:pt idx="2">
                  <c:v>114.50315204180001</c:v>
                </c:pt>
                <c:pt idx="3">
                  <c:v>102.7478856525</c:v>
                </c:pt>
                <c:pt idx="4">
                  <c:v>93.736508020599999</c:v>
                </c:pt>
                <c:pt idx="5">
                  <c:v>86.776655092799999</c:v>
                </c:pt>
                <c:pt idx="6">
                  <c:v>81.364880666100007</c:v>
                </c:pt>
                <c:pt idx="7">
                  <c:v>77.202734957900006</c:v>
                </c:pt>
                <c:pt idx="8">
                  <c:v>76.948500580300006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C1-4F00-864F-9D8E86C6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68016"/>
        <c:axId val="240260896"/>
      </c:scatterChart>
      <c:valAx>
        <c:axId val="210296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Posição</a:t>
                </a:r>
                <a:r>
                  <a:rPr lang="en-US" baseline="0"/>
                  <a:t> na aleta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60896"/>
        <c:crosses val="autoZero"/>
        <c:crossBetween val="midCat"/>
      </c:valAx>
      <c:valAx>
        <c:axId val="24026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(</a:t>
                </a:r>
                <a:r>
                  <a:rPr lang="en-US" sz="1000" b="0" i="0" u="none" strike="noStrike" baseline="0"/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96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58289588801395"/>
          <c:y val="0.54947834645669291"/>
          <c:w val="0.2059171041119859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Geratriz 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Dados!$A$2:$A$10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Dados!$B$2:$B$10</c:f>
              <c:numCache>
                <c:formatCode>General</c:formatCode>
                <c:ptCount val="9"/>
                <c:pt idx="0">
                  <c:v>150</c:v>
                </c:pt>
                <c:pt idx="1">
                  <c:v>127.43279874629999</c:v>
                </c:pt>
                <c:pt idx="2">
                  <c:v>109.6617045795</c:v>
                </c:pt>
                <c:pt idx="3">
                  <c:v>95.893365081400006</c:v>
                </c:pt>
                <c:pt idx="4">
                  <c:v>85.513122238700007</c:v>
                </c:pt>
                <c:pt idx="5">
                  <c:v>78.057572353200001</c:v>
                </c:pt>
                <c:pt idx="6">
                  <c:v>73.193878376200004</c:v>
                </c:pt>
                <c:pt idx="7">
                  <c:v>70.7049111125</c:v>
                </c:pt>
                <c:pt idx="8">
                  <c:v>70.479555951999998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42-48AD-88BF-99A384E2D88E}"/>
            </c:ext>
          </c:extLst>
        </c:ser>
        <c:ser>
          <c:idx val="1"/>
          <c:order val="1"/>
          <c:tx>
            <c:strRef>
              <c:f>Dados!$S$14</c:f>
              <c:strCache>
                <c:ptCount val="1"/>
                <c:pt idx="0">
                  <c:v>Geratriz H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Dados!$S$15:$S$23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Dados!$T$15:$T$23</c:f>
              <c:numCache>
                <c:formatCode>General</c:formatCode>
                <c:ptCount val="9"/>
                <c:pt idx="0">
                  <c:v>150</c:v>
                </c:pt>
                <c:pt idx="1">
                  <c:v>121.8910565015</c:v>
                </c:pt>
                <c:pt idx="2">
                  <c:v>103.0499530976</c:v>
                </c:pt>
                <c:pt idx="3">
                  <c:v>90.333923647600002</c:v>
                </c:pt>
                <c:pt idx="4">
                  <c:v>81.831354165400001</c:v>
                </c:pt>
                <c:pt idx="5">
                  <c:v>76.335358286300007</c:v>
                </c:pt>
                <c:pt idx="6">
                  <c:v>73.061093405299999</c:v>
                </c:pt>
                <c:pt idx="7">
                  <c:v>71.486283384900005</c:v>
                </c:pt>
                <c:pt idx="8">
                  <c:v>71.257455458699994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42-48AD-88BF-99A384E2D88E}"/>
            </c:ext>
          </c:extLst>
        </c:ser>
        <c:ser>
          <c:idx val="2"/>
          <c:order val="2"/>
          <c:tx>
            <c:strRef>
              <c:f>Dados!$A$26</c:f>
              <c:strCache>
                <c:ptCount val="1"/>
                <c:pt idx="0">
                  <c:v>Geratriz I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alpha val="98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Dados!$A$27:$A$35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Dados!$B$27:$B$35</c:f>
              <c:numCache>
                <c:formatCode>General</c:formatCode>
                <c:ptCount val="9"/>
                <c:pt idx="0">
                  <c:v>150</c:v>
                </c:pt>
                <c:pt idx="1">
                  <c:v>134.15568210789999</c:v>
                </c:pt>
                <c:pt idx="2">
                  <c:v>119.819449048</c:v>
                </c:pt>
                <c:pt idx="3">
                  <c:v>106.8743911434</c:v>
                </c:pt>
                <c:pt idx="4">
                  <c:v>95.211320242699998</c:v>
                </c:pt>
                <c:pt idx="5">
                  <c:v>84.728289316499996</c:v>
                </c:pt>
                <c:pt idx="6">
                  <c:v>75.330071366499993</c:v>
                </c:pt>
                <c:pt idx="7">
                  <c:v>66.927098040399997</c:v>
                </c:pt>
                <c:pt idx="8">
                  <c:v>66.718533160199996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042-48AD-88BF-99A384E2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68016"/>
        <c:axId val="240260896"/>
      </c:scatterChart>
      <c:valAx>
        <c:axId val="210296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Posição</a:t>
                </a:r>
                <a:r>
                  <a:rPr lang="en-US" baseline="0"/>
                  <a:t> na aleta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60896"/>
        <c:crosses val="autoZero"/>
        <c:crossBetween val="midCat"/>
      </c:valAx>
      <c:valAx>
        <c:axId val="24026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(</a:t>
                </a:r>
                <a:r>
                  <a:rPr lang="en-US" sz="1000" b="0" i="0" u="none" strike="noStrike" baseline="0"/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96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58289588801395"/>
          <c:y val="0.54947834645669291"/>
          <c:w val="0.2059171041119859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Geratriz 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Dados!$A$2:$A$10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Dados!$B$2:$B$10</c:f>
              <c:numCache>
                <c:formatCode>General</c:formatCode>
                <c:ptCount val="9"/>
                <c:pt idx="0">
                  <c:v>150</c:v>
                </c:pt>
                <c:pt idx="1">
                  <c:v>127.43279874629999</c:v>
                </c:pt>
                <c:pt idx="2">
                  <c:v>109.6617045795</c:v>
                </c:pt>
                <c:pt idx="3">
                  <c:v>95.893365081400006</c:v>
                </c:pt>
                <c:pt idx="4">
                  <c:v>85.513122238700007</c:v>
                </c:pt>
                <c:pt idx="5">
                  <c:v>78.057572353200001</c:v>
                </c:pt>
                <c:pt idx="6">
                  <c:v>73.193878376200004</c:v>
                </c:pt>
                <c:pt idx="7">
                  <c:v>70.7049111125</c:v>
                </c:pt>
                <c:pt idx="8">
                  <c:v>70.479555951999998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35-452B-A5E0-25421917EA57}"/>
            </c:ext>
          </c:extLst>
        </c:ser>
        <c:ser>
          <c:idx val="1"/>
          <c:order val="1"/>
          <c:tx>
            <c:strRef>
              <c:f>Dados!$G$26</c:f>
              <c:strCache>
                <c:ptCount val="1"/>
                <c:pt idx="0">
                  <c:v>Geratriz J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Dados!$G$27:$G$35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Dados!$H$27:$H$35</c:f>
              <c:numCache>
                <c:formatCode>General</c:formatCode>
                <c:ptCount val="9"/>
                <c:pt idx="0">
                  <c:v>150</c:v>
                </c:pt>
                <c:pt idx="1">
                  <c:v>123.5790950519</c:v>
                </c:pt>
                <c:pt idx="2">
                  <c:v>103.1516076038</c:v>
                </c:pt>
                <c:pt idx="3">
                  <c:v>88.292578145299998</c:v>
                </c:pt>
                <c:pt idx="4">
                  <c:v>78.160193416799999</c:v>
                </c:pt>
                <c:pt idx="5">
                  <c:v>71.758765638599996</c:v>
                </c:pt>
                <c:pt idx="6">
                  <c:v>68.145216959899997</c:v>
                </c:pt>
                <c:pt idx="7">
                  <c:v>66.535350875299997</c:v>
                </c:pt>
                <c:pt idx="8">
                  <c:v>66.328527093600002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35-452B-A5E0-25421917EA57}"/>
            </c:ext>
          </c:extLst>
        </c:ser>
        <c:ser>
          <c:idx val="2"/>
          <c:order val="2"/>
          <c:tx>
            <c:strRef>
              <c:f>Dados!$M$26</c:f>
              <c:strCache>
                <c:ptCount val="1"/>
                <c:pt idx="0">
                  <c:v>Geratriz K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alpha val="98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Dados!$M$27:$M$35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Dados!$N$27:$N$35</c:f>
              <c:numCache>
                <c:formatCode>General</c:formatCode>
                <c:ptCount val="9"/>
                <c:pt idx="0">
                  <c:v>150</c:v>
                </c:pt>
                <c:pt idx="1">
                  <c:v>131.48741542549999</c:v>
                </c:pt>
                <c:pt idx="2">
                  <c:v>116.9837052809</c:v>
                </c:pt>
                <c:pt idx="3">
                  <c:v>105.3577705527</c:v>
                </c:pt>
                <c:pt idx="4">
                  <c:v>95.863939400500001</c:v>
                </c:pt>
                <c:pt idx="5">
                  <c:v>87.994161020199996</c:v>
                </c:pt>
                <c:pt idx="6">
                  <c:v>81.399501581899997</c:v>
                </c:pt>
                <c:pt idx="7">
                  <c:v>75.882928428200003</c:v>
                </c:pt>
                <c:pt idx="8">
                  <c:v>75.634559857400006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35-452B-A5E0-25421917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68016"/>
        <c:axId val="240260896"/>
      </c:scatterChart>
      <c:valAx>
        <c:axId val="210296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Posição</a:t>
                </a:r>
                <a:r>
                  <a:rPr lang="en-US" baseline="0"/>
                  <a:t> na aleta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60896"/>
        <c:crosses val="autoZero"/>
        <c:crossBetween val="midCat"/>
      </c:valAx>
      <c:valAx>
        <c:axId val="24026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(</a:t>
                </a:r>
                <a:r>
                  <a:rPr lang="en-US" sz="1000" b="0" i="0" u="none" strike="noStrike" baseline="0"/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96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58289588801395"/>
          <c:y val="0.54947834645669291"/>
          <c:w val="0.2059171041119859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Geratriz 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Dados!$A$2:$A$10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Dados!$B$2:$B$10</c:f>
              <c:numCache>
                <c:formatCode>General</c:formatCode>
                <c:ptCount val="9"/>
                <c:pt idx="0">
                  <c:v>150</c:v>
                </c:pt>
                <c:pt idx="1">
                  <c:v>127.43279874629999</c:v>
                </c:pt>
                <c:pt idx="2">
                  <c:v>109.6617045795</c:v>
                </c:pt>
                <c:pt idx="3">
                  <c:v>95.893365081400006</c:v>
                </c:pt>
                <c:pt idx="4">
                  <c:v>85.513122238700007</c:v>
                </c:pt>
                <c:pt idx="5">
                  <c:v>78.057572353200001</c:v>
                </c:pt>
                <c:pt idx="6">
                  <c:v>73.193878376200004</c:v>
                </c:pt>
                <c:pt idx="7">
                  <c:v>70.7049111125</c:v>
                </c:pt>
                <c:pt idx="8">
                  <c:v>70.479555951999998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A7-4ABE-A459-1FF5F92A733E}"/>
            </c:ext>
          </c:extLst>
        </c:ser>
        <c:ser>
          <c:idx val="1"/>
          <c:order val="1"/>
          <c:tx>
            <c:strRef>
              <c:f>Dados!$S$26</c:f>
              <c:strCache>
                <c:ptCount val="1"/>
                <c:pt idx="0">
                  <c:v>Geratriz L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Dados!$S$27:$S$35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Dados!$T$27:$T$35</c:f>
              <c:numCache>
                <c:formatCode>General</c:formatCode>
                <c:ptCount val="9"/>
                <c:pt idx="0">
                  <c:v>150</c:v>
                </c:pt>
                <c:pt idx="1">
                  <c:v>121.96970711589999</c:v>
                </c:pt>
                <c:pt idx="2">
                  <c:v>103.0529981073</c:v>
                </c:pt>
                <c:pt idx="3">
                  <c:v>90.241906778599997</c:v>
                </c:pt>
                <c:pt idx="4">
                  <c:v>81.667248321900004</c:v>
                </c:pt>
                <c:pt idx="5">
                  <c:v>76.129354834599994</c:v>
                </c:pt>
                <c:pt idx="6">
                  <c:v>72.837687028100007</c:v>
                </c:pt>
                <c:pt idx="7">
                  <c:v>71.260080791099995</c:v>
                </c:pt>
                <c:pt idx="8">
                  <c:v>71.032258209800005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A7-4ABE-A459-1FF5F92A733E}"/>
            </c:ext>
          </c:extLst>
        </c:ser>
        <c:ser>
          <c:idx val="2"/>
          <c:order val="2"/>
          <c:tx>
            <c:strRef>
              <c:f>Dados!$A$38</c:f>
              <c:strCache>
                <c:ptCount val="1"/>
                <c:pt idx="0">
                  <c:v>Geratriz M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alpha val="98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Dados!$A$39:$A$47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</c:numCache>
            </c:numRef>
          </c:xVal>
          <c:yVal>
            <c:numRef>
              <c:f>Dados!$B$39:$B$47</c:f>
              <c:numCache>
                <c:formatCode>General</c:formatCode>
                <c:ptCount val="9"/>
                <c:pt idx="0">
                  <c:v>150</c:v>
                </c:pt>
                <c:pt idx="1">
                  <c:v>133.9991129062</c:v>
                </c:pt>
                <c:pt idx="2">
                  <c:v>119.6288192887</c:v>
                </c:pt>
                <c:pt idx="3">
                  <c:v>106.7435818644</c:v>
                </c:pt>
                <c:pt idx="4">
                  <c:v>95.209854355900006</c:v>
                </c:pt>
                <c:pt idx="5">
                  <c:v>84.905389784700006</c:v>
                </c:pt>
                <c:pt idx="6">
                  <c:v>75.719316074800005</c:v>
                </c:pt>
                <c:pt idx="7">
                  <c:v>67.558146748400006</c:v>
                </c:pt>
                <c:pt idx="8">
                  <c:v>67.346777207299994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A7-4ABE-A459-1FF5F92A7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68016"/>
        <c:axId val="240260896"/>
      </c:scatterChart>
      <c:valAx>
        <c:axId val="210296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Posição</a:t>
                </a:r>
                <a:r>
                  <a:rPr lang="en-US" baseline="0"/>
                  <a:t> na aleta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60896"/>
        <c:crosses val="autoZero"/>
        <c:crossBetween val="midCat"/>
      </c:valAx>
      <c:valAx>
        <c:axId val="24026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(</a:t>
                </a:r>
                <a:r>
                  <a:rPr lang="en-US" sz="1000" b="0" i="0" u="none" strike="noStrike" baseline="0"/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96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58289588801395"/>
          <c:y val="0.54947834645669291"/>
          <c:w val="0.2059171041119859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2</xdr:row>
      <xdr:rowOff>23812</xdr:rowOff>
    </xdr:from>
    <xdr:to>
      <xdr:col>9</xdr:col>
      <xdr:colOff>314324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88CEE-7BB8-4D42-BF0D-13ACA43B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133349</xdr:rowOff>
    </xdr:from>
    <xdr:to>
      <xdr:col>9</xdr:col>
      <xdr:colOff>19049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3B5AA-2DFD-48E1-AFA6-0475F96C0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</xdr:row>
      <xdr:rowOff>38100</xdr:rowOff>
    </xdr:from>
    <xdr:to>
      <xdr:col>9</xdr:col>
      <xdr:colOff>333374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BD532-99D5-43AB-A296-2E5ADAE26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142875</xdr:rowOff>
    </xdr:from>
    <xdr:to>
      <xdr:col>9</xdr:col>
      <xdr:colOff>85725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10A73-AF9F-4889-BE0D-57FEF6FA8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9</xdr:col>
      <xdr:colOff>28574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56D36-17DB-4503-A9A1-ABB90885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</xdr:row>
      <xdr:rowOff>95249</xdr:rowOff>
    </xdr:from>
    <xdr:to>
      <xdr:col>9</xdr:col>
      <xdr:colOff>142874</xdr:colOff>
      <xdr:row>18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B9D83-A82D-49B8-9C20-8818238F4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611B-EF2D-463C-BFFC-F345C4F67C56}">
  <dimension ref="A1:W47"/>
  <sheetViews>
    <sheetView tabSelected="1" topLeftCell="A25" zoomScale="85" zoomScaleNormal="85" workbookViewId="0">
      <selection activeCell="H46" sqref="H46"/>
    </sheetView>
  </sheetViews>
  <sheetFormatPr defaultRowHeight="15" x14ac:dyDescent="0.25"/>
  <cols>
    <col min="11" max="11" width="14.28515625" bestFit="1" customWidth="1"/>
    <col min="12" max="12" width="20" bestFit="1" customWidth="1"/>
  </cols>
  <sheetData>
    <row r="1" spans="1:23" x14ac:dyDescent="0.25">
      <c r="A1" t="s">
        <v>0</v>
      </c>
      <c r="G1" t="s">
        <v>1</v>
      </c>
      <c r="M1" t="s">
        <v>2</v>
      </c>
      <c r="S1" t="s">
        <v>3</v>
      </c>
    </row>
    <row r="2" spans="1:23" x14ac:dyDescent="0.25">
      <c r="A2">
        <v>0</v>
      </c>
      <c r="B2">
        <v>150</v>
      </c>
      <c r="C2">
        <v>25275.265404145801</v>
      </c>
      <c r="D2">
        <v>0.4962786757</v>
      </c>
      <c r="E2">
        <f>0.0000019635*100^3</f>
        <v>1.9635</v>
      </c>
      <c r="G2">
        <v>0</v>
      </c>
      <c r="H2">
        <v>150</v>
      </c>
      <c r="I2">
        <v>31476.810441133501</v>
      </c>
      <c r="J2">
        <v>0.6180457278</v>
      </c>
      <c r="K2">
        <f>0.0000045815*100^3</f>
        <v>4.5815000000000001</v>
      </c>
      <c r="M2">
        <v>0</v>
      </c>
      <c r="N2">
        <v>150</v>
      </c>
      <c r="O2">
        <v>17754.5465026565</v>
      </c>
      <c r="P2">
        <v>0.34860970540000003</v>
      </c>
      <c r="Q2">
        <f>0.0000006545*100^3</f>
        <v>0.65450000000000008</v>
      </c>
      <c r="S2">
        <v>0</v>
      </c>
      <c r="T2">
        <v>150</v>
      </c>
      <c r="U2">
        <v>29593.454822050298</v>
      </c>
      <c r="V2">
        <v>0.58106612660000001</v>
      </c>
      <c r="W2">
        <f>0.0000036652*100^3</f>
        <v>3.6652</v>
      </c>
    </row>
    <row r="3" spans="1:23" x14ac:dyDescent="0.25">
      <c r="A3">
        <v>1.2500000000000001E-2</v>
      </c>
      <c r="B3">
        <v>127.43279874629999</v>
      </c>
      <c r="C3">
        <v>22589.4454354884</v>
      </c>
      <c r="D3">
        <v>0.44354272389999999</v>
      </c>
      <c r="E3">
        <v>1.9634999999999999E-6</v>
      </c>
      <c r="G3">
        <v>1.2500000000000001E-2</v>
      </c>
      <c r="H3">
        <v>121.89570496330001</v>
      </c>
      <c r="I3">
        <v>26290.5785490751</v>
      </c>
      <c r="J3">
        <v>0.65333372680000001</v>
      </c>
      <c r="K3">
        <v>4.5815000000000001E-6</v>
      </c>
      <c r="M3">
        <v>1.2500000000000001E-2</v>
      </c>
      <c r="N3">
        <v>134.14772633690001</v>
      </c>
      <c r="O3">
        <v>16907.5245221154</v>
      </c>
      <c r="P3">
        <v>0.2541710143</v>
      </c>
      <c r="Q3">
        <v>6.5450000000000004E-7</v>
      </c>
      <c r="S3">
        <v>1.2500000000000001E-2</v>
      </c>
      <c r="T3">
        <v>123.5772724803</v>
      </c>
      <c r="U3">
        <v>26236.532697113598</v>
      </c>
      <c r="V3">
        <v>0.53137741949999995</v>
      </c>
      <c r="W3">
        <v>3.6652000000000001E-6</v>
      </c>
    </row>
    <row r="4" spans="1:23" x14ac:dyDescent="0.25">
      <c r="A4">
        <v>2.5000000000000001E-2</v>
      </c>
      <c r="B4">
        <v>109.6617045795</v>
      </c>
      <c r="C4">
        <v>17662.082852343799</v>
      </c>
      <c r="D4">
        <v>0.3467941859</v>
      </c>
      <c r="E4">
        <v>1.9634999999999999E-6</v>
      </c>
      <c r="G4">
        <v>2.5000000000000001E-2</v>
      </c>
      <c r="H4">
        <v>103.0525383052</v>
      </c>
      <c r="I4">
        <v>17675.251721480501</v>
      </c>
      <c r="J4">
        <v>0.5422699312</v>
      </c>
      <c r="K4">
        <v>4.5815000000000001E-6</v>
      </c>
      <c r="M4">
        <v>2.5000000000000001E-2</v>
      </c>
      <c r="N4">
        <v>119.80799192480001</v>
      </c>
      <c r="O4">
        <v>15279.035967874899</v>
      </c>
      <c r="P4">
        <v>0.16875178299999999</v>
      </c>
      <c r="Q4">
        <v>6.5450000000000004E-7</v>
      </c>
      <c r="S4">
        <v>2.5000000000000001E-2</v>
      </c>
      <c r="T4">
        <v>103.1490487552</v>
      </c>
      <c r="U4">
        <v>19760.6201065926</v>
      </c>
      <c r="V4">
        <v>0.43801434760000002</v>
      </c>
      <c r="W4">
        <v>3.6652000000000001E-6</v>
      </c>
    </row>
    <row r="5" spans="1:23" x14ac:dyDescent="0.25">
      <c r="A5">
        <v>3.7499999999999999E-2</v>
      </c>
      <c r="B5">
        <v>95.893365081400006</v>
      </c>
      <c r="C5">
        <v>13523.2061108217</v>
      </c>
      <c r="D5">
        <v>0.26552753109999999</v>
      </c>
      <c r="E5">
        <v>1.9634999999999999E-6</v>
      </c>
      <c r="G5">
        <v>3.7499999999999999E-2</v>
      </c>
      <c r="H5">
        <v>90.332755460599998</v>
      </c>
      <c r="I5">
        <v>11886.3982035561</v>
      </c>
      <c r="J5">
        <v>0.44125085689999999</v>
      </c>
      <c r="K5">
        <v>4.5815000000000001E-6</v>
      </c>
      <c r="M5">
        <v>3.7499999999999999E-2</v>
      </c>
      <c r="N5">
        <v>106.8637335371</v>
      </c>
      <c r="O5">
        <v>13777.4180320294</v>
      </c>
      <c r="P5">
        <v>0.1056714728</v>
      </c>
      <c r="Q5">
        <v>6.5450000000000004E-7</v>
      </c>
      <c r="S5">
        <v>3.7499999999999999E-2</v>
      </c>
      <c r="T5">
        <v>88.290450861400004</v>
      </c>
      <c r="U5">
        <v>13994.367562200599</v>
      </c>
      <c r="V5">
        <v>0.35749414950000002</v>
      </c>
      <c r="W5">
        <v>3.6652000000000001E-6</v>
      </c>
    </row>
    <row r="6" spans="1:23" x14ac:dyDescent="0.25">
      <c r="A6">
        <v>0.05</v>
      </c>
      <c r="B6">
        <v>85.513122238700007</v>
      </c>
      <c r="C6">
        <v>9988.0439278184003</v>
      </c>
      <c r="D6">
        <v>0.19611478390000001</v>
      </c>
      <c r="E6">
        <v>1.9634999999999999E-6</v>
      </c>
      <c r="G6">
        <v>0.05</v>
      </c>
      <c r="H6">
        <v>81.826827227400003</v>
      </c>
      <c r="I6">
        <v>7842.3420334933999</v>
      </c>
      <c r="J6">
        <v>0.34646405790000001</v>
      </c>
      <c r="K6">
        <v>4.5815000000000001E-6</v>
      </c>
      <c r="M6">
        <v>0.05</v>
      </c>
      <c r="N6">
        <v>95.205459724700006</v>
      </c>
      <c r="O6">
        <v>12394.425042517099</v>
      </c>
      <c r="P6">
        <v>6.0840991699999999E-2</v>
      </c>
      <c r="Q6">
        <v>6.5450000000000004E-7</v>
      </c>
      <c r="S6">
        <v>0.05</v>
      </c>
      <c r="T6">
        <v>78.159106679800004</v>
      </c>
      <c r="U6">
        <v>9257.7817383260008</v>
      </c>
      <c r="V6">
        <v>0.28402518650000003</v>
      </c>
      <c r="W6">
        <v>3.6652000000000001E-6</v>
      </c>
    </row>
    <row r="7" spans="1:23" x14ac:dyDescent="0.25">
      <c r="A7">
        <v>6.25E-2</v>
      </c>
      <c r="B7">
        <v>78.057572353200001</v>
      </c>
      <c r="C7">
        <v>6898.7765630212998</v>
      </c>
      <c r="D7">
        <v>0.1354571611</v>
      </c>
      <c r="E7">
        <v>1.9634999999999999E-6</v>
      </c>
      <c r="G7">
        <v>6.25E-2</v>
      </c>
      <c r="H7">
        <v>76.328573258000006</v>
      </c>
      <c r="I7">
        <v>4913.2387970095997</v>
      </c>
      <c r="J7">
        <v>0.25474431050000002</v>
      </c>
      <c r="K7">
        <v>4.5815000000000001E-6</v>
      </c>
      <c r="M7">
        <v>6.25E-2</v>
      </c>
      <c r="N7">
        <v>84.730831675499999</v>
      </c>
      <c r="O7">
        <v>11122.2694326561</v>
      </c>
      <c r="P7">
        <v>3.0710425699999998E-2</v>
      </c>
      <c r="Q7">
        <v>6.5450000000000004E-7</v>
      </c>
      <c r="S7">
        <v>6.25E-2</v>
      </c>
      <c r="T7">
        <v>71.758697757199997</v>
      </c>
      <c r="U7">
        <v>5607.4587714465997</v>
      </c>
      <c r="V7">
        <v>0.21291979750000001</v>
      </c>
      <c r="W7">
        <v>3.6652000000000001E-6</v>
      </c>
    </row>
    <row r="8" spans="1:23" x14ac:dyDescent="0.25">
      <c r="A8">
        <v>7.4999999999999997E-2</v>
      </c>
      <c r="B8">
        <v>73.193878376200004</v>
      </c>
      <c r="C8">
        <v>4117.4902947875999</v>
      </c>
      <c r="D8">
        <v>8.0846732899999996E-2</v>
      </c>
      <c r="E8">
        <v>1.9634999999999999E-6</v>
      </c>
      <c r="G8">
        <v>7.4999999999999997E-2</v>
      </c>
      <c r="H8">
        <v>73.053186518499999</v>
      </c>
      <c r="I8">
        <v>2716.2740976589998</v>
      </c>
      <c r="J8">
        <v>0.16333512140000001</v>
      </c>
      <c r="K8">
        <v>4.5815000000000001E-6</v>
      </c>
      <c r="M8">
        <v>7.4999999999999997E-2</v>
      </c>
      <c r="N8">
        <v>75.344264309300002</v>
      </c>
      <c r="O8">
        <v>9953.5995622491992</v>
      </c>
      <c r="P8">
        <v>1.2214904400000001E-2</v>
      </c>
      <c r="Q8">
        <v>6.5450000000000004E-7</v>
      </c>
      <c r="S8">
        <v>7.4999999999999997E-2</v>
      </c>
      <c r="T8">
        <v>68.145787445099998</v>
      </c>
      <c r="U8">
        <v>2924.6299113311002</v>
      </c>
      <c r="V8">
        <v>0.1401976905</v>
      </c>
      <c r="W8">
        <v>3.6652000000000001E-6</v>
      </c>
    </row>
    <row r="9" spans="1:23" x14ac:dyDescent="0.25">
      <c r="A9">
        <v>8.7499999999999994E-2</v>
      </c>
      <c r="B9">
        <v>70.7049111125</v>
      </c>
      <c r="C9">
        <v>1520.0205575713001</v>
      </c>
      <c r="D9">
        <v>2.9845533899999999E-2</v>
      </c>
      <c r="E9">
        <v>1.9634999999999999E-6</v>
      </c>
      <c r="G9">
        <v>8.7499999999999994E-2</v>
      </c>
      <c r="H9">
        <v>71.478083797899998</v>
      </c>
      <c r="I9">
        <v>1010.1807543446</v>
      </c>
      <c r="J9">
        <v>6.9731904100000006E-2</v>
      </c>
      <c r="K9">
        <v>4.5815000000000001E-6</v>
      </c>
      <c r="M9">
        <v>8.7499999999999994E-2</v>
      </c>
      <c r="N9">
        <v>66.956546742900002</v>
      </c>
      <c r="O9">
        <v>4813.9914646175002</v>
      </c>
      <c r="P9">
        <v>1.4769141E-3</v>
      </c>
      <c r="Q9">
        <v>6.5450000000000004E-7</v>
      </c>
      <c r="S9">
        <v>8.7499999999999994E-2</v>
      </c>
      <c r="T9">
        <v>66.536144344199997</v>
      </c>
      <c r="U9">
        <v>1017.2234291039</v>
      </c>
      <c r="V9">
        <v>6.2264884E-2</v>
      </c>
      <c r="W9">
        <v>3.6652000000000001E-6</v>
      </c>
    </row>
    <row r="10" spans="1:23" x14ac:dyDescent="0.25">
      <c r="A10">
        <v>0.1</v>
      </c>
      <c r="B10">
        <v>70.479555951999998</v>
      </c>
      <c r="C10">
        <v>252.39777975979999</v>
      </c>
      <c r="D10">
        <v>4.9558188000000001E-3</v>
      </c>
      <c r="E10">
        <v>1.9634999999999999E-6</v>
      </c>
      <c r="G10">
        <v>0.1</v>
      </c>
      <c r="H10">
        <v>71.249292314300007</v>
      </c>
      <c r="I10">
        <v>256.24646157159998</v>
      </c>
      <c r="J10">
        <v>2.0125549999999999E-2</v>
      </c>
      <c r="K10">
        <v>4.5815000000000001E-6</v>
      </c>
      <c r="M10">
        <v>0.1</v>
      </c>
      <c r="N10">
        <v>66.747850979600003</v>
      </c>
      <c r="O10">
        <v>233.7392548981</v>
      </c>
      <c r="P10">
        <v>0</v>
      </c>
      <c r="Q10">
        <v>6.5450000000000004E-7</v>
      </c>
      <c r="S10">
        <v>0.1</v>
      </c>
      <c r="T10">
        <v>66.329317036000006</v>
      </c>
      <c r="U10">
        <v>231.64658517980001</v>
      </c>
      <c r="V10">
        <v>1.8193480299999999E-2</v>
      </c>
      <c r="W10">
        <v>3.6652000000000001E-6</v>
      </c>
    </row>
    <row r="14" spans="1:23" x14ac:dyDescent="0.25">
      <c r="A14" t="s">
        <v>4</v>
      </c>
      <c r="G14" t="s">
        <v>5</v>
      </c>
      <c r="M14" t="s">
        <v>6</v>
      </c>
      <c r="S14" t="s">
        <v>7</v>
      </c>
    </row>
    <row r="15" spans="1:23" x14ac:dyDescent="0.25">
      <c r="A15">
        <v>0</v>
      </c>
      <c r="B15">
        <v>150</v>
      </c>
      <c r="C15">
        <v>20731.808471494402</v>
      </c>
      <c r="D15">
        <v>0.40706810739999999</v>
      </c>
      <c r="E15">
        <f>0.0000010472*100^3</f>
        <v>1.0471999999999999</v>
      </c>
      <c r="G15">
        <v>0</v>
      </c>
      <c r="H15">
        <v>150</v>
      </c>
      <c r="I15">
        <v>27919.021256672801</v>
      </c>
      <c r="J15">
        <v>0.54818870050000001</v>
      </c>
      <c r="K15">
        <f>0.0000032257*100^3</f>
        <v>3.2256999999999998</v>
      </c>
      <c r="M15">
        <v>0</v>
      </c>
      <c r="N15">
        <v>150</v>
      </c>
      <c r="O15">
        <v>22514.358739771302</v>
      </c>
      <c r="P15">
        <v>0.44206840009999998</v>
      </c>
      <c r="Q15">
        <f>0.0000012622*100^3</f>
        <v>1.2622</v>
      </c>
      <c r="S15">
        <v>0</v>
      </c>
      <c r="T15">
        <v>150</v>
      </c>
      <c r="U15">
        <v>31482.0167183659</v>
      </c>
      <c r="V15">
        <v>0.61814795280000001</v>
      </c>
      <c r="W15">
        <f>0.000004584*100^3</f>
        <v>4.5839999999999996</v>
      </c>
    </row>
    <row r="16" spans="1:23" x14ac:dyDescent="0.25">
      <c r="A16">
        <v>1.2500000000000001E-2</v>
      </c>
      <c r="B16">
        <v>131.48945672190001</v>
      </c>
      <c r="C16">
        <v>18487.169162912101</v>
      </c>
      <c r="D16">
        <v>0.3517397545</v>
      </c>
      <c r="E16">
        <v>1.0471999999999999E-6</v>
      </c>
      <c r="G16">
        <v>1.2500000000000001E-2</v>
      </c>
      <c r="H16">
        <v>125.0723024494</v>
      </c>
      <c r="I16">
        <v>25150.254864019698</v>
      </c>
      <c r="J16">
        <v>0.49575498369999998</v>
      </c>
      <c r="K16">
        <v>3.2256999999999999E-6</v>
      </c>
      <c r="M16">
        <v>1.2500000000000001E-2</v>
      </c>
      <c r="N16">
        <v>129.89789398229999</v>
      </c>
      <c r="O16">
        <v>19878.234856594499</v>
      </c>
      <c r="P16">
        <v>0.38878507610000002</v>
      </c>
      <c r="Q16">
        <v>1.2622E-6</v>
      </c>
      <c r="S16">
        <v>1.2500000000000001E-2</v>
      </c>
      <c r="T16">
        <v>121.8910565015</v>
      </c>
      <c r="U16">
        <v>26292.026265350902</v>
      </c>
      <c r="V16">
        <v>0.65360820909999995</v>
      </c>
      <c r="W16">
        <v>4.5839999999999996E-6</v>
      </c>
    </row>
    <row r="17" spans="1:23" x14ac:dyDescent="0.25">
      <c r="A17">
        <v>2.5000000000000001E-2</v>
      </c>
      <c r="B17">
        <v>116.9871979234</v>
      </c>
      <c r="C17">
        <v>14631.431279574799</v>
      </c>
      <c r="D17">
        <v>0.25249876290000001</v>
      </c>
      <c r="E17">
        <v>1.0471999999999999E-6</v>
      </c>
      <c r="G17">
        <v>2.5000000000000001E-2</v>
      </c>
      <c r="H17">
        <v>105.08883059999999</v>
      </c>
      <c r="I17">
        <v>19829.3703155638</v>
      </c>
      <c r="J17">
        <v>0.40161098080000002</v>
      </c>
      <c r="K17">
        <v>3.2256999999999999E-6</v>
      </c>
      <c r="M17">
        <v>2.5000000000000001E-2</v>
      </c>
      <c r="N17">
        <v>114.50315204180001</v>
      </c>
      <c r="O17">
        <v>15204.0046647047</v>
      </c>
      <c r="P17">
        <v>0.28927375640000003</v>
      </c>
      <c r="Q17">
        <v>1.2622E-6</v>
      </c>
      <c r="S17">
        <v>2.5000000000000001E-2</v>
      </c>
      <c r="T17">
        <v>103.0499530976</v>
      </c>
      <c r="U17">
        <v>17671.9943981492</v>
      </c>
      <c r="V17">
        <v>0.5425092923</v>
      </c>
      <c r="W17">
        <v>4.5839999999999996E-6</v>
      </c>
    </row>
    <row r="18" spans="1:23" x14ac:dyDescent="0.25">
      <c r="A18">
        <v>3.7499999999999999E-2</v>
      </c>
      <c r="B18">
        <v>105.3619008655</v>
      </c>
      <c r="C18">
        <v>11826.8418664364</v>
      </c>
      <c r="D18">
        <v>0.17149999469999999</v>
      </c>
      <c r="E18">
        <v>1.0471999999999999E-6</v>
      </c>
      <c r="G18">
        <v>3.7499999999999999E-2</v>
      </c>
      <c r="H18">
        <v>89.662712600199995</v>
      </c>
      <c r="I18">
        <v>14877.5734988398</v>
      </c>
      <c r="J18">
        <v>0.3237424156</v>
      </c>
      <c r="K18">
        <v>3.2256999999999999E-6</v>
      </c>
      <c r="M18">
        <v>3.7499999999999999E-2</v>
      </c>
      <c r="N18">
        <v>102.7478856525</v>
      </c>
      <c r="O18">
        <v>11629.320651874499</v>
      </c>
      <c r="P18">
        <v>0.2048933158</v>
      </c>
      <c r="Q18">
        <v>1.2622E-6</v>
      </c>
      <c r="S18">
        <v>3.7499999999999999E-2</v>
      </c>
      <c r="T18">
        <v>90.333923647600002</v>
      </c>
      <c r="U18">
        <v>11882.415402021499</v>
      </c>
      <c r="V18">
        <v>0.44144806330000003</v>
      </c>
      <c r="W18">
        <v>4.5839999999999996E-6</v>
      </c>
    </row>
    <row r="19" spans="1:23" x14ac:dyDescent="0.25">
      <c r="A19">
        <v>0.05</v>
      </c>
      <c r="B19">
        <v>95.867837447599996</v>
      </c>
      <c r="C19">
        <v>9724.3595359249994</v>
      </c>
      <c r="D19">
        <v>0.10740226109999999</v>
      </c>
      <c r="E19">
        <v>1.0471999999999999E-6</v>
      </c>
      <c r="G19">
        <v>0.05</v>
      </c>
      <c r="H19">
        <v>78.521735066299996</v>
      </c>
      <c r="I19">
        <v>10317.3999286203</v>
      </c>
      <c r="J19">
        <v>0.25639243099999998</v>
      </c>
      <c r="K19">
        <v>3.2256999999999999E-6</v>
      </c>
      <c r="M19">
        <v>0.05</v>
      </c>
      <c r="N19">
        <v>93.736508020599999</v>
      </c>
      <c r="O19">
        <v>8943.8891134193</v>
      </c>
      <c r="P19">
        <v>0.1344535899</v>
      </c>
      <c r="Q19">
        <v>1.2622E-6</v>
      </c>
      <c r="S19">
        <v>0.05</v>
      </c>
      <c r="T19">
        <v>81.831354165400001</v>
      </c>
      <c r="U19">
        <v>7839.1966023256</v>
      </c>
      <c r="V19">
        <v>0.34661406249999999</v>
      </c>
      <c r="W19">
        <v>4.5839999999999996E-6</v>
      </c>
    </row>
    <row r="20" spans="1:23" x14ac:dyDescent="0.25">
      <c r="A20">
        <v>6.25E-2</v>
      </c>
      <c r="B20">
        <v>87.9969731228</v>
      </c>
      <c r="C20">
        <v>8101.7616220501995</v>
      </c>
      <c r="D20">
        <v>5.9071584000000003E-2</v>
      </c>
      <c r="E20">
        <v>1.0471999999999999E-6</v>
      </c>
      <c r="G20">
        <v>6.25E-2</v>
      </c>
      <c r="H20">
        <v>71.238784156199998</v>
      </c>
      <c r="I20">
        <v>6376.1385638068004</v>
      </c>
      <c r="J20">
        <v>0.19378786549999999</v>
      </c>
      <c r="K20">
        <v>3.2256999999999999E-6</v>
      </c>
      <c r="M20">
        <v>6.25E-2</v>
      </c>
      <c r="N20">
        <v>86.776655092799999</v>
      </c>
      <c r="O20">
        <v>6928.111318495</v>
      </c>
      <c r="P20">
        <v>7.77189197E-2</v>
      </c>
      <c r="Q20">
        <v>1.2622E-6</v>
      </c>
      <c r="S20">
        <v>6.25E-2</v>
      </c>
      <c r="T20">
        <v>76.335358286300007</v>
      </c>
      <c r="U20">
        <v>4911.3460256328999</v>
      </c>
      <c r="V20">
        <v>0.25484534780000001</v>
      </c>
      <c r="W20">
        <v>4.5839999999999996E-6</v>
      </c>
    </row>
    <row r="21" spans="1:23" x14ac:dyDescent="0.25">
      <c r="A21">
        <v>7.4999999999999997E-2</v>
      </c>
      <c r="B21">
        <v>81.400405979599995</v>
      </c>
      <c r="C21">
        <v>6784.9153032260001</v>
      </c>
      <c r="D21">
        <v>2.5499427799999998E-2</v>
      </c>
      <c r="E21">
        <v>1.0471999999999999E-6</v>
      </c>
      <c r="G21">
        <v>7.4999999999999997E-2</v>
      </c>
      <c r="H21">
        <v>67.135773345199993</v>
      </c>
      <c r="I21">
        <v>3279.3735990200998</v>
      </c>
      <c r="J21">
        <v>0.13017980679999999</v>
      </c>
      <c r="K21">
        <v>3.2256999999999999E-6</v>
      </c>
      <c r="M21">
        <v>7.4999999999999997E-2</v>
      </c>
      <c r="N21">
        <v>81.364880666100007</v>
      </c>
      <c r="O21">
        <v>5361.3952755562004</v>
      </c>
      <c r="P21">
        <v>3.5184486500000001E-2</v>
      </c>
      <c r="Q21">
        <v>1.2622E-6</v>
      </c>
      <c r="S21">
        <v>7.4999999999999997E-2</v>
      </c>
      <c r="T21">
        <v>73.061093405299999</v>
      </c>
      <c r="U21">
        <v>2715.4819448006001</v>
      </c>
      <c r="V21">
        <v>0.1633896487</v>
      </c>
      <c r="W21">
        <v>4.5839999999999996E-6</v>
      </c>
    </row>
    <row r="22" spans="1:23" x14ac:dyDescent="0.25">
      <c r="A22">
        <v>8.7499999999999994E-2</v>
      </c>
      <c r="B22">
        <v>75.881052938400003</v>
      </c>
      <c r="C22">
        <v>3229.9194348321998</v>
      </c>
      <c r="D22">
        <v>3.4837272999999999E-3</v>
      </c>
      <c r="E22">
        <v>1.0471999999999999E-6</v>
      </c>
      <c r="G22">
        <v>8.7499999999999994E-2</v>
      </c>
      <c r="H22">
        <v>65.382759872199998</v>
      </c>
      <c r="I22">
        <v>1094.6401916674999</v>
      </c>
      <c r="J22">
        <v>5.99368048E-2</v>
      </c>
      <c r="K22">
        <v>3.2256999999999999E-6</v>
      </c>
      <c r="M22">
        <v>8.7499999999999994E-2</v>
      </c>
      <c r="N22">
        <v>77.202734957900006</v>
      </c>
      <c r="O22">
        <v>2473.1728480528</v>
      </c>
      <c r="P22">
        <v>5.2907574000000002E-3</v>
      </c>
      <c r="Q22">
        <v>1.2622E-6</v>
      </c>
      <c r="S22">
        <v>8.7499999999999994E-2</v>
      </c>
      <c r="T22">
        <v>71.486283384900005</v>
      </c>
      <c r="U22">
        <v>1010.0372500998</v>
      </c>
      <c r="V22">
        <v>6.9747439899999999E-2</v>
      </c>
      <c r="W22">
        <v>4.5839999999999996E-6</v>
      </c>
    </row>
    <row r="23" spans="1:23" x14ac:dyDescent="0.25">
      <c r="A23">
        <v>0.1</v>
      </c>
      <c r="B23">
        <v>75.632692703199993</v>
      </c>
      <c r="C23">
        <v>278.1634635158</v>
      </c>
      <c r="D23">
        <v>0</v>
      </c>
      <c r="E23">
        <v>1.0471999999999999E-6</v>
      </c>
      <c r="G23">
        <v>0.1</v>
      </c>
      <c r="H23">
        <v>65.181058717300004</v>
      </c>
      <c r="I23">
        <v>225.90529358629999</v>
      </c>
      <c r="J23">
        <v>1.7742560300000002E-2</v>
      </c>
      <c r="K23">
        <v>3.2256999999999999E-6</v>
      </c>
      <c r="M23">
        <v>0.1</v>
      </c>
      <c r="N23">
        <v>76.948500580300006</v>
      </c>
      <c r="O23">
        <v>284.74250290160001</v>
      </c>
      <c r="P23">
        <v>0</v>
      </c>
      <c r="Q23">
        <v>1.2622E-6</v>
      </c>
      <c r="S23">
        <v>0.1</v>
      </c>
      <c r="T23">
        <v>71.257455458699994</v>
      </c>
      <c r="U23">
        <v>256.28727729370001</v>
      </c>
      <c r="V23">
        <v>2.0128755700000001E-2</v>
      </c>
      <c r="W23">
        <v>4.5839999999999996E-6</v>
      </c>
    </row>
    <row r="26" spans="1:23" x14ac:dyDescent="0.25">
      <c r="A26" t="s">
        <v>8</v>
      </c>
      <c r="G26" t="s">
        <v>9</v>
      </c>
      <c r="M26" t="s">
        <v>10</v>
      </c>
      <c r="S26" t="s">
        <v>11</v>
      </c>
    </row>
    <row r="27" spans="1:23" x14ac:dyDescent="0.25">
      <c r="A27">
        <v>0</v>
      </c>
      <c r="B27">
        <v>150</v>
      </c>
      <c r="C27">
        <v>17745.636039119901</v>
      </c>
      <c r="D27">
        <v>0.34843474880000003</v>
      </c>
      <c r="E27">
        <f>0.0000006537*100^3</f>
        <v>0.65369999999999995</v>
      </c>
      <c r="G27">
        <v>0</v>
      </c>
      <c r="H27">
        <v>150</v>
      </c>
      <c r="I27">
        <v>29591.4135418482</v>
      </c>
      <c r="J27">
        <v>0.58102604619999998</v>
      </c>
      <c r="K27">
        <f>0.0000036646*100^3</f>
        <v>3.6646000000000001</v>
      </c>
      <c r="M27">
        <v>0</v>
      </c>
      <c r="N27">
        <v>150</v>
      </c>
      <c r="O27">
        <v>20734.094723409999</v>
      </c>
      <c r="P27">
        <v>0.4071129979</v>
      </c>
      <c r="Q27">
        <f>0.0000010474*100^3</f>
        <v>1.0473999999999999</v>
      </c>
      <c r="S27">
        <v>0</v>
      </c>
      <c r="T27">
        <v>150</v>
      </c>
      <c r="U27">
        <v>31393.928030147701</v>
      </c>
      <c r="V27">
        <v>0.61641833540000002</v>
      </c>
      <c r="W27">
        <f>0.0000045325*100^3</f>
        <v>4.5325000000000006</v>
      </c>
    </row>
    <row r="28" spans="1:23" x14ac:dyDescent="0.25">
      <c r="A28">
        <v>1.2500000000000001E-2</v>
      </c>
      <c r="B28">
        <v>134.15568210789999</v>
      </c>
      <c r="C28">
        <v>16901.108533141101</v>
      </c>
      <c r="D28">
        <v>0.25395534110000001</v>
      </c>
      <c r="E28">
        <v>6.5369999999999998E-7</v>
      </c>
      <c r="G28">
        <v>1.2500000000000001E-2</v>
      </c>
      <c r="H28">
        <v>123.5790950519</v>
      </c>
      <c r="I28">
        <v>26235.099741898899</v>
      </c>
      <c r="J28">
        <v>0.53133499259999994</v>
      </c>
      <c r="K28">
        <v>3.6646E-6</v>
      </c>
      <c r="M28">
        <v>1.2500000000000001E-2</v>
      </c>
      <c r="N28">
        <v>131.48741542549999</v>
      </c>
      <c r="O28">
        <v>18489.1250427208</v>
      </c>
      <c r="P28">
        <v>0.35178612380000002</v>
      </c>
      <c r="Q28">
        <v>1.0473999999999999E-6</v>
      </c>
      <c r="S28">
        <v>1.2500000000000001E-2</v>
      </c>
      <c r="T28">
        <v>121.96970711589999</v>
      </c>
      <c r="U28">
        <v>26290.3210599019</v>
      </c>
      <c r="V28">
        <v>0.64707054539999997</v>
      </c>
      <c r="W28">
        <v>4.5325000000000002E-6</v>
      </c>
    </row>
    <row r="29" spans="1:23" x14ac:dyDescent="0.25">
      <c r="A29">
        <v>2.5000000000000001E-2</v>
      </c>
      <c r="B29">
        <v>119.819449048</v>
      </c>
      <c r="C29">
        <v>15277.522940136299</v>
      </c>
      <c r="D29">
        <v>0.1685591525</v>
      </c>
      <c r="E29">
        <v>6.5369999999999998E-7</v>
      </c>
      <c r="G29">
        <v>2.5000000000000001E-2</v>
      </c>
      <c r="H29">
        <v>103.1516076038</v>
      </c>
      <c r="I29">
        <v>19760.449467721301</v>
      </c>
      <c r="J29">
        <v>0.4379703271</v>
      </c>
      <c r="K29">
        <v>3.6646E-6</v>
      </c>
      <c r="M29">
        <v>2.5000000000000001E-2</v>
      </c>
      <c r="N29">
        <v>116.9837052809</v>
      </c>
      <c r="O29">
        <v>14632.6011287727</v>
      </c>
      <c r="P29">
        <v>0.25254524350000002</v>
      </c>
      <c r="Q29">
        <v>1.0473999999999999E-6</v>
      </c>
      <c r="S29">
        <v>2.5000000000000001E-2</v>
      </c>
      <c r="T29">
        <v>103.0529981073</v>
      </c>
      <c r="U29">
        <v>17767.5681889156</v>
      </c>
      <c r="V29">
        <v>0.53702517360000002</v>
      </c>
      <c r="W29">
        <v>4.5325000000000002E-6</v>
      </c>
    </row>
    <row r="30" spans="1:23" x14ac:dyDescent="0.25">
      <c r="A30">
        <v>3.7499999999999999E-2</v>
      </c>
      <c r="B30">
        <v>106.8743911434</v>
      </c>
      <c r="C30">
        <v>13780.5521309248</v>
      </c>
      <c r="D30">
        <v>0.1055137258</v>
      </c>
      <c r="E30">
        <v>6.5369999999999998E-7</v>
      </c>
      <c r="G30">
        <v>3.7499999999999999E-2</v>
      </c>
      <c r="H30">
        <v>88.292578145299998</v>
      </c>
      <c r="I30">
        <v>13995.1919447132</v>
      </c>
      <c r="J30">
        <v>0.35745210869999999</v>
      </c>
      <c r="K30">
        <v>3.6646E-6</v>
      </c>
      <c r="M30">
        <v>3.7499999999999999E-2</v>
      </c>
      <c r="N30">
        <v>105.3577705527</v>
      </c>
      <c r="O30">
        <v>11827.0688929998</v>
      </c>
      <c r="P30">
        <v>0.17154346710000001</v>
      </c>
      <c r="Q30">
        <v>1.0473999999999999E-6</v>
      </c>
      <c r="S30">
        <v>3.7499999999999999E-2</v>
      </c>
      <c r="T30">
        <v>90.241906778599997</v>
      </c>
      <c r="U30">
        <v>11976.019879830101</v>
      </c>
      <c r="V30">
        <v>0.4370648493</v>
      </c>
      <c r="W30">
        <v>4.5325000000000002E-6</v>
      </c>
    </row>
    <row r="31" spans="1:23" x14ac:dyDescent="0.25">
      <c r="A31">
        <v>0.05</v>
      </c>
      <c r="B31">
        <v>95.211320242699998</v>
      </c>
      <c r="C31">
        <v>12401.817023089199</v>
      </c>
      <c r="D31">
        <v>6.0725020400000003E-2</v>
      </c>
      <c r="E31">
        <v>6.5369999999999998E-7</v>
      </c>
      <c r="G31">
        <v>0.05</v>
      </c>
      <c r="H31">
        <v>78.160193416799999</v>
      </c>
      <c r="I31">
        <v>9258.9350037283002</v>
      </c>
      <c r="J31">
        <v>0.2839895871</v>
      </c>
      <c r="K31">
        <v>3.6646E-6</v>
      </c>
      <c r="M31">
        <v>0.05</v>
      </c>
      <c r="N31">
        <v>95.863939400500001</v>
      </c>
      <c r="O31">
        <v>9723.6213382365004</v>
      </c>
      <c r="P31">
        <v>0.10743884150000001</v>
      </c>
      <c r="Q31">
        <v>1.0473999999999999E-6</v>
      </c>
      <c r="S31">
        <v>0.05</v>
      </c>
      <c r="T31">
        <v>81.667248321900004</v>
      </c>
      <c r="U31">
        <v>7903.0290886203002</v>
      </c>
      <c r="V31">
        <v>0.34335149250000002</v>
      </c>
      <c r="W31">
        <v>4.5325000000000002E-6</v>
      </c>
    </row>
    <row r="32" spans="1:23" x14ac:dyDescent="0.25">
      <c r="A32">
        <v>6.25E-2</v>
      </c>
      <c r="B32">
        <v>84.728289316499996</v>
      </c>
      <c r="C32">
        <v>11133.4993706939</v>
      </c>
      <c r="D32">
        <v>3.06373479E-2</v>
      </c>
      <c r="E32">
        <v>6.5369999999999998E-7</v>
      </c>
      <c r="G32">
        <v>6.25E-2</v>
      </c>
      <c r="H32">
        <v>71.758765638599996</v>
      </c>
      <c r="I32">
        <v>5608.3868158296</v>
      </c>
      <c r="J32">
        <v>0.21289430940000001</v>
      </c>
      <c r="K32">
        <v>3.6646E-6</v>
      </c>
      <c r="M32">
        <v>6.25E-2</v>
      </c>
      <c r="N32">
        <v>87.994161020199996</v>
      </c>
      <c r="O32">
        <v>8100.0851783994003</v>
      </c>
      <c r="P32">
        <v>5.9097802900000003E-2</v>
      </c>
      <c r="Q32">
        <v>1.0473999999999999E-6</v>
      </c>
      <c r="S32">
        <v>6.25E-2</v>
      </c>
      <c r="T32">
        <v>76.129354834599994</v>
      </c>
      <c r="U32">
        <v>4944.5543245106001</v>
      </c>
      <c r="V32">
        <v>0.25266911869999997</v>
      </c>
      <c r="W32">
        <v>4.5325000000000002E-6</v>
      </c>
    </row>
    <row r="33" spans="1:23" x14ac:dyDescent="0.25">
      <c r="A33">
        <v>7.4999999999999997E-2</v>
      </c>
      <c r="B33">
        <v>75.330071366499993</v>
      </c>
      <c r="C33">
        <v>9968.6671145778</v>
      </c>
      <c r="D33">
        <v>1.2179885200000001E-2</v>
      </c>
      <c r="E33">
        <v>6.5369999999999998E-7</v>
      </c>
      <c r="G33">
        <v>7.4999999999999997E-2</v>
      </c>
      <c r="H33">
        <v>68.145216959899997</v>
      </c>
      <c r="I33">
        <v>2925.1122674589001</v>
      </c>
      <c r="J33">
        <v>0.1401840191</v>
      </c>
      <c r="K33">
        <v>3.6646E-6</v>
      </c>
      <c r="M33">
        <v>7.4999999999999997E-2</v>
      </c>
      <c r="N33">
        <v>81.399501581899997</v>
      </c>
      <c r="O33">
        <v>6782.2902514986999</v>
      </c>
      <c r="P33">
        <v>2.5513456800000001E-2</v>
      </c>
      <c r="Q33">
        <v>1.0473999999999999E-6</v>
      </c>
      <c r="S33">
        <v>7.4999999999999997E-2</v>
      </c>
      <c r="T33">
        <v>72.837687028100007</v>
      </c>
      <c r="U33">
        <v>2726.7934643917001</v>
      </c>
      <c r="V33">
        <v>0.16220129720000001</v>
      </c>
      <c r="W33">
        <v>4.5325000000000002E-6</v>
      </c>
    </row>
    <row r="34" spans="1:23" x14ac:dyDescent="0.25">
      <c r="A34">
        <v>8.7499999999999994E-2</v>
      </c>
      <c r="B34">
        <v>66.927098040399997</v>
      </c>
      <c r="C34">
        <v>4822.4613955040004</v>
      </c>
      <c r="D34">
        <v>1.4714263E-3</v>
      </c>
      <c r="E34">
        <v>6.5369999999999998E-7</v>
      </c>
      <c r="G34">
        <v>8.7499999999999994E-2</v>
      </c>
      <c r="H34">
        <v>66.535350875299997</v>
      </c>
      <c r="I34">
        <v>1017.346325125</v>
      </c>
      <c r="J34">
        <v>6.2261861500000001E-2</v>
      </c>
      <c r="K34">
        <v>3.6646E-6</v>
      </c>
      <c r="M34">
        <v>8.7499999999999994E-2</v>
      </c>
      <c r="N34">
        <v>75.882928428200003</v>
      </c>
      <c r="O34">
        <v>3228.3673657364998</v>
      </c>
      <c r="P34">
        <v>3.4864967999999998E-3</v>
      </c>
      <c r="Q34">
        <v>1.0473999999999999E-6</v>
      </c>
      <c r="S34">
        <v>8.7499999999999994E-2</v>
      </c>
      <c r="T34">
        <v>71.260080791099995</v>
      </c>
      <c r="U34">
        <v>1011.0401382834</v>
      </c>
      <c r="V34">
        <v>6.9379669000000005E-2</v>
      </c>
      <c r="W34">
        <v>4.5325000000000002E-6</v>
      </c>
    </row>
    <row r="35" spans="1:23" x14ac:dyDescent="0.25">
      <c r="A35">
        <v>0.1</v>
      </c>
      <c r="B35">
        <v>66.718533160199996</v>
      </c>
      <c r="C35">
        <v>233.59266580120001</v>
      </c>
      <c r="D35">
        <v>0</v>
      </c>
      <c r="E35">
        <v>6.5369999999999998E-7</v>
      </c>
      <c r="G35">
        <v>0.1</v>
      </c>
      <c r="H35">
        <v>66.328527093600002</v>
      </c>
      <c r="I35">
        <v>231.64263546820001</v>
      </c>
      <c r="J35">
        <v>1.8193170000000002E-2</v>
      </c>
      <c r="K35">
        <v>3.6646E-6</v>
      </c>
      <c r="M35">
        <v>0.1</v>
      </c>
      <c r="N35">
        <v>75.634559857400006</v>
      </c>
      <c r="O35">
        <v>278.17279928699998</v>
      </c>
      <c r="P35">
        <v>0</v>
      </c>
      <c r="Q35">
        <v>1.0473999999999999E-6</v>
      </c>
      <c r="S35">
        <v>0.1</v>
      </c>
      <c r="T35">
        <v>71.032258209800005</v>
      </c>
      <c r="U35">
        <v>255.16129104890001</v>
      </c>
      <c r="V35">
        <v>2.0040320899999998E-2</v>
      </c>
      <c r="W35">
        <v>4.5325000000000002E-6</v>
      </c>
    </row>
    <row r="38" spans="1:23" ht="15.75" x14ac:dyDescent="0.25">
      <c r="A38" t="s">
        <v>12</v>
      </c>
      <c r="K38" s="5" t="s">
        <v>14</v>
      </c>
      <c r="L38" s="5" t="s">
        <v>13</v>
      </c>
    </row>
    <row r="39" spans="1:23" ht="15.75" x14ac:dyDescent="0.25">
      <c r="A39">
        <v>0</v>
      </c>
      <c r="B39">
        <v>150</v>
      </c>
      <c r="C39">
        <v>17920.993545093399</v>
      </c>
      <c r="D39">
        <v>0.35187788539999998</v>
      </c>
      <c r="E39">
        <f>0.000000671*100^3</f>
        <v>0.67100000000000004</v>
      </c>
      <c r="K39" s="1">
        <f>100*A15</f>
        <v>0</v>
      </c>
      <c r="L39" s="2">
        <v>150</v>
      </c>
    </row>
    <row r="40" spans="1:23" ht="15.75" x14ac:dyDescent="0.25">
      <c r="A40">
        <v>1.2500000000000001E-2</v>
      </c>
      <c r="B40">
        <v>133.9991129062</v>
      </c>
      <c r="C40">
        <v>17007.861198332499</v>
      </c>
      <c r="D40">
        <v>0.25884487430000003</v>
      </c>
      <c r="E40">
        <v>6.7100000000000001E-7</v>
      </c>
      <c r="K40" s="1">
        <f t="shared" ref="K40:K47" si="0">100*A16</f>
        <v>1.25</v>
      </c>
      <c r="L40" s="2">
        <v>133.9991129062</v>
      </c>
    </row>
    <row r="41" spans="1:23" ht="15.75" x14ac:dyDescent="0.25">
      <c r="A41">
        <v>2.5000000000000001E-2</v>
      </c>
      <c r="B41">
        <v>119.6288192887</v>
      </c>
      <c r="C41">
        <v>15263.0973833675</v>
      </c>
      <c r="D41">
        <v>0.17278026590000001</v>
      </c>
      <c r="E41">
        <v>6.7100000000000001E-7</v>
      </c>
      <c r="K41" s="1">
        <f t="shared" si="0"/>
        <v>2.5</v>
      </c>
      <c r="L41" s="2">
        <v>119.6288192887</v>
      </c>
    </row>
    <row r="42" spans="1:23" ht="15.75" x14ac:dyDescent="0.25">
      <c r="A42">
        <v>3.7499999999999999E-2</v>
      </c>
      <c r="B42">
        <v>106.7435818644</v>
      </c>
      <c r="C42">
        <v>13674.6203623893</v>
      </c>
      <c r="D42">
        <v>0.1088355387</v>
      </c>
      <c r="E42">
        <v>6.7100000000000001E-7</v>
      </c>
      <c r="K42" s="1">
        <f t="shared" si="0"/>
        <v>3.75</v>
      </c>
      <c r="L42" s="2">
        <v>106.7435818644</v>
      </c>
    </row>
    <row r="43" spans="1:23" ht="15.75" x14ac:dyDescent="0.25">
      <c r="A43">
        <v>0.05</v>
      </c>
      <c r="B43">
        <v>95.209854355900006</v>
      </c>
      <c r="C43">
        <v>12229.387564660001</v>
      </c>
      <c r="D43">
        <v>6.3069287599999996E-2</v>
      </c>
      <c r="E43">
        <v>6.7100000000000001E-7</v>
      </c>
      <c r="K43" s="1">
        <f t="shared" si="0"/>
        <v>5</v>
      </c>
      <c r="L43" s="2">
        <v>95.209854355900006</v>
      </c>
    </row>
    <row r="44" spans="1:23" ht="15.75" x14ac:dyDescent="0.25">
      <c r="A44">
        <v>6.25E-2</v>
      </c>
      <c r="B44">
        <v>84.905389784700006</v>
      </c>
      <c r="C44">
        <v>10914.701437416201</v>
      </c>
      <c r="D44">
        <v>3.2058020499999999E-2</v>
      </c>
      <c r="E44">
        <v>6.7100000000000001E-7</v>
      </c>
      <c r="K44" s="1">
        <f t="shared" si="0"/>
        <v>6.25</v>
      </c>
      <c r="L44" s="2">
        <v>84.905389784700006</v>
      </c>
    </row>
    <row r="45" spans="1:23" ht="15.75" x14ac:dyDescent="0.25">
      <c r="A45">
        <v>7.4999999999999997E-2</v>
      </c>
      <c r="B45">
        <v>75.719316074800005</v>
      </c>
      <c r="C45">
        <v>9714.4561003325998</v>
      </c>
      <c r="D45">
        <v>1.2839887600000001E-2</v>
      </c>
      <c r="E45">
        <v>6.7100000000000001E-7</v>
      </c>
      <c r="K45" s="1">
        <f t="shared" si="0"/>
        <v>7.5</v>
      </c>
      <c r="L45" s="2">
        <v>75.719316074800005</v>
      </c>
    </row>
    <row r="46" spans="1:23" ht="15.75" x14ac:dyDescent="0.25">
      <c r="A46">
        <v>8.7499999999999994E-2</v>
      </c>
      <c r="B46">
        <v>67.558146748400006</v>
      </c>
      <c r="C46">
        <v>4688.6217657870002</v>
      </c>
      <c r="D46">
        <v>1.5686991E-3</v>
      </c>
      <c r="E46">
        <v>6.7100000000000001E-7</v>
      </c>
      <c r="H46" s="6"/>
      <c r="K46" s="1">
        <f t="shared" si="0"/>
        <v>8.75</v>
      </c>
      <c r="L46" s="2">
        <v>67.558146748400006</v>
      </c>
    </row>
    <row r="47" spans="1:23" ht="15.75" x14ac:dyDescent="0.25">
      <c r="A47">
        <v>0.1</v>
      </c>
      <c r="B47">
        <v>67.346777207299994</v>
      </c>
      <c r="C47">
        <v>236.73388603640001</v>
      </c>
      <c r="D47">
        <v>0</v>
      </c>
      <c r="E47">
        <v>6.7100000000000001E-7</v>
      </c>
      <c r="K47" s="3">
        <f t="shared" si="0"/>
        <v>10</v>
      </c>
      <c r="L47" s="4">
        <v>67.346777207299994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E0CF-60B5-44ED-8B40-A305D115C37D}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4748-2CC1-4B73-92FD-0EB06149D2A5}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551F-A332-4826-AB60-D124D05D6C96}">
  <dimension ref="A1"/>
  <sheetViews>
    <sheetView workbookViewId="0">
      <selection activeCell="L9" sqref="L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262D-F1B4-47D6-B2C3-4EB0702DB9B9}">
  <dimension ref="A1"/>
  <sheetViews>
    <sheetView workbookViewId="0">
      <selection activeCell="L16" sqref="L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5E68-D7D5-4799-B214-977D007E9D9D}">
  <dimension ref="A1"/>
  <sheetViews>
    <sheetView workbookViewId="0">
      <selection activeCell="I6" sqref="I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84D7-21B4-4990-9119-58CA816EB235}">
  <dimension ref="A1"/>
  <sheetViews>
    <sheetView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A B C</vt:lpstr>
      <vt:lpstr>A D E</vt:lpstr>
      <vt:lpstr>A F G</vt:lpstr>
      <vt:lpstr>A H I</vt:lpstr>
      <vt:lpstr>A J K</vt:lpstr>
      <vt:lpstr>A L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Augusto</dc:creator>
  <cp:lastModifiedBy>Marcus Bruno Fernandes Silva</cp:lastModifiedBy>
  <dcterms:created xsi:type="dcterms:W3CDTF">2019-11-26T20:00:36Z</dcterms:created>
  <dcterms:modified xsi:type="dcterms:W3CDTF">2019-12-01T23:34:16Z</dcterms:modified>
</cp:coreProperties>
</file>