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oragroup-my.sharepoint.com/personal/marcus_martins_denora_com/Documents/Área de Trabalho/Outros/"/>
    </mc:Choice>
  </mc:AlternateContent>
  <xr:revisionPtr revIDLastSave="2503" documentId="13_ncr:1_{0F078258-3FCC-46AA-BE53-22F7AF0375C4}" xr6:coauthVersionLast="47" xr6:coauthVersionMax="47" xr10:uidLastSave="{8ADEA4AF-2EC0-4810-9CCD-628EA01D913F}"/>
  <bookViews>
    <workbookView xWindow="28680" yWindow="-120" windowWidth="29040" windowHeight="15720" tabRatio="992" firstSheet="3" activeTab="4" xr2:uid="{65925A3C-BADC-4A90-BE8C-1738A3895206}"/>
  </bookViews>
  <sheets>
    <sheet name="Comparativo" sheetId="1" state="hidden" r:id="rId1"/>
    <sheet name="Evolução Taxa 2021 Valor" sheetId="9" state="hidden" r:id="rId2"/>
    <sheet name="Evolução Taxa 2021 Valor (2)" sheetId="10" state="hidden" r:id="rId3"/>
    <sheet name="Base Atual" sheetId="29" r:id="rId4"/>
    <sheet name="Base Budget" sheetId="30" r:id="rId5"/>
    <sheet name="Link Rateio" sheetId="31" r:id="rId6"/>
    <sheet name="Base Actual YTD 2021 (2)" sheetId="11" state="hidden" r:id="rId7"/>
    <sheet name="Planilha8" sheetId="20" state="hidden" r:id="rId8"/>
    <sheet name="Planilha1" sheetId="21" state="hidden" r:id="rId9"/>
    <sheet name="Planilha3" sheetId="24" state="hidden" r:id="rId10"/>
    <sheet name="Planilha4" sheetId="25" state="hidden" r:id="rId11"/>
    <sheet name="Planilha5" sheetId="26" state="hidden" r:id="rId12"/>
    <sheet name="Planilha2" sheetId="14" state="hidden" r:id="rId13"/>
    <sheet name="Planilha2 (2)" sheetId="18" state="hidden" r:id="rId14"/>
    <sheet name="ET" sheetId="15" state="hidden" r:id="rId15"/>
    <sheet name="pOOLS" sheetId="16" state="hidden" r:id="rId16"/>
    <sheet name="Base Actual YTD 2022" sheetId="13" state="hidden" r:id="rId17"/>
    <sheet name="Media 2021" sheetId="12" state="hidden" r:id="rId18"/>
  </sheets>
  <definedNames>
    <definedName name="_xlnm._FilterDatabase" localSheetId="6" hidden="1">'Base Actual YTD 2021 (2)'!$A$1:$K$146</definedName>
    <definedName name="_xlnm._FilterDatabase" localSheetId="16" hidden="1">'Base Actual YTD 2022'!$A$1:$L$64</definedName>
    <definedName name="_xlnm._FilterDatabase" localSheetId="3" hidden="1">'Base Atual'!$A$1:$J$580</definedName>
  </definedNames>
  <calcPr calcId="191029"/>
  <pivotCaches>
    <pivotCache cacheId="0" r:id="rId19"/>
    <pivotCache cacheId="1" r:id="rId20"/>
    <pivotCache cacheId="2" r:id="rId21"/>
    <pivotCache cacheId="3" r:id="rId22"/>
    <pivotCache cacheId="4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30" l="1"/>
  <c r="E49" i="30" s="1"/>
  <c r="D48" i="30"/>
  <c r="D47" i="30"/>
  <c r="E47" i="30" s="1"/>
  <c r="D46" i="30"/>
  <c r="E46" i="30" s="1"/>
  <c r="D45" i="30"/>
  <c r="E45" i="30" s="1"/>
  <c r="D44" i="30"/>
  <c r="E44" i="30" s="1"/>
  <c r="D43" i="30"/>
  <c r="F42" i="30"/>
  <c r="F43" i="30" s="1"/>
  <c r="F44" i="30" s="1"/>
  <c r="D42" i="30"/>
  <c r="E42" i="30" s="1"/>
  <c r="D41" i="30"/>
  <c r="E41" i="30" s="1"/>
  <c r="D40" i="30"/>
  <c r="D39" i="30"/>
  <c r="E39" i="30" s="1"/>
  <c r="D38" i="30"/>
  <c r="E38" i="30" s="1"/>
  <c r="D37" i="30"/>
  <c r="E37" i="30" s="1"/>
  <c r="D36" i="30"/>
  <c r="E36" i="30" s="1"/>
  <c r="D35" i="30"/>
  <c r="F34" i="30"/>
  <c r="F35" i="30" s="1"/>
  <c r="F36" i="30" s="1"/>
  <c r="D34" i="30"/>
  <c r="E34" i="30" s="1"/>
  <c r="D33" i="30"/>
  <c r="E33" i="30" s="1"/>
  <c r="D32" i="30"/>
  <c r="D31" i="30"/>
  <c r="E31" i="30" s="1"/>
  <c r="D30" i="30"/>
  <c r="E30" i="30" s="1"/>
  <c r="D29" i="30"/>
  <c r="E29" i="30" s="1"/>
  <c r="D28" i="30"/>
  <c r="E28" i="30" s="1"/>
  <c r="D27" i="30"/>
  <c r="F26" i="30"/>
  <c r="F27" i="30" s="1"/>
  <c r="F28" i="30" s="1"/>
  <c r="F29" i="30" s="1"/>
  <c r="D26" i="30"/>
  <c r="E26" i="30" s="1"/>
  <c r="D25" i="30"/>
  <c r="E25" i="30" s="1"/>
  <c r="D24" i="30"/>
  <c r="E24" i="30" s="1"/>
  <c r="D23" i="30"/>
  <c r="E23" i="30" s="1"/>
  <c r="D22" i="30"/>
  <c r="E22" i="30" s="1"/>
  <c r="E21" i="30"/>
  <c r="D21" i="30"/>
  <c r="D20" i="30"/>
  <c r="E20" i="30" s="1"/>
  <c r="D19" i="30"/>
  <c r="E19" i="30" s="1"/>
  <c r="F18" i="30"/>
  <c r="F19" i="30" s="1"/>
  <c r="F20" i="30" s="1"/>
  <c r="D18" i="30"/>
  <c r="E18" i="30" s="1"/>
  <c r="D17" i="30"/>
  <c r="E17" i="30" s="1"/>
  <c r="D16" i="30"/>
  <c r="D15" i="30"/>
  <c r="E15" i="30" s="1"/>
  <c r="D14" i="30"/>
  <c r="E14" i="30" s="1"/>
  <c r="D13" i="30"/>
  <c r="D12" i="30"/>
  <c r="E12" i="30" s="1"/>
  <c r="D11" i="30"/>
  <c r="E11" i="30" s="1"/>
  <c r="F10" i="30"/>
  <c r="F11" i="30" s="1"/>
  <c r="F12" i="30" s="1"/>
  <c r="F13" i="30" s="1"/>
  <c r="F14" i="30" s="1"/>
  <c r="F15" i="30" s="1"/>
  <c r="F16" i="30" s="1"/>
  <c r="F17" i="30" s="1"/>
  <c r="D10" i="30"/>
  <c r="B10" i="30" s="1"/>
  <c r="C10" i="30" s="1"/>
  <c r="D9" i="30"/>
  <c r="E9" i="30" s="1"/>
  <c r="D8" i="30"/>
  <c r="E8" i="30" s="1"/>
  <c r="D7" i="30"/>
  <c r="E7" i="30" s="1"/>
  <c r="D6" i="30"/>
  <c r="E6" i="30" s="1"/>
  <c r="D5" i="30"/>
  <c r="E5" i="30" s="1"/>
  <c r="D4" i="30"/>
  <c r="E4" i="30" s="1"/>
  <c r="D3" i="30"/>
  <c r="E3" i="30" s="1"/>
  <c r="E10" i="30" l="1"/>
  <c r="B27" i="30"/>
  <c r="C27" i="30" s="1"/>
  <c r="B42" i="30"/>
  <c r="C42" i="30" s="1"/>
  <c r="B34" i="30"/>
  <c r="C34" i="30" s="1"/>
  <c r="B26" i="30"/>
  <c r="C26" i="30" s="1"/>
  <c r="B35" i="30"/>
  <c r="C35" i="30" s="1"/>
  <c r="F45" i="30"/>
  <c r="B44" i="30"/>
  <c r="C44" i="30" s="1"/>
  <c r="F37" i="30"/>
  <c r="B36" i="30"/>
  <c r="C36" i="30" s="1"/>
  <c r="F30" i="30"/>
  <c r="F31" i="30" s="1"/>
  <c r="B29" i="30"/>
  <c r="C29" i="30" s="1"/>
  <c r="B43" i="30"/>
  <c r="C43" i="30" s="1"/>
  <c r="E27" i="30"/>
  <c r="E35" i="30"/>
  <c r="E43" i="30"/>
  <c r="E32" i="30"/>
  <c r="E40" i="30"/>
  <c r="E48" i="30"/>
  <c r="B28" i="30"/>
  <c r="C28" i="30" s="1"/>
  <c r="B12" i="30"/>
  <c r="C12" i="30" s="1"/>
  <c r="B20" i="30"/>
  <c r="C20" i="30" s="1"/>
  <c r="F21" i="30"/>
  <c r="F22" i="30" s="1"/>
  <c r="F23" i="30" s="1"/>
  <c r="B18" i="30"/>
  <c r="C18" i="30" s="1"/>
  <c r="B13" i="30"/>
  <c r="C13" i="30" s="1"/>
  <c r="B19" i="30"/>
  <c r="C19" i="30" s="1"/>
  <c r="B16" i="30"/>
  <c r="C16" i="30" s="1"/>
  <c r="B11" i="30"/>
  <c r="C11" i="30" s="1"/>
  <c r="B15" i="30"/>
  <c r="C15" i="30" s="1"/>
  <c r="E16" i="30"/>
  <c r="E13" i="30"/>
  <c r="B17" i="30"/>
  <c r="C17" i="30" s="1"/>
  <c r="B14" i="30"/>
  <c r="C14" i="30" s="1"/>
  <c r="B30" i="30" l="1"/>
  <c r="C30" i="30" s="1"/>
  <c r="F38" i="30"/>
  <c r="B37" i="30"/>
  <c r="C37" i="30" s="1"/>
  <c r="B21" i="30"/>
  <c r="C21" i="30" s="1"/>
  <c r="B45" i="30"/>
  <c r="C45" i="30" s="1"/>
  <c r="F46" i="30"/>
  <c r="B22" i="30"/>
  <c r="C22" i="30" s="1"/>
  <c r="F32" i="30"/>
  <c r="B31" i="30"/>
  <c r="C31" i="30" s="1"/>
  <c r="F24" i="30"/>
  <c r="B23" i="30"/>
  <c r="C23" i="30" s="1"/>
  <c r="D2" i="30"/>
  <c r="F2" i="30"/>
  <c r="F3" i="30" s="1"/>
  <c r="B3" i="30" s="1"/>
  <c r="C3" i="30" s="1"/>
  <c r="C2" i="29"/>
  <c r="F39" i="30" l="1"/>
  <c r="B38" i="30"/>
  <c r="C38" i="30" s="1"/>
  <c r="F33" i="30"/>
  <c r="B33" i="30" s="1"/>
  <c r="C33" i="30" s="1"/>
  <c r="B32" i="30"/>
  <c r="C32" i="30" s="1"/>
  <c r="F47" i="30"/>
  <c r="B46" i="30"/>
  <c r="C46" i="30" s="1"/>
  <c r="F25" i="30"/>
  <c r="B25" i="30" s="1"/>
  <c r="C25" i="30" s="1"/>
  <c r="B24" i="30"/>
  <c r="C24" i="30" s="1"/>
  <c r="F4" i="30"/>
  <c r="B4" i="30" s="1"/>
  <c r="C4" i="30" s="1"/>
  <c r="E2" i="30"/>
  <c r="B2" i="30"/>
  <c r="C2" i="30" s="1"/>
  <c r="F48" i="30" l="1"/>
  <c r="B47" i="30"/>
  <c r="C47" i="30" s="1"/>
  <c r="F40" i="30"/>
  <c r="B39" i="30"/>
  <c r="C39" i="30" s="1"/>
  <c r="F5" i="30"/>
  <c r="B5" i="30" s="1"/>
  <c r="C5" i="30" s="1"/>
  <c r="F97" i="29"/>
  <c r="E97" i="29"/>
  <c r="C97" i="29"/>
  <c r="B97" i="29"/>
  <c r="F96" i="29"/>
  <c r="E96" i="29"/>
  <c r="C96" i="29"/>
  <c r="B96" i="29"/>
  <c r="F95" i="29"/>
  <c r="E95" i="29"/>
  <c r="C95" i="29"/>
  <c r="B95" i="29"/>
  <c r="F94" i="29"/>
  <c r="E94" i="29"/>
  <c r="C94" i="29"/>
  <c r="B94" i="29"/>
  <c r="F93" i="29"/>
  <c r="E93" i="29"/>
  <c r="C93" i="29"/>
  <c r="B93" i="29"/>
  <c r="F92" i="29"/>
  <c r="E92" i="29"/>
  <c r="C92" i="29"/>
  <c r="B92" i="29"/>
  <c r="F91" i="29"/>
  <c r="E91" i="29"/>
  <c r="C91" i="29"/>
  <c r="B91" i="29"/>
  <c r="F90" i="29"/>
  <c r="E90" i="29"/>
  <c r="C90" i="29"/>
  <c r="B90" i="29"/>
  <c r="F89" i="29"/>
  <c r="E89" i="29"/>
  <c r="C89" i="29"/>
  <c r="B89" i="29"/>
  <c r="F88" i="29"/>
  <c r="E88" i="29"/>
  <c r="C88" i="29"/>
  <c r="B88" i="29"/>
  <c r="F87" i="29"/>
  <c r="E87" i="29"/>
  <c r="C87" i="29"/>
  <c r="B87" i="29"/>
  <c r="F86" i="29"/>
  <c r="E86" i="29"/>
  <c r="C86" i="29"/>
  <c r="B86" i="29"/>
  <c r="F85" i="29"/>
  <c r="E85" i="29"/>
  <c r="C85" i="29"/>
  <c r="B85" i="29"/>
  <c r="F84" i="29"/>
  <c r="E84" i="29"/>
  <c r="C84" i="29"/>
  <c r="B84" i="29"/>
  <c r="F83" i="29"/>
  <c r="E83" i="29"/>
  <c r="C83" i="29"/>
  <c r="B83" i="29"/>
  <c r="F82" i="29"/>
  <c r="E82" i="29"/>
  <c r="C82" i="29"/>
  <c r="B82" i="29"/>
  <c r="F81" i="29"/>
  <c r="E81" i="29"/>
  <c r="C81" i="29"/>
  <c r="B81" i="29"/>
  <c r="F80" i="29"/>
  <c r="E80" i="29"/>
  <c r="C80" i="29"/>
  <c r="B80" i="29"/>
  <c r="F79" i="29"/>
  <c r="E79" i="29"/>
  <c r="C79" i="29"/>
  <c r="B79" i="29"/>
  <c r="F78" i="29"/>
  <c r="E78" i="29"/>
  <c r="C78" i="29"/>
  <c r="B78" i="29"/>
  <c r="F77" i="29"/>
  <c r="E77" i="29"/>
  <c r="C77" i="29"/>
  <c r="B77" i="29"/>
  <c r="F76" i="29"/>
  <c r="E76" i="29"/>
  <c r="C76" i="29"/>
  <c r="B76" i="29"/>
  <c r="F75" i="29"/>
  <c r="E75" i="29"/>
  <c r="C75" i="29"/>
  <c r="B75" i="29"/>
  <c r="F74" i="29"/>
  <c r="E74" i="29"/>
  <c r="C74" i="29"/>
  <c r="B74" i="29"/>
  <c r="F73" i="29"/>
  <c r="E73" i="29"/>
  <c r="C73" i="29"/>
  <c r="B73" i="29"/>
  <c r="F72" i="29"/>
  <c r="E72" i="29"/>
  <c r="C72" i="29"/>
  <c r="B72" i="29"/>
  <c r="F71" i="29"/>
  <c r="E71" i="29"/>
  <c r="C71" i="29"/>
  <c r="B71" i="29"/>
  <c r="F70" i="29"/>
  <c r="E70" i="29"/>
  <c r="C70" i="29"/>
  <c r="B70" i="29"/>
  <c r="F69" i="29"/>
  <c r="E69" i="29"/>
  <c r="C69" i="29"/>
  <c r="B69" i="29"/>
  <c r="F68" i="29"/>
  <c r="E68" i="29"/>
  <c r="C68" i="29"/>
  <c r="B68" i="29"/>
  <c r="F67" i="29"/>
  <c r="E67" i="29"/>
  <c r="C67" i="29"/>
  <c r="B67" i="29"/>
  <c r="F66" i="29"/>
  <c r="E66" i="29"/>
  <c r="C66" i="29"/>
  <c r="B66" i="29"/>
  <c r="F65" i="29"/>
  <c r="E65" i="29"/>
  <c r="C65" i="29"/>
  <c r="B65" i="29"/>
  <c r="F64" i="29"/>
  <c r="E64" i="29"/>
  <c r="C64" i="29"/>
  <c r="B64" i="29"/>
  <c r="F63" i="29"/>
  <c r="E63" i="29"/>
  <c r="C63" i="29"/>
  <c r="B63" i="29"/>
  <c r="F62" i="29"/>
  <c r="E62" i="29"/>
  <c r="C62" i="29"/>
  <c r="B62" i="29"/>
  <c r="F61" i="29"/>
  <c r="E61" i="29"/>
  <c r="C61" i="29"/>
  <c r="B61" i="29"/>
  <c r="F60" i="29"/>
  <c r="E60" i="29"/>
  <c r="C60" i="29"/>
  <c r="B60" i="29"/>
  <c r="F59" i="29"/>
  <c r="E59" i="29"/>
  <c r="C59" i="29"/>
  <c r="B59" i="29"/>
  <c r="F58" i="29"/>
  <c r="E58" i="29"/>
  <c r="C58" i="29"/>
  <c r="B58" i="29"/>
  <c r="F57" i="29"/>
  <c r="E57" i="29"/>
  <c r="C57" i="29"/>
  <c r="B57" i="29"/>
  <c r="F56" i="29"/>
  <c r="E56" i="29"/>
  <c r="C56" i="29"/>
  <c r="B56" i="29"/>
  <c r="F55" i="29"/>
  <c r="E55" i="29"/>
  <c r="C55" i="29"/>
  <c r="B55" i="29"/>
  <c r="F54" i="29"/>
  <c r="E54" i="29"/>
  <c r="C54" i="29"/>
  <c r="B54" i="29"/>
  <c r="F53" i="29"/>
  <c r="E53" i="29"/>
  <c r="C53" i="29"/>
  <c r="B53" i="29"/>
  <c r="F52" i="29"/>
  <c r="E52" i="29"/>
  <c r="C52" i="29"/>
  <c r="B52" i="29"/>
  <c r="F51" i="29"/>
  <c r="E51" i="29"/>
  <c r="C51" i="29"/>
  <c r="B51" i="29"/>
  <c r="F50" i="29"/>
  <c r="E50" i="29"/>
  <c r="C50" i="29"/>
  <c r="B50" i="29"/>
  <c r="F49" i="29"/>
  <c r="E49" i="29"/>
  <c r="C49" i="29"/>
  <c r="B49" i="29"/>
  <c r="F48" i="29"/>
  <c r="E48" i="29"/>
  <c r="C48" i="29"/>
  <c r="B48" i="29"/>
  <c r="F47" i="29"/>
  <c r="E47" i="29"/>
  <c r="C47" i="29"/>
  <c r="B47" i="29"/>
  <c r="F46" i="29"/>
  <c r="E46" i="29"/>
  <c r="C46" i="29"/>
  <c r="B46" i="29"/>
  <c r="F45" i="29"/>
  <c r="E45" i="29"/>
  <c r="C45" i="29"/>
  <c r="B45" i="29"/>
  <c r="F44" i="29"/>
  <c r="E44" i="29"/>
  <c r="C44" i="29"/>
  <c r="B44" i="29"/>
  <c r="F43" i="29"/>
  <c r="E43" i="29"/>
  <c r="C43" i="29"/>
  <c r="B43" i="29"/>
  <c r="F42" i="29"/>
  <c r="E42" i="29"/>
  <c r="C42" i="29"/>
  <c r="B42" i="29"/>
  <c r="F41" i="29"/>
  <c r="E41" i="29"/>
  <c r="C41" i="29"/>
  <c r="B41" i="29"/>
  <c r="F40" i="29"/>
  <c r="E40" i="29"/>
  <c r="C40" i="29"/>
  <c r="B40" i="29"/>
  <c r="F39" i="29"/>
  <c r="E39" i="29"/>
  <c r="C39" i="29"/>
  <c r="B39" i="29"/>
  <c r="F38" i="29"/>
  <c r="E38" i="29"/>
  <c r="C38" i="29"/>
  <c r="B38" i="29"/>
  <c r="F37" i="29"/>
  <c r="E37" i="29"/>
  <c r="C37" i="29"/>
  <c r="B37" i="29"/>
  <c r="F36" i="29"/>
  <c r="E36" i="29"/>
  <c r="C36" i="29"/>
  <c r="B36" i="29"/>
  <c r="F35" i="29"/>
  <c r="E35" i="29"/>
  <c r="C35" i="29"/>
  <c r="B35" i="29"/>
  <c r="F34" i="29"/>
  <c r="E34" i="29"/>
  <c r="C34" i="29"/>
  <c r="B34" i="29"/>
  <c r="F33" i="29"/>
  <c r="E33" i="29"/>
  <c r="C33" i="29"/>
  <c r="B33" i="29"/>
  <c r="F32" i="29"/>
  <c r="E32" i="29"/>
  <c r="C32" i="29"/>
  <c r="B32" i="29"/>
  <c r="F31" i="29"/>
  <c r="E31" i="29"/>
  <c r="C31" i="29"/>
  <c r="B31" i="29"/>
  <c r="F30" i="29"/>
  <c r="E30" i="29"/>
  <c r="C30" i="29"/>
  <c r="B30" i="29"/>
  <c r="F29" i="29"/>
  <c r="E29" i="29"/>
  <c r="C29" i="29"/>
  <c r="B29" i="29"/>
  <c r="F28" i="29"/>
  <c r="E28" i="29"/>
  <c r="C28" i="29"/>
  <c r="B28" i="29"/>
  <c r="F27" i="29"/>
  <c r="E27" i="29"/>
  <c r="C27" i="29"/>
  <c r="B27" i="29"/>
  <c r="F26" i="29"/>
  <c r="E26" i="29"/>
  <c r="C26" i="29"/>
  <c r="B26" i="29"/>
  <c r="F25" i="29"/>
  <c r="E25" i="29"/>
  <c r="C25" i="29"/>
  <c r="B25" i="29"/>
  <c r="F24" i="29"/>
  <c r="E24" i="29"/>
  <c r="C24" i="29"/>
  <c r="B24" i="29"/>
  <c r="F23" i="29"/>
  <c r="E23" i="29"/>
  <c r="C23" i="29"/>
  <c r="B23" i="29"/>
  <c r="F22" i="29"/>
  <c r="E22" i="29"/>
  <c r="C22" i="29"/>
  <c r="B22" i="29"/>
  <c r="F21" i="29"/>
  <c r="E21" i="29"/>
  <c r="C21" i="29"/>
  <c r="B21" i="29"/>
  <c r="F20" i="29"/>
  <c r="E20" i="29"/>
  <c r="C20" i="29"/>
  <c r="B20" i="29"/>
  <c r="F19" i="29"/>
  <c r="E19" i="29"/>
  <c r="C19" i="29"/>
  <c r="B19" i="29"/>
  <c r="F18" i="29"/>
  <c r="E18" i="29"/>
  <c r="C18" i="29"/>
  <c r="B18" i="29"/>
  <c r="F17" i="29"/>
  <c r="E17" i="29"/>
  <c r="C17" i="29"/>
  <c r="B17" i="29"/>
  <c r="F16" i="29"/>
  <c r="E16" i="29"/>
  <c r="C16" i="29"/>
  <c r="B16" i="29"/>
  <c r="F15" i="29"/>
  <c r="E15" i="29"/>
  <c r="C15" i="29"/>
  <c r="B15" i="29"/>
  <c r="F14" i="29"/>
  <c r="E14" i="29"/>
  <c r="C14" i="29"/>
  <c r="B14" i="29"/>
  <c r="F13" i="29"/>
  <c r="E13" i="29"/>
  <c r="C13" i="29"/>
  <c r="B13" i="29"/>
  <c r="F12" i="29"/>
  <c r="E12" i="29"/>
  <c r="C12" i="29"/>
  <c r="B12" i="29"/>
  <c r="F11" i="29"/>
  <c r="E11" i="29"/>
  <c r="C11" i="29"/>
  <c r="B11" i="29"/>
  <c r="F10" i="29"/>
  <c r="E10" i="29"/>
  <c r="C10" i="29"/>
  <c r="B10" i="29"/>
  <c r="F9" i="29"/>
  <c r="E9" i="29"/>
  <c r="C9" i="29"/>
  <c r="B9" i="29"/>
  <c r="F8" i="29"/>
  <c r="E8" i="29"/>
  <c r="C8" i="29"/>
  <c r="B8" i="29"/>
  <c r="F7" i="29"/>
  <c r="E7" i="29"/>
  <c r="C7" i="29"/>
  <c r="B7" i="29"/>
  <c r="F6" i="29"/>
  <c r="E6" i="29"/>
  <c r="C6" i="29"/>
  <c r="B6" i="29"/>
  <c r="F5" i="29"/>
  <c r="E5" i="29"/>
  <c r="C5" i="29"/>
  <c r="B5" i="29"/>
  <c r="F4" i="29"/>
  <c r="E4" i="29"/>
  <c r="C4" i="29"/>
  <c r="B4" i="29"/>
  <c r="F3" i="29"/>
  <c r="E3" i="29"/>
  <c r="C3" i="29"/>
  <c r="B3" i="29"/>
  <c r="F2" i="29"/>
  <c r="E2" i="29"/>
  <c r="B2" i="29"/>
  <c r="F289" i="29"/>
  <c r="E289" i="29"/>
  <c r="C289" i="29"/>
  <c r="B289" i="29"/>
  <c r="F288" i="29"/>
  <c r="E288" i="29"/>
  <c r="C288" i="29"/>
  <c r="B288" i="29"/>
  <c r="F287" i="29"/>
  <c r="E287" i="29"/>
  <c r="C287" i="29"/>
  <c r="B287" i="29"/>
  <c r="F286" i="29"/>
  <c r="E286" i="29"/>
  <c r="C286" i="29"/>
  <c r="B286" i="29"/>
  <c r="F285" i="29"/>
  <c r="E285" i="29"/>
  <c r="C285" i="29"/>
  <c r="B285" i="29"/>
  <c r="F284" i="29"/>
  <c r="E284" i="29"/>
  <c r="C284" i="29"/>
  <c r="B284" i="29"/>
  <c r="F283" i="29"/>
  <c r="E283" i="29"/>
  <c r="C283" i="29"/>
  <c r="B283" i="29"/>
  <c r="F282" i="29"/>
  <c r="E282" i="29"/>
  <c r="C282" i="29"/>
  <c r="B282" i="29"/>
  <c r="F281" i="29"/>
  <c r="E281" i="29"/>
  <c r="C281" i="29"/>
  <c r="B281" i="29"/>
  <c r="F280" i="29"/>
  <c r="E280" i="29"/>
  <c r="C280" i="29"/>
  <c r="B280" i="29"/>
  <c r="F279" i="29"/>
  <c r="E279" i="29"/>
  <c r="C279" i="29"/>
  <c r="B279" i="29"/>
  <c r="F278" i="29"/>
  <c r="E278" i="29"/>
  <c r="C278" i="29"/>
  <c r="B278" i="29"/>
  <c r="F277" i="29"/>
  <c r="E277" i="29"/>
  <c r="C277" i="29"/>
  <c r="B277" i="29"/>
  <c r="F276" i="29"/>
  <c r="E276" i="29"/>
  <c r="C276" i="29"/>
  <c r="B276" i="29"/>
  <c r="F275" i="29"/>
  <c r="E275" i="29"/>
  <c r="C275" i="29"/>
  <c r="B275" i="29"/>
  <c r="F274" i="29"/>
  <c r="E274" i="29"/>
  <c r="C274" i="29"/>
  <c r="B274" i="29"/>
  <c r="F273" i="29"/>
  <c r="E273" i="29"/>
  <c r="C273" i="29"/>
  <c r="B273" i="29"/>
  <c r="F272" i="29"/>
  <c r="E272" i="29"/>
  <c r="C272" i="29"/>
  <c r="B272" i="29"/>
  <c r="F271" i="29"/>
  <c r="E271" i="29"/>
  <c r="C271" i="29"/>
  <c r="B271" i="29"/>
  <c r="F270" i="29"/>
  <c r="E270" i="29"/>
  <c r="C270" i="29"/>
  <c r="B270" i="29"/>
  <c r="F269" i="29"/>
  <c r="E269" i="29"/>
  <c r="C269" i="29"/>
  <c r="B269" i="29"/>
  <c r="F268" i="29"/>
  <c r="E268" i="29"/>
  <c r="C268" i="29"/>
  <c r="B268" i="29"/>
  <c r="F267" i="29"/>
  <c r="E267" i="29"/>
  <c r="C267" i="29"/>
  <c r="B267" i="29"/>
  <c r="F266" i="29"/>
  <c r="E266" i="29"/>
  <c r="C266" i="29"/>
  <c r="B266" i="29"/>
  <c r="F265" i="29"/>
  <c r="E265" i="29"/>
  <c r="C265" i="29"/>
  <c r="B265" i="29"/>
  <c r="F264" i="29"/>
  <c r="E264" i="29"/>
  <c r="C264" i="29"/>
  <c r="B264" i="29"/>
  <c r="F263" i="29"/>
  <c r="E263" i="29"/>
  <c r="C263" i="29"/>
  <c r="B263" i="29"/>
  <c r="F262" i="29"/>
  <c r="E262" i="29"/>
  <c r="C262" i="29"/>
  <c r="B262" i="29"/>
  <c r="F261" i="29"/>
  <c r="E261" i="29"/>
  <c r="C261" i="29"/>
  <c r="B261" i="29"/>
  <c r="F260" i="29"/>
  <c r="E260" i="29"/>
  <c r="C260" i="29"/>
  <c r="B260" i="29"/>
  <c r="F259" i="29"/>
  <c r="E259" i="29"/>
  <c r="C259" i="29"/>
  <c r="B259" i="29"/>
  <c r="F258" i="29"/>
  <c r="E258" i="29"/>
  <c r="C258" i="29"/>
  <c r="B258" i="29"/>
  <c r="F257" i="29"/>
  <c r="E257" i="29"/>
  <c r="C257" i="29"/>
  <c r="B257" i="29"/>
  <c r="F256" i="29"/>
  <c r="E256" i="29"/>
  <c r="C256" i="29"/>
  <c r="B256" i="29"/>
  <c r="F255" i="29"/>
  <c r="E255" i="29"/>
  <c r="C255" i="29"/>
  <c r="B255" i="29"/>
  <c r="F254" i="29"/>
  <c r="E254" i="29"/>
  <c r="C254" i="29"/>
  <c r="B254" i="29"/>
  <c r="F253" i="29"/>
  <c r="E253" i="29"/>
  <c r="C253" i="29"/>
  <c r="B253" i="29"/>
  <c r="F252" i="29"/>
  <c r="E252" i="29"/>
  <c r="C252" i="29"/>
  <c r="B252" i="29"/>
  <c r="F251" i="29"/>
  <c r="E251" i="29"/>
  <c r="C251" i="29"/>
  <c r="B251" i="29"/>
  <c r="F250" i="29"/>
  <c r="E250" i="29"/>
  <c r="C250" i="29"/>
  <c r="B250" i="29"/>
  <c r="F249" i="29"/>
  <c r="E249" i="29"/>
  <c r="C249" i="29"/>
  <c r="B249" i="29"/>
  <c r="F248" i="29"/>
  <c r="E248" i="29"/>
  <c r="C248" i="29"/>
  <c r="B248" i="29"/>
  <c r="F247" i="29"/>
  <c r="E247" i="29"/>
  <c r="C247" i="29"/>
  <c r="B247" i="29"/>
  <c r="F246" i="29"/>
  <c r="E246" i="29"/>
  <c r="C246" i="29"/>
  <c r="B246" i="29"/>
  <c r="F245" i="29"/>
  <c r="E245" i="29"/>
  <c r="C245" i="29"/>
  <c r="B245" i="29"/>
  <c r="F244" i="29"/>
  <c r="E244" i="29"/>
  <c r="C244" i="29"/>
  <c r="B244" i="29"/>
  <c r="F243" i="29"/>
  <c r="E243" i="29"/>
  <c r="C243" i="29"/>
  <c r="B243" i="29"/>
  <c r="F242" i="29"/>
  <c r="E242" i="29"/>
  <c r="C242" i="29"/>
  <c r="B242" i="29"/>
  <c r="F241" i="29"/>
  <c r="E241" i="29"/>
  <c r="C241" i="29"/>
  <c r="B241" i="29"/>
  <c r="F240" i="29"/>
  <c r="E240" i="29"/>
  <c r="C240" i="29"/>
  <c r="B240" i="29"/>
  <c r="F239" i="29"/>
  <c r="E239" i="29"/>
  <c r="C239" i="29"/>
  <c r="B239" i="29"/>
  <c r="F238" i="29"/>
  <c r="E238" i="29"/>
  <c r="C238" i="29"/>
  <c r="B238" i="29"/>
  <c r="F237" i="29"/>
  <c r="E237" i="29"/>
  <c r="C237" i="29"/>
  <c r="B237" i="29"/>
  <c r="F236" i="29"/>
  <c r="E236" i="29"/>
  <c r="C236" i="29"/>
  <c r="B236" i="29"/>
  <c r="F235" i="29"/>
  <c r="E235" i="29"/>
  <c r="C235" i="29"/>
  <c r="B235" i="29"/>
  <c r="F234" i="29"/>
  <c r="E234" i="29"/>
  <c r="C234" i="29"/>
  <c r="B234" i="29"/>
  <c r="F233" i="29"/>
  <c r="E233" i="29"/>
  <c r="C233" i="29"/>
  <c r="B233" i="29"/>
  <c r="F232" i="29"/>
  <c r="E232" i="29"/>
  <c r="C232" i="29"/>
  <c r="B232" i="29"/>
  <c r="F231" i="29"/>
  <c r="E231" i="29"/>
  <c r="C231" i="29"/>
  <c r="B231" i="29"/>
  <c r="F230" i="29"/>
  <c r="E230" i="29"/>
  <c r="C230" i="29"/>
  <c r="B230" i="29"/>
  <c r="F229" i="29"/>
  <c r="E229" i="29"/>
  <c r="C229" i="29"/>
  <c r="B229" i="29"/>
  <c r="F228" i="29"/>
  <c r="E228" i="29"/>
  <c r="C228" i="29"/>
  <c r="B228" i="29"/>
  <c r="F227" i="29"/>
  <c r="E227" i="29"/>
  <c r="C227" i="29"/>
  <c r="B227" i="29"/>
  <c r="F226" i="29"/>
  <c r="E226" i="29"/>
  <c r="C226" i="29"/>
  <c r="B226" i="29"/>
  <c r="F225" i="29"/>
  <c r="E225" i="29"/>
  <c r="C225" i="29"/>
  <c r="B225" i="29"/>
  <c r="F224" i="29"/>
  <c r="E224" i="29"/>
  <c r="C224" i="29"/>
  <c r="B224" i="29"/>
  <c r="F223" i="29"/>
  <c r="E223" i="29"/>
  <c r="C223" i="29"/>
  <c r="B223" i="29"/>
  <c r="F222" i="29"/>
  <c r="E222" i="29"/>
  <c r="C222" i="29"/>
  <c r="B222" i="29"/>
  <c r="F221" i="29"/>
  <c r="E221" i="29"/>
  <c r="C221" i="29"/>
  <c r="B221" i="29"/>
  <c r="F220" i="29"/>
  <c r="E220" i="29"/>
  <c r="C220" i="29"/>
  <c r="B220" i="29"/>
  <c r="F219" i="29"/>
  <c r="E219" i="29"/>
  <c r="C219" i="29"/>
  <c r="B219" i="29"/>
  <c r="F218" i="29"/>
  <c r="E218" i="29"/>
  <c r="C218" i="29"/>
  <c r="B218" i="29"/>
  <c r="F217" i="29"/>
  <c r="E217" i="29"/>
  <c r="C217" i="29"/>
  <c r="B217" i="29"/>
  <c r="F216" i="29"/>
  <c r="E216" i="29"/>
  <c r="C216" i="29"/>
  <c r="B216" i="29"/>
  <c r="F215" i="29"/>
  <c r="E215" i="29"/>
  <c r="C215" i="29"/>
  <c r="B215" i="29"/>
  <c r="F214" i="29"/>
  <c r="E214" i="29"/>
  <c r="C214" i="29"/>
  <c r="B214" i="29"/>
  <c r="F213" i="29"/>
  <c r="E213" i="29"/>
  <c r="C213" i="29"/>
  <c r="B213" i="29"/>
  <c r="F212" i="29"/>
  <c r="E212" i="29"/>
  <c r="C212" i="29"/>
  <c r="B212" i="29"/>
  <c r="F211" i="29"/>
  <c r="E211" i="29"/>
  <c r="C211" i="29"/>
  <c r="B211" i="29"/>
  <c r="F210" i="29"/>
  <c r="E210" i="29"/>
  <c r="C210" i="29"/>
  <c r="B210" i="29"/>
  <c r="F209" i="29"/>
  <c r="E209" i="29"/>
  <c r="C209" i="29"/>
  <c r="B209" i="29"/>
  <c r="F208" i="29"/>
  <c r="E208" i="29"/>
  <c r="C208" i="29"/>
  <c r="B208" i="29"/>
  <c r="F207" i="29"/>
  <c r="E207" i="29"/>
  <c r="C207" i="29"/>
  <c r="B207" i="29"/>
  <c r="F206" i="29"/>
  <c r="E206" i="29"/>
  <c r="C206" i="29"/>
  <c r="B206" i="29"/>
  <c r="F205" i="29"/>
  <c r="E205" i="29"/>
  <c r="C205" i="29"/>
  <c r="B205" i="29"/>
  <c r="F204" i="29"/>
  <c r="E204" i="29"/>
  <c r="C204" i="29"/>
  <c r="B204" i="29"/>
  <c r="F203" i="29"/>
  <c r="E203" i="29"/>
  <c r="C203" i="29"/>
  <c r="B203" i="29"/>
  <c r="F202" i="29"/>
  <c r="E202" i="29"/>
  <c r="C202" i="29"/>
  <c r="B202" i="29"/>
  <c r="F201" i="29"/>
  <c r="E201" i="29"/>
  <c r="C201" i="29"/>
  <c r="B201" i="29"/>
  <c r="F200" i="29"/>
  <c r="E200" i="29"/>
  <c r="C200" i="29"/>
  <c r="B200" i="29"/>
  <c r="F199" i="29"/>
  <c r="E199" i="29"/>
  <c r="C199" i="29"/>
  <c r="B199" i="29"/>
  <c r="F198" i="29"/>
  <c r="E198" i="29"/>
  <c r="C198" i="29"/>
  <c r="B198" i="29"/>
  <c r="F197" i="29"/>
  <c r="E197" i="29"/>
  <c r="C197" i="29"/>
  <c r="B197" i="29"/>
  <c r="F196" i="29"/>
  <c r="E196" i="29"/>
  <c r="C196" i="29"/>
  <c r="B196" i="29"/>
  <c r="F195" i="29"/>
  <c r="E195" i="29"/>
  <c r="C195" i="29"/>
  <c r="B195" i="29"/>
  <c r="F194" i="29"/>
  <c r="E194" i="29"/>
  <c r="C194" i="29"/>
  <c r="B194" i="29"/>
  <c r="F193" i="29"/>
  <c r="E193" i="29"/>
  <c r="C193" i="29"/>
  <c r="B193" i="29"/>
  <c r="F192" i="29"/>
  <c r="E192" i="29"/>
  <c r="C192" i="29"/>
  <c r="B192" i="29"/>
  <c r="F191" i="29"/>
  <c r="E191" i="29"/>
  <c r="C191" i="29"/>
  <c r="B191" i="29"/>
  <c r="F190" i="29"/>
  <c r="E190" i="29"/>
  <c r="C190" i="29"/>
  <c r="B190" i="29"/>
  <c r="F189" i="29"/>
  <c r="E189" i="29"/>
  <c r="C189" i="29"/>
  <c r="B189" i="29"/>
  <c r="F188" i="29"/>
  <c r="E188" i="29"/>
  <c r="C188" i="29"/>
  <c r="B188" i="29"/>
  <c r="F187" i="29"/>
  <c r="E187" i="29"/>
  <c r="C187" i="29"/>
  <c r="B187" i="29"/>
  <c r="F186" i="29"/>
  <c r="E186" i="29"/>
  <c r="C186" i="29"/>
  <c r="B186" i="29"/>
  <c r="F185" i="29"/>
  <c r="E185" i="29"/>
  <c r="C185" i="29"/>
  <c r="B185" i="29"/>
  <c r="F184" i="29"/>
  <c r="E184" i="29"/>
  <c r="C184" i="29"/>
  <c r="B184" i="29"/>
  <c r="F183" i="29"/>
  <c r="E183" i="29"/>
  <c r="C183" i="29"/>
  <c r="B183" i="29"/>
  <c r="F182" i="29"/>
  <c r="E182" i="29"/>
  <c r="C182" i="29"/>
  <c r="B182" i="29"/>
  <c r="F181" i="29"/>
  <c r="E181" i="29"/>
  <c r="C181" i="29"/>
  <c r="B181" i="29"/>
  <c r="F180" i="29"/>
  <c r="E180" i="29"/>
  <c r="C180" i="29"/>
  <c r="B180" i="29"/>
  <c r="F179" i="29"/>
  <c r="E179" i="29"/>
  <c r="C179" i="29"/>
  <c r="B179" i="29"/>
  <c r="F178" i="29"/>
  <c r="E178" i="29"/>
  <c r="C178" i="29"/>
  <c r="B178" i="29"/>
  <c r="F177" i="29"/>
  <c r="E177" i="29"/>
  <c r="C177" i="29"/>
  <c r="B177" i="29"/>
  <c r="F176" i="29"/>
  <c r="E176" i="29"/>
  <c r="C176" i="29"/>
  <c r="B176" i="29"/>
  <c r="F175" i="29"/>
  <c r="E175" i="29"/>
  <c r="C175" i="29"/>
  <c r="B175" i="29"/>
  <c r="F174" i="29"/>
  <c r="E174" i="29"/>
  <c r="C174" i="29"/>
  <c r="B174" i="29"/>
  <c r="F173" i="29"/>
  <c r="E173" i="29"/>
  <c r="C173" i="29"/>
  <c r="B173" i="29"/>
  <c r="F172" i="29"/>
  <c r="E172" i="29"/>
  <c r="C172" i="29"/>
  <c r="B172" i="29"/>
  <c r="F171" i="29"/>
  <c r="E171" i="29"/>
  <c r="C171" i="29"/>
  <c r="B171" i="29"/>
  <c r="F170" i="29"/>
  <c r="E170" i="29"/>
  <c r="C170" i="29"/>
  <c r="B170" i="29"/>
  <c r="F169" i="29"/>
  <c r="E169" i="29"/>
  <c r="C169" i="29"/>
  <c r="B169" i="29"/>
  <c r="F168" i="29"/>
  <c r="E168" i="29"/>
  <c r="C168" i="29"/>
  <c r="B168" i="29"/>
  <c r="F167" i="29"/>
  <c r="E167" i="29"/>
  <c r="C167" i="29"/>
  <c r="B167" i="29"/>
  <c r="F166" i="29"/>
  <c r="E166" i="29"/>
  <c r="C166" i="29"/>
  <c r="B166" i="29"/>
  <c r="F165" i="29"/>
  <c r="E165" i="29"/>
  <c r="C165" i="29"/>
  <c r="B165" i="29"/>
  <c r="F164" i="29"/>
  <c r="E164" i="29"/>
  <c r="C164" i="29"/>
  <c r="B164" i="29"/>
  <c r="F163" i="29"/>
  <c r="E163" i="29"/>
  <c r="C163" i="29"/>
  <c r="B163" i="29"/>
  <c r="F162" i="29"/>
  <c r="E162" i="29"/>
  <c r="C162" i="29"/>
  <c r="B162" i="29"/>
  <c r="F161" i="29"/>
  <c r="E161" i="29"/>
  <c r="C161" i="29"/>
  <c r="B161" i="29"/>
  <c r="F160" i="29"/>
  <c r="E160" i="29"/>
  <c r="C160" i="29"/>
  <c r="B160" i="29"/>
  <c r="F159" i="29"/>
  <c r="E159" i="29"/>
  <c r="C159" i="29"/>
  <c r="B159" i="29"/>
  <c r="F158" i="29"/>
  <c r="E158" i="29"/>
  <c r="C158" i="29"/>
  <c r="B158" i="29"/>
  <c r="F157" i="29"/>
  <c r="E157" i="29"/>
  <c r="C157" i="29"/>
  <c r="B157" i="29"/>
  <c r="F156" i="29"/>
  <c r="E156" i="29"/>
  <c r="C156" i="29"/>
  <c r="B156" i="29"/>
  <c r="F155" i="29"/>
  <c r="E155" i="29"/>
  <c r="C155" i="29"/>
  <c r="B155" i="29"/>
  <c r="F154" i="29"/>
  <c r="E154" i="29"/>
  <c r="C154" i="29"/>
  <c r="B154" i="29"/>
  <c r="F153" i="29"/>
  <c r="E153" i="29"/>
  <c r="C153" i="29"/>
  <c r="B153" i="29"/>
  <c r="F152" i="29"/>
  <c r="E152" i="29"/>
  <c r="C152" i="29"/>
  <c r="B152" i="29"/>
  <c r="F151" i="29"/>
  <c r="E151" i="29"/>
  <c r="C151" i="29"/>
  <c r="B151" i="29"/>
  <c r="F150" i="29"/>
  <c r="E150" i="29"/>
  <c r="C150" i="29"/>
  <c r="B150" i="29"/>
  <c r="F149" i="29"/>
  <c r="E149" i="29"/>
  <c r="C149" i="29"/>
  <c r="B149" i="29"/>
  <c r="F148" i="29"/>
  <c r="E148" i="29"/>
  <c r="C148" i="29"/>
  <c r="B148" i="29"/>
  <c r="F147" i="29"/>
  <c r="E147" i="29"/>
  <c r="C147" i="29"/>
  <c r="B147" i="29"/>
  <c r="F146" i="29"/>
  <c r="E146" i="29"/>
  <c r="C146" i="29"/>
  <c r="B146" i="29"/>
  <c r="F145" i="29"/>
  <c r="E145" i="29"/>
  <c r="C145" i="29"/>
  <c r="B145" i="29"/>
  <c r="F144" i="29"/>
  <c r="E144" i="29"/>
  <c r="C144" i="29"/>
  <c r="B144" i="29"/>
  <c r="F143" i="29"/>
  <c r="E143" i="29"/>
  <c r="C143" i="29"/>
  <c r="B143" i="29"/>
  <c r="F142" i="29"/>
  <c r="E142" i="29"/>
  <c r="C142" i="29"/>
  <c r="B142" i="29"/>
  <c r="F141" i="29"/>
  <c r="E141" i="29"/>
  <c r="C141" i="29"/>
  <c r="B141" i="29"/>
  <c r="F140" i="29"/>
  <c r="E140" i="29"/>
  <c r="C140" i="29"/>
  <c r="B140" i="29"/>
  <c r="F139" i="29"/>
  <c r="E139" i="29"/>
  <c r="C139" i="29"/>
  <c r="B139" i="29"/>
  <c r="F138" i="29"/>
  <c r="E138" i="29"/>
  <c r="C138" i="29"/>
  <c r="B138" i="29"/>
  <c r="F137" i="29"/>
  <c r="E137" i="29"/>
  <c r="C137" i="29"/>
  <c r="B137" i="29"/>
  <c r="F136" i="29"/>
  <c r="E136" i="29"/>
  <c r="C136" i="29"/>
  <c r="B136" i="29"/>
  <c r="F135" i="29"/>
  <c r="E135" i="29"/>
  <c r="C135" i="29"/>
  <c r="B135" i="29"/>
  <c r="F134" i="29"/>
  <c r="E134" i="29"/>
  <c r="C134" i="29"/>
  <c r="B134" i="29"/>
  <c r="F133" i="29"/>
  <c r="E133" i="29"/>
  <c r="C133" i="29"/>
  <c r="B133" i="29"/>
  <c r="F132" i="29"/>
  <c r="E132" i="29"/>
  <c r="C132" i="29"/>
  <c r="B132" i="29"/>
  <c r="F131" i="29"/>
  <c r="E131" i="29"/>
  <c r="C131" i="29"/>
  <c r="B131" i="29"/>
  <c r="F130" i="29"/>
  <c r="E130" i="29"/>
  <c r="C130" i="29"/>
  <c r="B130" i="29"/>
  <c r="F129" i="29"/>
  <c r="E129" i="29"/>
  <c r="C129" i="29"/>
  <c r="B129" i="29"/>
  <c r="F128" i="29"/>
  <c r="E128" i="29"/>
  <c r="C128" i="29"/>
  <c r="B128" i="29"/>
  <c r="F127" i="29"/>
  <c r="E127" i="29"/>
  <c r="C127" i="29"/>
  <c r="B127" i="29"/>
  <c r="F126" i="29"/>
  <c r="E126" i="29"/>
  <c r="C126" i="29"/>
  <c r="B126" i="29"/>
  <c r="F125" i="29"/>
  <c r="E125" i="29"/>
  <c r="C125" i="29"/>
  <c r="B125" i="29"/>
  <c r="F124" i="29"/>
  <c r="E124" i="29"/>
  <c r="C124" i="29"/>
  <c r="B124" i="29"/>
  <c r="F123" i="29"/>
  <c r="E123" i="29"/>
  <c r="C123" i="29"/>
  <c r="B123" i="29"/>
  <c r="F122" i="29"/>
  <c r="E122" i="29"/>
  <c r="C122" i="29"/>
  <c r="B122" i="29"/>
  <c r="F121" i="29"/>
  <c r="E121" i="29"/>
  <c r="C121" i="29"/>
  <c r="B121" i="29"/>
  <c r="F120" i="29"/>
  <c r="E120" i="29"/>
  <c r="C120" i="29"/>
  <c r="B120" i="29"/>
  <c r="F119" i="29"/>
  <c r="E119" i="29"/>
  <c r="C119" i="29"/>
  <c r="B119" i="29"/>
  <c r="F118" i="29"/>
  <c r="E118" i="29"/>
  <c r="C118" i="29"/>
  <c r="B118" i="29"/>
  <c r="F117" i="29"/>
  <c r="E117" i="29"/>
  <c r="C117" i="29"/>
  <c r="B117" i="29"/>
  <c r="F116" i="29"/>
  <c r="E116" i="29"/>
  <c r="C116" i="29"/>
  <c r="B116" i="29"/>
  <c r="F115" i="29"/>
  <c r="E115" i="29"/>
  <c r="C115" i="29"/>
  <c r="B115" i="29"/>
  <c r="F114" i="29"/>
  <c r="E114" i="29"/>
  <c r="C114" i="29"/>
  <c r="B114" i="29"/>
  <c r="F113" i="29"/>
  <c r="E113" i="29"/>
  <c r="C113" i="29"/>
  <c r="B113" i="29"/>
  <c r="F112" i="29"/>
  <c r="E112" i="29"/>
  <c r="C112" i="29"/>
  <c r="B112" i="29"/>
  <c r="F111" i="29"/>
  <c r="E111" i="29"/>
  <c r="C111" i="29"/>
  <c r="B111" i="29"/>
  <c r="F110" i="29"/>
  <c r="E110" i="29"/>
  <c r="C110" i="29"/>
  <c r="B110" i="29"/>
  <c r="F109" i="29"/>
  <c r="E109" i="29"/>
  <c r="C109" i="29"/>
  <c r="B109" i="29"/>
  <c r="F108" i="29"/>
  <c r="E108" i="29"/>
  <c r="C108" i="29"/>
  <c r="B108" i="29"/>
  <c r="F107" i="29"/>
  <c r="E107" i="29"/>
  <c r="C107" i="29"/>
  <c r="B107" i="29"/>
  <c r="F106" i="29"/>
  <c r="E106" i="29"/>
  <c r="C106" i="29"/>
  <c r="B106" i="29"/>
  <c r="F105" i="29"/>
  <c r="F104" i="29"/>
  <c r="F103" i="29"/>
  <c r="F102" i="29"/>
  <c r="F101" i="29"/>
  <c r="F100" i="29"/>
  <c r="F99" i="29"/>
  <c r="F98" i="29"/>
  <c r="C105" i="29"/>
  <c r="C104" i="29"/>
  <c r="C103" i="29"/>
  <c r="C102" i="29"/>
  <c r="C101" i="29"/>
  <c r="C100" i="29"/>
  <c r="C98" i="29"/>
  <c r="C99" i="29"/>
  <c r="E105" i="29"/>
  <c r="E104" i="29"/>
  <c r="E103" i="29"/>
  <c r="E102" i="29"/>
  <c r="E101" i="29"/>
  <c r="E100" i="29"/>
  <c r="E99" i="29"/>
  <c r="E98" i="29"/>
  <c r="B105" i="29"/>
  <c r="B104" i="29"/>
  <c r="B103" i="29"/>
  <c r="B102" i="29"/>
  <c r="H102" i="29" s="1"/>
  <c r="B101" i="29"/>
  <c r="B100" i="29"/>
  <c r="B99" i="29"/>
  <c r="B98" i="29"/>
  <c r="F41" i="30" l="1"/>
  <c r="B41" i="30" s="1"/>
  <c r="C41" i="30" s="1"/>
  <c r="B40" i="30"/>
  <c r="C40" i="30" s="1"/>
  <c r="F49" i="30"/>
  <c r="B49" i="30" s="1"/>
  <c r="C49" i="30" s="1"/>
  <c r="B48" i="30"/>
  <c r="C48" i="30" s="1"/>
  <c r="F6" i="30"/>
  <c r="B6" i="30" s="1"/>
  <c r="C6" i="30" s="1"/>
  <c r="H60" i="29"/>
  <c r="H88" i="29"/>
  <c r="H90" i="29"/>
  <c r="H92" i="29"/>
  <c r="D44" i="29"/>
  <c r="H41" i="29"/>
  <c r="G61" i="29"/>
  <c r="G63" i="29"/>
  <c r="G67" i="29"/>
  <c r="G75" i="29"/>
  <c r="D68" i="29"/>
  <c r="H43" i="29"/>
  <c r="D72" i="29"/>
  <c r="D16" i="29"/>
  <c r="D22" i="29"/>
  <c r="G15" i="29"/>
  <c r="G19" i="29"/>
  <c r="G23" i="29"/>
  <c r="H18" i="29"/>
  <c r="H20" i="29"/>
  <c r="H32" i="29"/>
  <c r="H40" i="29"/>
  <c r="G79" i="29"/>
  <c r="G91" i="29"/>
  <c r="H29" i="29"/>
  <c r="H73" i="29"/>
  <c r="G7" i="29"/>
  <c r="H34" i="29"/>
  <c r="H36" i="29"/>
  <c r="D28" i="29"/>
  <c r="G16" i="29"/>
  <c r="D8" i="29"/>
  <c r="D14" i="29"/>
  <c r="G31" i="29"/>
  <c r="G35" i="29"/>
  <c r="G37" i="29"/>
  <c r="D53" i="29"/>
  <c r="G76" i="29"/>
  <c r="G78" i="29"/>
  <c r="G84" i="29"/>
  <c r="D88" i="29"/>
  <c r="G8" i="29"/>
  <c r="D38" i="29"/>
  <c r="D40" i="29"/>
  <c r="G47" i="29"/>
  <c r="G49" i="29"/>
  <c r="G57" i="29"/>
  <c r="G59" i="29"/>
  <c r="D85" i="29"/>
  <c r="D87" i="29"/>
  <c r="G90" i="29"/>
  <c r="H13" i="29"/>
  <c r="D15" i="29"/>
  <c r="G24" i="29"/>
  <c r="G34" i="29"/>
  <c r="G93" i="29"/>
  <c r="G50" i="29"/>
  <c r="G52" i="29"/>
  <c r="G56" i="29"/>
  <c r="G58" i="29"/>
  <c r="D84" i="29"/>
  <c r="H5" i="29"/>
  <c r="D24" i="29"/>
  <c r="D30" i="29"/>
  <c r="G41" i="29"/>
  <c r="G43" i="29"/>
  <c r="D96" i="29"/>
  <c r="H44" i="29"/>
  <c r="G55" i="29"/>
  <c r="G94" i="29"/>
  <c r="H9" i="29"/>
  <c r="G13" i="29"/>
  <c r="D17" i="29"/>
  <c r="H21" i="29"/>
  <c r="D23" i="29"/>
  <c r="H48" i="29"/>
  <c r="H52" i="29"/>
  <c r="H58" i="29"/>
  <c r="G71" i="29"/>
  <c r="G87" i="29"/>
  <c r="D260" i="29"/>
  <c r="D4" i="29"/>
  <c r="D6" i="29"/>
  <c r="D25" i="29"/>
  <c r="D31" i="29"/>
  <c r="D64" i="29"/>
  <c r="H68" i="29"/>
  <c r="G89" i="29"/>
  <c r="H10" i="29"/>
  <c r="H12" i="29"/>
  <c r="H76" i="29"/>
  <c r="H80" i="29"/>
  <c r="G97" i="29"/>
  <c r="G208" i="29"/>
  <c r="G216" i="29"/>
  <c r="G218" i="29"/>
  <c r="G224" i="29"/>
  <c r="G228" i="29"/>
  <c r="D12" i="29"/>
  <c r="H16" i="29"/>
  <c r="G74" i="29"/>
  <c r="H25" i="29"/>
  <c r="H33" i="29"/>
  <c r="H35" i="29"/>
  <c r="G51" i="29"/>
  <c r="G92" i="29"/>
  <c r="H26" i="29"/>
  <c r="D46" i="29"/>
  <c r="G66" i="29"/>
  <c r="D70" i="29"/>
  <c r="H72" i="29"/>
  <c r="G81" i="29"/>
  <c r="G83" i="29"/>
  <c r="G3" i="29"/>
  <c r="G39" i="29"/>
  <c r="G44" i="29"/>
  <c r="G46" i="29"/>
  <c r="D52" i="29"/>
  <c r="H56" i="29"/>
  <c r="H91" i="29"/>
  <c r="G5" i="29"/>
  <c r="D9" i="29"/>
  <c r="G10" i="29"/>
  <c r="H17" i="29"/>
  <c r="D76" i="29"/>
  <c r="D95" i="29"/>
  <c r="D188" i="29"/>
  <c r="D192" i="29"/>
  <c r="D276" i="29"/>
  <c r="D284" i="29"/>
  <c r="D32" i="29"/>
  <c r="D56" i="29"/>
  <c r="D60" i="29"/>
  <c r="G65" i="29"/>
  <c r="G95" i="29"/>
  <c r="H64" i="29"/>
  <c r="H75" i="29"/>
  <c r="D92" i="29"/>
  <c r="H8" i="29"/>
  <c r="G11" i="29"/>
  <c r="D20" i="29"/>
  <c r="H24" i="29"/>
  <c r="G27" i="29"/>
  <c r="D55" i="29"/>
  <c r="G60" i="29"/>
  <c r="H84" i="29"/>
  <c r="G86" i="29"/>
  <c r="G88" i="29"/>
  <c r="H96" i="29"/>
  <c r="H3" i="29"/>
  <c r="G6" i="29"/>
  <c r="G9" i="29"/>
  <c r="G14" i="29"/>
  <c r="G17" i="29"/>
  <c r="G22" i="29"/>
  <c r="G25" i="29"/>
  <c r="G30" i="29"/>
  <c r="G42" i="29"/>
  <c r="H49" i="29"/>
  <c r="H51" i="29"/>
  <c r="H66" i="29"/>
  <c r="H81" i="29"/>
  <c r="H83" i="29"/>
  <c r="G54" i="29"/>
  <c r="D61" i="29"/>
  <c r="D63" i="29"/>
  <c r="G64" i="29"/>
  <c r="G69" i="29"/>
  <c r="D78" i="29"/>
  <c r="D93" i="29"/>
  <c r="H95" i="29"/>
  <c r="G96" i="29"/>
  <c r="D5" i="29"/>
  <c r="D7" i="29"/>
  <c r="D13" i="29"/>
  <c r="D21" i="29"/>
  <c r="D29" i="29"/>
  <c r="G32" i="29"/>
  <c r="H200" i="29"/>
  <c r="H234" i="29"/>
  <c r="H280" i="29"/>
  <c r="H2" i="29"/>
  <c r="H4" i="29"/>
  <c r="H7" i="29"/>
  <c r="G21" i="29"/>
  <c r="H28" i="29"/>
  <c r="G29" i="29"/>
  <c r="D36" i="29"/>
  <c r="D48" i="29"/>
  <c r="H50" i="29"/>
  <c r="H65" i="29"/>
  <c r="H67" i="29"/>
  <c r="G68" i="29"/>
  <c r="G73" i="29"/>
  <c r="D80" i="29"/>
  <c r="H82" i="29"/>
  <c r="H97" i="29"/>
  <c r="G18" i="29"/>
  <c r="G26" i="29"/>
  <c r="G36" i="29"/>
  <c r="G38" i="29"/>
  <c r="D45" i="29"/>
  <c r="D47" i="29"/>
  <c r="G48" i="29"/>
  <c r="G53" i="29"/>
  <c r="D62" i="29"/>
  <c r="G70" i="29"/>
  <c r="D77" i="29"/>
  <c r="D79" i="29"/>
  <c r="G80" i="29"/>
  <c r="G85" i="29"/>
  <c r="D94" i="29"/>
  <c r="H42" i="29"/>
  <c r="H57" i="29"/>
  <c r="H59" i="29"/>
  <c r="H74" i="29"/>
  <c r="H89" i="29"/>
  <c r="G2" i="29"/>
  <c r="G4" i="29"/>
  <c r="H11" i="29"/>
  <c r="G12" i="29"/>
  <c r="H19" i="29"/>
  <c r="G20" i="29"/>
  <c r="H27" i="29"/>
  <c r="G28" i="29"/>
  <c r="G33" i="29"/>
  <c r="D37" i="29"/>
  <c r="D39" i="29"/>
  <c r="G40" i="29"/>
  <c r="G45" i="29"/>
  <c r="D54" i="29"/>
  <c r="G62" i="29"/>
  <c r="D69" i="29"/>
  <c r="D71" i="29"/>
  <c r="G72" i="29"/>
  <c r="G77" i="29"/>
  <c r="G82" i="29"/>
  <c r="D86" i="29"/>
  <c r="D91" i="29"/>
  <c r="D3" i="29"/>
  <c r="D11" i="29"/>
  <c r="H15" i="29"/>
  <c r="D19" i="29"/>
  <c r="H23" i="29"/>
  <c r="D27" i="29"/>
  <c r="H31" i="29"/>
  <c r="D35" i="29"/>
  <c r="H39" i="29"/>
  <c r="D43" i="29"/>
  <c r="H47" i="29"/>
  <c r="D51" i="29"/>
  <c r="H55" i="29"/>
  <c r="D59" i="29"/>
  <c r="H63" i="29"/>
  <c r="D67" i="29"/>
  <c r="H71" i="29"/>
  <c r="D75" i="29"/>
  <c r="H79" i="29"/>
  <c r="D83" i="29"/>
  <c r="H87" i="29"/>
  <c r="D2" i="29"/>
  <c r="H6" i="29"/>
  <c r="D10" i="29"/>
  <c r="H14" i="29"/>
  <c r="D18" i="29"/>
  <c r="H22" i="29"/>
  <c r="D26" i="29"/>
  <c r="H30" i="29"/>
  <c r="D34" i="29"/>
  <c r="H38" i="29"/>
  <c r="D42" i="29"/>
  <c r="H46" i="29"/>
  <c r="D50" i="29"/>
  <c r="H54" i="29"/>
  <c r="D58" i="29"/>
  <c r="H62" i="29"/>
  <c r="D66" i="29"/>
  <c r="H70" i="29"/>
  <c r="D74" i="29"/>
  <c r="H78" i="29"/>
  <c r="D82" i="29"/>
  <c r="H86" i="29"/>
  <c r="D90" i="29"/>
  <c r="H94" i="29"/>
  <c r="D33" i="29"/>
  <c r="H37" i="29"/>
  <c r="D41" i="29"/>
  <c r="H45" i="29"/>
  <c r="D49" i="29"/>
  <c r="H53" i="29"/>
  <c r="D57" i="29"/>
  <c r="H61" i="29"/>
  <c r="D65" i="29"/>
  <c r="H69" i="29"/>
  <c r="D73" i="29"/>
  <c r="H77" i="29"/>
  <c r="D81" i="29"/>
  <c r="H85" i="29"/>
  <c r="D89" i="29"/>
  <c r="H93" i="29"/>
  <c r="D97" i="29"/>
  <c r="G232" i="29"/>
  <c r="D267" i="29"/>
  <c r="D271" i="29"/>
  <c r="G283" i="29"/>
  <c r="H209" i="29"/>
  <c r="H211" i="29"/>
  <c r="D213" i="29"/>
  <c r="D215" i="29"/>
  <c r="H233" i="29"/>
  <c r="D237" i="29"/>
  <c r="D239" i="29"/>
  <c r="D245" i="29"/>
  <c r="D247" i="29"/>
  <c r="G239" i="29"/>
  <c r="G247" i="29"/>
  <c r="H288" i="29"/>
  <c r="G198" i="29"/>
  <c r="G236" i="29"/>
  <c r="G254" i="29"/>
  <c r="D253" i="29"/>
  <c r="D257" i="29"/>
  <c r="D275" i="29"/>
  <c r="H220" i="29"/>
  <c r="G249" i="29"/>
  <c r="H267" i="29"/>
  <c r="H204" i="29"/>
  <c r="H195" i="29"/>
  <c r="D199" i="29"/>
  <c r="G206" i="29"/>
  <c r="G214" i="29"/>
  <c r="H244" i="29"/>
  <c r="H252" i="29"/>
  <c r="H260" i="29"/>
  <c r="H268" i="29"/>
  <c r="D207" i="29"/>
  <c r="H235" i="29"/>
  <c r="H249" i="29"/>
  <c r="H251" i="29"/>
  <c r="H259" i="29"/>
  <c r="G270" i="29"/>
  <c r="G274" i="29"/>
  <c r="G286" i="29"/>
  <c r="G207" i="29"/>
  <c r="H221" i="29"/>
  <c r="G231" i="29"/>
  <c r="D233" i="29"/>
  <c r="D235" i="29"/>
  <c r="H275" i="29"/>
  <c r="D277" i="29"/>
  <c r="H279" i="29"/>
  <c r="D196" i="29"/>
  <c r="G255" i="29"/>
  <c r="G257" i="29"/>
  <c r="H216" i="29"/>
  <c r="H232" i="29"/>
  <c r="G235" i="29"/>
  <c r="G261" i="29"/>
  <c r="G263" i="29"/>
  <c r="G265" i="29"/>
  <c r="G271" i="29"/>
  <c r="G275" i="29"/>
  <c r="G277" i="29"/>
  <c r="G287" i="29"/>
  <c r="D236" i="29"/>
  <c r="D246" i="29"/>
  <c r="D252" i="29"/>
  <c r="G195" i="29"/>
  <c r="H201" i="29"/>
  <c r="H203" i="29"/>
  <c r="D205" i="29"/>
  <c r="G210" i="29"/>
  <c r="G212" i="29"/>
  <c r="D220" i="29"/>
  <c r="H224" i="29"/>
  <c r="H226" i="29"/>
  <c r="D243" i="29"/>
  <c r="D251" i="29"/>
  <c r="D261" i="29"/>
  <c r="H263" i="29"/>
  <c r="H271" i="29"/>
  <c r="G278" i="29"/>
  <c r="G280" i="29"/>
  <c r="G282" i="29"/>
  <c r="G199" i="29"/>
  <c r="H208" i="29"/>
  <c r="H237" i="29"/>
  <c r="H245" i="29"/>
  <c r="H253" i="29"/>
  <c r="H284" i="29"/>
  <c r="G243" i="29"/>
  <c r="G222" i="29"/>
  <c r="G230" i="29"/>
  <c r="H240" i="29"/>
  <c r="H248" i="29"/>
  <c r="H250" i="29"/>
  <c r="H256" i="29"/>
  <c r="H258" i="29"/>
  <c r="D279" i="29"/>
  <c r="D283" i="29"/>
  <c r="H289" i="29"/>
  <c r="G194" i="29"/>
  <c r="G196" i="29"/>
  <c r="D204" i="29"/>
  <c r="G211" i="29"/>
  <c r="H217" i="29"/>
  <c r="H219" i="29"/>
  <c r="D225" i="29"/>
  <c r="H227" i="29"/>
  <c r="D229" i="29"/>
  <c r="G234" i="29"/>
  <c r="D240" i="29"/>
  <c r="D244" i="29"/>
  <c r="H264" i="29"/>
  <c r="H266" i="29"/>
  <c r="D268" i="29"/>
  <c r="H272" i="29"/>
  <c r="G279" i="29"/>
  <c r="H283" i="29"/>
  <c r="G200" i="29"/>
  <c r="G215" i="29"/>
  <c r="G256" i="29"/>
  <c r="D278" i="29"/>
  <c r="D197" i="29"/>
  <c r="G202" i="29"/>
  <c r="D212" i="29"/>
  <c r="G223" i="29"/>
  <c r="G225" i="29"/>
  <c r="G227" i="29"/>
  <c r="G246" i="29"/>
  <c r="G272" i="29"/>
  <c r="H187" i="29"/>
  <c r="D198" i="29"/>
  <c r="D206" i="29"/>
  <c r="D214" i="29"/>
  <c r="D222" i="29"/>
  <c r="D227" i="29"/>
  <c r="D232" i="29"/>
  <c r="G233" i="29"/>
  <c r="G238" i="29"/>
  <c r="G240" i="29"/>
  <c r="H242" i="29"/>
  <c r="G250" i="29"/>
  <c r="D254" i="29"/>
  <c r="D259" i="29"/>
  <c r="G262" i="29"/>
  <c r="D269" i="29"/>
  <c r="D272" i="29"/>
  <c r="H274" i="29"/>
  <c r="D280" i="29"/>
  <c r="H282" i="29"/>
  <c r="D285" i="29"/>
  <c r="D287" i="29"/>
  <c r="G288" i="29"/>
  <c r="D264" i="29"/>
  <c r="G267" i="29"/>
  <c r="G189" i="29"/>
  <c r="G193" i="29"/>
  <c r="D195" i="29"/>
  <c r="D200" i="29"/>
  <c r="G201" i="29"/>
  <c r="D203" i="29"/>
  <c r="D208" i="29"/>
  <c r="G209" i="29"/>
  <c r="D211" i="29"/>
  <c r="D216" i="29"/>
  <c r="G217" i="29"/>
  <c r="D219" i="29"/>
  <c r="D224" i="29"/>
  <c r="D231" i="29"/>
  <c r="G242" i="29"/>
  <c r="D256" i="29"/>
  <c r="G259" i="29"/>
  <c r="D263" i="29"/>
  <c r="G264" i="29"/>
  <c r="G269" i="29"/>
  <c r="G285" i="29"/>
  <c r="D201" i="29"/>
  <c r="G204" i="29"/>
  <c r="G220" i="29"/>
  <c r="H228" i="29"/>
  <c r="H241" i="29"/>
  <c r="D249" i="29"/>
  <c r="G252" i="29"/>
  <c r="H172" i="29"/>
  <c r="H194" i="29"/>
  <c r="H199" i="29"/>
  <c r="H202" i="29"/>
  <c r="G203" i="29"/>
  <c r="H207" i="29"/>
  <c r="H210" i="29"/>
  <c r="H215" i="29"/>
  <c r="H218" i="29"/>
  <c r="G219" i="29"/>
  <c r="D221" i="29"/>
  <c r="D223" i="29"/>
  <c r="H229" i="29"/>
  <c r="H243" i="29"/>
  <c r="D255" i="29"/>
  <c r="G266" i="29"/>
  <c r="D270" i="29"/>
  <c r="H273" i="29"/>
  <c r="H281" i="29"/>
  <c r="D286" i="29"/>
  <c r="D217" i="29"/>
  <c r="G226" i="29"/>
  <c r="D228" i="29"/>
  <c r="H236" i="29"/>
  <c r="D238" i="29"/>
  <c r="D241" i="29"/>
  <c r="G244" i="29"/>
  <c r="D248" i="29"/>
  <c r="G251" i="29"/>
  <c r="G258" i="29"/>
  <c r="D262" i="29"/>
  <c r="H265" i="29"/>
  <c r="H276" i="29"/>
  <c r="H287" i="29"/>
  <c r="G289" i="29"/>
  <c r="D209" i="29"/>
  <c r="H196" i="29"/>
  <c r="G197" i="29"/>
  <c r="G205" i="29"/>
  <c r="H212" i="29"/>
  <c r="G213" i="29"/>
  <c r="H225" i="29"/>
  <c r="D230" i="29"/>
  <c r="G241" i="29"/>
  <c r="G248" i="29"/>
  <c r="H257" i="29"/>
  <c r="G273" i="29"/>
  <c r="G281" i="29"/>
  <c r="D288" i="29"/>
  <c r="H223" i="29"/>
  <c r="H231" i="29"/>
  <c r="H239" i="29"/>
  <c r="H247" i="29"/>
  <c r="H255" i="29"/>
  <c r="G188" i="29"/>
  <c r="G192" i="29"/>
  <c r="D194" i="29"/>
  <c r="H198" i="29"/>
  <c r="D202" i="29"/>
  <c r="H206" i="29"/>
  <c r="D210" i="29"/>
  <c r="H214" i="29"/>
  <c r="D218" i="29"/>
  <c r="G221" i="29"/>
  <c r="H222" i="29"/>
  <c r="D226" i="29"/>
  <c r="G229" i="29"/>
  <c r="H230" i="29"/>
  <c r="D234" i="29"/>
  <c r="G237" i="29"/>
  <c r="H238" i="29"/>
  <c r="D242" i="29"/>
  <c r="G245" i="29"/>
  <c r="H246" i="29"/>
  <c r="D250" i="29"/>
  <c r="G253" i="29"/>
  <c r="H254" i="29"/>
  <c r="D258" i="29"/>
  <c r="H262" i="29"/>
  <c r="D266" i="29"/>
  <c r="H270" i="29"/>
  <c r="D274" i="29"/>
  <c r="H278" i="29"/>
  <c r="D282" i="29"/>
  <c r="H286" i="29"/>
  <c r="H213" i="29"/>
  <c r="G260" i="29"/>
  <c r="H261" i="29"/>
  <c r="D265" i="29"/>
  <c r="G268" i="29"/>
  <c r="H269" i="29"/>
  <c r="D273" i="29"/>
  <c r="G276" i="29"/>
  <c r="H277" i="29"/>
  <c r="D281" i="29"/>
  <c r="G284" i="29"/>
  <c r="H285" i="29"/>
  <c r="D289" i="29"/>
  <c r="H197" i="29"/>
  <c r="H205" i="29"/>
  <c r="D189" i="29"/>
  <c r="H190" i="29"/>
  <c r="H193" i="29"/>
  <c r="G187" i="29"/>
  <c r="G191" i="29"/>
  <c r="D179" i="29"/>
  <c r="G190" i="29"/>
  <c r="H185" i="29"/>
  <c r="D191" i="29"/>
  <c r="H180" i="29"/>
  <c r="H182" i="29"/>
  <c r="H186" i="29"/>
  <c r="H188" i="29"/>
  <c r="D190" i="29"/>
  <c r="G160" i="29"/>
  <c r="G162" i="29"/>
  <c r="G164" i="29"/>
  <c r="G168" i="29"/>
  <c r="G178" i="29"/>
  <c r="G184" i="29"/>
  <c r="G186" i="29"/>
  <c r="H192" i="29"/>
  <c r="D187" i="29"/>
  <c r="H191" i="29"/>
  <c r="H189" i="29"/>
  <c r="D193" i="29"/>
  <c r="D186" i="29"/>
  <c r="D182" i="29"/>
  <c r="G182" i="29"/>
  <c r="H179" i="29"/>
  <c r="G181" i="29"/>
  <c r="H183" i="29"/>
  <c r="D185" i="29"/>
  <c r="H176" i="29"/>
  <c r="H178" i="29"/>
  <c r="G183" i="29"/>
  <c r="G174" i="29"/>
  <c r="D183" i="29"/>
  <c r="D180" i="29"/>
  <c r="G180" i="29"/>
  <c r="G177" i="29"/>
  <c r="D181" i="29"/>
  <c r="D184" i="29"/>
  <c r="G185" i="29"/>
  <c r="H184" i="29"/>
  <c r="D178" i="29"/>
  <c r="G176" i="29"/>
  <c r="H181" i="29"/>
  <c r="H151" i="29"/>
  <c r="H171" i="29"/>
  <c r="H173" i="29"/>
  <c r="D177" i="29"/>
  <c r="G179" i="29"/>
  <c r="D176" i="29"/>
  <c r="D173" i="29"/>
  <c r="H167" i="29"/>
  <c r="G171" i="29"/>
  <c r="G175" i="29"/>
  <c r="H162" i="29"/>
  <c r="D170" i="29"/>
  <c r="G173" i="29"/>
  <c r="D175" i="29"/>
  <c r="H174" i="29"/>
  <c r="G170" i="29"/>
  <c r="H170" i="29"/>
  <c r="G172" i="29"/>
  <c r="D174" i="29"/>
  <c r="H169" i="29"/>
  <c r="H177" i="29"/>
  <c r="D172" i="29"/>
  <c r="D171" i="29"/>
  <c r="H175" i="29"/>
  <c r="H166" i="29"/>
  <c r="D167" i="29"/>
  <c r="D160" i="29"/>
  <c r="D166" i="29"/>
  <c r="G157" i="29"/>
  <c r="G159" i="29"/>
  <c r="D163" i="29"/>
  <c r="D169" i="29"/>
  <c r="D165" i="29"/>
  <c r="H156" i="29"/>
  <c r="D162" i="29"/>
  <c r="G163" i="29"/>
  <c r="G165" i="29"/>
  <c r="H163" i="29"/>
  <c r="H164" i="29"/>
  <c r="G169" i="29"/>
  <c r="D168" i="29"/>
  <c r="D156" i="29"/>
  <c r="D164" i="29"/>
  <c r="G167" i="29"/>
  <c r="H168" i="29"/>
  <c r="G166" i="29"/>
  <c r="H165" i="29"/>
  <c r="G151" i="29"/>
  <c r="H161" i="29"/>
  <c r="G156" i="29"/>
  <c r="D157" i="29"/>
  <c r="H154" i="29"/>
  <c r="H155" i="29"/>
  <c r="G158" i="29"/>
  <c r="H159" i="29"/>
  <c r="D155" i="29"/>
  <c r="H152" i="29"/>
  <c r="G155" i="29"/>
  <c r="D159" i="29"/>
  <c r="H160" i="29"/>
  <c r="H138" i="29"/>
  <c r="G144" i="29"/>
  <c r="G154" i="29"/>
  <c r="D158" i="29"/>
  <c r="G161" i="29"/>
  <c r="D154" i="29"/>
  <c r="H158" i="29"/>
  <c r="D149" i="29"/>
  <c r="H157" i="29"/>
  <c r="D161" i="29"/>
  <c r="D150" i="29"/>
  <c r="G150" i="29"/>
  <c r="D143" i="29"/>
  <c r="D147" i="29"/>
  <c r="G141" i="29"/>
  <c r="G143" i="29"/>
  <c r="G145" i="29"/>
  <c r="H147" i="29"/>
  <c r="G149" i="29"/>
  <c r="D148" i="29"/>
  <c r="D152" i="29"/>
  <c r="G146" i="29"/>
  <c r="H148" i="29"/>
  <c r="G152" i="29"/>
  <c r="D151" i="29"/>
  <c r="H153" i="29"/>
  <c r="D144" i="29"/>
  <c r="H146" i="29"/>
  <c r="G153" i="29"/>
  <c r="D146" i="29"/>
  <c r="H150" i="29"/>
  <c r="G142" i="29"/>
  <c r="G148" i="29"/>
  <c r="H149" i="29"/>
  <c r="D153" i="29"/>
  <c r="D139" i="29"/>
  <c r="G147" i="29"/>
  <c r="D142" i="29"/>
  <c r="D140" i="29"/>
  <c r="D123" i="29"/>
  <c r="H135" i="29"/>
  <c r="H137" i="29"/>
  <c r="D138" i="29"/>
  <c r="H140" i="29"/>
  <c r="D141" i="29"/>
  <c r="H139" i="29"/>
  <c r="H142" i="29"/>
  <c r="G138" i="29"/>
  <c r="H143" i="29"/>
  <c r="H145" i="29"/>
  <c r="H130" i="29"/>
  <c r="H132" i="29"/>
  <c r="H144" i="29"/>
  <c r="G134" i="29"/>
  <c r="G140" i="29"/>
  <c r="H141" i="29"/>
  <c r="D145" i="29"/>
  <c r="G139" i="29"/>
  <c r="G130" i="29"/>
  <c r="G132" i="29"/>
  <c r="D131" i="29"/>
  <c r="H123" i="29"/>
  <c r="H131" i="29"/>
  <c r="D135" i="29"/>
  <c r="G135" i="29"/>
  <c r="G137" i="29"/>
  <c r="G133" i="29"/>
  <c r="G136" i="29"/>
  <c r="G124" i="29"/>
  <c r="D134" i="29"/>
  <c r="H136" i="29"/>
  <c r="D132" i="29"/>
  <c r="D133" i="29"/>
  <c r="H134" i="29"/>
  <c r="D136" i="29"/>
  <c r="H133" i="29"/>
  <c r="D137" i="29"/>
  <c r="D130" i="29"/>
  <c r="G131" i="29"/>
  <c r="H114" i="29"/>
  <c r="H122" i="29"/>
  <c r="G129" i="29"/>
  <c r="H124" i="29"/>
  <c r="H128" i="29"/>
  <c r="G122" i="29"/>
  <c r="D126" i="29"/>
  <c r="D128" i="29"/>
  <c r="D127" i="29"/>
  <c r="H129" i="29"/>
  <c r="G127" i="29"/>
  <c r="G125" i="29"/>
  <c r="D124" i="29"/>
  <c r="H126" i="29"/>
  <c r="D129" i="29"/>
  <c r="G117" i="29"/>
  <c r="G126" i="29"/>
  <c r="G123" i="29"/>
  <c r="D125" i="29"/>
  <c r="H127" i="29"/>
  <c r="G128" i="29"/>
  <c r="G106" i="29"/>
  <c r="G110" i="29"/>
  <c r="G120" i="29"/>
  <c r="D122" i="29"/>
  <c r="H125" i="29"/>
  <c r="D115" i="29"/>
  <c r="H118" i="29"/>
  <c r="G114" i="29"/>
  <c r="G116" i="29"/>
  <c r="H117" i="29"/>
  <c r="H119" i="29"/>
  <c r="H121" i="29"/>
  <c r="D113" i="29"/>
  <c r="G121" i="29"/>
  <c r="G115" i="29"/>
  <c r="H115" i="29"/>
  <c r="D119" i="29"/>
  <c r="D121" i="29"/>
  <c r="H116" i="29"/>
  <c r="G119" i="29"/>
  <c r="D114" i="29"/>
  <c r="G109" i="29"/>
  <c r="G111" i="29"/>
  <c r="D118" i="29"/>
  <c r="D120" i="29"/>
  <c r="D117" i="29"/>
  <c r="D116" i="29"/>
  <c r="H120" i="29"/>
  <c r="G118" i="29"/>
  <c r="H113" i="29"/>
  <c r="G108" i="29"/>
  <c r="D107" i="29"/>
  <c r="H109" i="29"/>
  <c r="H106" i="29"/>
  <c r="H110" i="29"/>
  <c r="D112" i="29"/>
  <c r="G107" i="29"/>
  <c r="G112" i="29"/>
  <c r="D106" i="29"/>
  <c r="H111" i="29"/>
  <c r="H107" i="29"/>
  <c r="H108" i="29"/>
  <c r="D111" i="29"/>
  <c r="D110" i="29"/>
  <c r="G113" i="29"/>
  <c r="D109" i="29"/>
  <c r="D108" i="29"/>
  <c r="H112" i="29"/>
  <c r="D99" i="29"/>
  <c r="H104" i="29"/>
  <c r="G103" i="29"/>
  <c r="H98" i="29"/>
  <c r="H100" i="29"/>
  <c r="D101" i="29"/>
  <c r="G104" i="29"/>
  <c r="D103" i="29"/>
  <c r="G105" i="29"/>
  <c r="H105" i="29"/>
  <c r="G98" i="29"/>
  <c r="G99" i="29"/>
  <c r="G100" i="29"/>
  <c r="G101" i="29"/>
  <c r="G102" i="29"/>
  <c r="D98" i="29"/>
  <c r="D102" i="29"/>
  <c r="D100" i="29"/>
  <c r="D104" i="29"/>
  <c r="D105" i="29"/>
  <c r="H101" i="29"/>
  <c r="H99" i="29"/>
  <c r="H103" i="29"/>
  <c r="C43" i="21"/>
  <c r="D43" i="21"/>
  <c r="E43" i="21"/>
  <c r="F43" i="21"/>
  <c r="G43" i="21"/>
  <c r="H43" i="21"/>
  <c r="I43" i="21"/>
  <c r="J43" i="21"/>
  <c r="K43" i="21"/>
  <c r="L43" i="21"/>
  <c r="M43" i="21"/>
  <c r="B43" i="21"/>
  <c r="F7" i="30" l="1"/>
  <c r="B7" i="30" s="1"/>
  <c r="C7" i="30" s="1"/>
  <c r="D28" i="16"/>
  <c r="C28" i="16"/>
  <c r="A29" i="14"/>
  <c r="A28" i="14"/>
  <c r="A27" i="14"/>
  <c r="A26" i="14"/>
  <c r="A25" i="14"/>
  <c r="A24" i="14"/>
  <c r="A23" i="14"/>
  <c r="A22" i="14"/>
  <c r="A21" i="14"/>
  <c r="A20" i="14"/>
  <c r="A19" i="14"/>
  <c r="A5" i="14"/>
  <c r="A6" i="14"/>
  <c r="A7" i="14"/>
  <c r="A8" i="14"/>
  <c r="A9" i="14"/>
  <c r="A10" i="14"/>
  <c r="A11" i="14"/>
  <c r="A12" i="14"/>
  <c r="A13" i="14"/>
  <c r="A14" i="14"/>
  <c r="A4" i="14"/>
  <c r="F8" i="30" l="1"/>
  <c r="B8" i="30" s="1"/>
  <c r="C8" i="30" s="1"/>
  <c r="Q34" i="12"/>
  <c r="Q33" i="12"/>
  <c r="Q32" i="12"/>
  <c r="Q30" i="12"/>
  <c r="Q29" i="12"/>
  <c r="Q28" i="12"/>
  <c r="Q27" i="12"/>
  <c r="Q26" i="12"/>
  <c r="Q25" i="12"/>
  <c r="Q16" i="12"/>
  <c r="Q15" i="12"/>
  <c r="Q14" i="12"/>
  <c r="Q13" i="12"/>
  <c r="Q11" i="12"/>
  <c r="Q10" i="12"/>
  <c r="Q9" i="12"/>
  <c r="Q8" i="12"/>
  <c r="Q7" i="12"/>
  <c r="Q6" i="12"/>
  <c r="P34" i="12"/>
  <c r="P33" i="12"/>
  <c r="P32" i="12"/>
  <c r="P28" i="12"/>
  <c r="P27" i="12"/>
  <c r="P26" i="12"/>
  <c r="P25" i="12"/>
  <c r="P16" i="12"/>
  <c r="P15" i="12"/>
  <c r="P14" i="12"/>
  <c r="P13" i="12"/>
  <c r="P7" i="12"/>
  <c r="P8" i="12"/>
  <c r="P9" i="12"/>
  <c r="P10" i="12"/>
  <c r="P11" i="12"/>
  <c r="P6" i="12"/>
  <c r="E181" i="11"/>
  <c r="E180" i="11"/>
  <c r="E179" i="11"/>
  <c r="E178" i="11"/>
  <c r="E177" i="11"/>
  <c r="E176" i="11"/>
  <c r="E175" i="11"/>
  <c r="E174" i="11"/>
  <c r="E173" i="11"/>
  <c r="E172" i="11"/>
  <c r="E171" i="11"/>
  <c r="B181" i="11"/>
  <c r="B180" i="11"/>
  <c r="B179" i="11"/>
  <c r="B178" i="11"/>
  <c r="B177" i="11"/>
  <c r="B176" i="11"/>
  <c r="B175" i="11"/>
  <c r="B174" i="11"/>
  <c r="B173" i="11"/>
  <c r="B172" i="11"/>
  <c r="B171" i="11"/>
  <c r="F166" i="11"/>
  <c r="E166" i="11"/>
  <c r="C166" i="11"/>
  <c r="B166" i="11"/>
  <c r="E165" i="11"/>
  <c r="E164" i="11"/>
  <c r="E163" i="11"/>
  <c r="E162" i="11"/>
  <c r="E161" i="11"/>
  <c r="E160" i="11"/>
  <c r="E159" i="11"/>
  <c r="E158" i="11"/>
  <c r="E157" i="11"/>
  <c r="E156" i="11"/>
  <c r="E155" i="11"/>
  <c r="B165" i="11"/>
  <c r="B164" i="11"/>
  <c r="B163" i="11"/>
  <c r="B162" i="11"/>
  <c r="B161" i="11"/>
  <c r="B160" i="11"/>
  <c r="B159" i="11"/>
  <c r="B158" i="11"/>
  <c r="B157" i="11"/>
  <c r="B156" i="11"/>
  <c r="B155" i="11"/>
  <c r="G147" i="11"/>
  <c r="D147" i="11"/>
  <c r="C147" i="11"/>
  <c r="F147" i="11"/>
  <c r="E147" i="11"/>
  <c r="B147" i="11"/>
  <c r="F9" i="30" l="1"/>
  <c r="B9" i="30" s="1"/>
  <c r="C9" i="30" s="1"/>
  <c r="M64" i="10"/>
  <c r="L64" i="10"/>
  <c r="K64" i="10"/>
  <c r="J64" i="10"/>
  <c r="I64" i="10"/>
  <c r="H64" i="10"/>
  <c r="G64" i="10"/>
  <c r="F64" i="10"/>
  <c r="E64" i="10"/>
  <c r="D64" i="10"/>
  <c r="C64" i="10"/>
  <c r="B64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58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55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52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M38" i="10"/>
  <c r="L38" i="10"/>
  <c r="L42" i="10" s="1"/>
  <c r="K38" i="10"/>
  <c r="K42" i="10" s="1"/>
  <c r="J38" i="10"/>
  <c r="J42" i="10" s="1"/>
  <c r="I38" i="10"/>
  <c r="I42" i="10" s="1"/>
  <c r="H38" i="10"/>
  <c r="H42" i="10" s="1"/>
  <c r="G38" i="10"/>
  <c r="G42" i="10" s="1"/>
  <c r="F38" i="10"/>
  <c r="F42" i="10" s="1"/>
  <c r="E38" i="10"/>
  <c r="E42" i="10" s="1"/>
  <c r="D38" i="10"/>
  <c r="D42" i="10" s="1"/>
  <c r="C38" i="10"/>
  <c r="C42" i="10" s="1"/>
  <c r="B38" i="10"/>
  <c r="B42" i="10" s="1"/>
  <c r="AJ20" i="10"/>
  <c r="AI20" i="10"/>
  <c r="M58" i="9"/>
  <c r="M57" i="9"/>
  <c r="M56" i="9"/>
  <c r="M55" i="9"/>
  <c r="M54" i="9"/>
  <c r="M53" i="9"/>
  <c r="M52" i="9"/>
  <c r="M51" i="9"/>
  <c r="M50" i="9"/>
  <c r="M49" i="9"/>
  <c r="M48" i="9"/>
  <c r="L58" i="9"/>
  <c r="L57" i="9"/>
  <c r="L56" i="9"/>
  <c r="L55" i="9"/>
  <c r="L54" i="9"/>
  <c r="L53" i="9"/>
  <c r="L52" i="9"/>
  <c r="L51" i="9"/>
  <c r="L50" i="9"/>
  <c r="L49" i="9"/>
  <c r="L48" i="9"/>
  <c r="K58" i="9"/>
  <c r="K57" i="9"/>
  <c r="K56" i="9"/>
  <c r="K55" i="9"/>
  <c r="K54" i="9"/>
  <c r="K53" i="9"/>
  <c r="K52" i="9"/>
  <c r="K51" i="9"/>
  <c r="K50" i="9"/>
  <c r="K49" i="9"/>
  <c r="K48" i="9"/>
  <c r="J58" i="9"/>
  <c r="J57" i="9"/>
  <c r="J56" i="9"/>
  <c r="J55" i="9"/>
  <c r="J54" i="9"/>
  <c r="J53" i="9"/>
  <c r="J52" i="9"/>
  <c r="J51" i="9"/>
  <c r="J50" i="9"/>
  <c r="J49" i="9"/>
  <c r="J48" i="9"/>
  <c r="I58" i="9"/>
  <c r="I57" i="9"/>
  <c r="I56" i="9"/>
  <c r="I55" i="9"/>
  <c r="I54" i="9"/>
  <c r="I53" i="9"/>
  <c r="I52" i="9"/>
  <c r="I51" i="9"/>
  <c r="I50" i="9"/>
  <c r="I49" i="9"/>
  <c r="I48" i="9"/>
  <c r="H58" i="9"/>
  <c r="H57" i="9"/>
  <c r="H56" i="9"/>
  <c r="H55" i="9"/>
  <c r="H54" i="9"/>
  <c r="H53" i="9"/>
  <c r="H52" i="9"/>
  <c r="H51" i="9"/>
  <c r="H50" i="9"/>
  <c r="H49" i="9"/>
  <c r="H48" i="9"/>
  <c r="G58" i="9"/>
  <c r="G57" i="9"/>
  <c r="G56" i="9"/>
  <c r="G55" i="9"/>
  <c r="G54" i="9"/>
  <c r="G53" i="9"/>
  <c r="G52" i="9"/>
  <c r="G51" i="9"/>
  <c r="G50" i="9"/>
  <c r="G49" i="9"/>
  <c r="G48" i="9"/>
  <c r="F58" i="9"/>
  <c r="F57" i="9"/>
  <c r="F56" i="9"/>
  <c r="F55" i="9"/>
  <c r="F54" i="9"/>
  <c r="F53" i="9"/>
  <c r="F52" i="9"/>
  <c r="F51" i="9"/>
  <c r="F50" i="9"/>
  <c r="F49" i="9"/>
  <c r="F48" i="9"/>
  <c r="E58" i="9"/>
  <c r="E57" i="9"/>
  <c r="E56" i="9"/>
  <c r="E55" i="9"/>
  <c r="E54" i="9"/>
  <c r="E53" i="9"/>
  <c r="E52" i="9"/>
  <c r="E51" i="9"/>
  <c r="E50" i="9"/>
  <c r="E49" i="9"/>
  <c r="E48" i="9"/>
  <c r="D58" i="9"/>
  <c r="D57" i="9"/>
  <c r="D56" i="9"/>
  <c r="D55" i="9"/>
  <c r="D54" i="9"/>
  <c r="D53" i="9"/>
  <c r="D52" i="9"/>
  <c r="D51" i="9"/>
  <c r="D50" i="9"/>
  <c r="D49" i="9"/>
  <c r="D48" i="9"/>
  <c r="C58" i="9"/>
  <c r="C57" i="9"/>
  <c r="C56" i="9"/>
  <c r="C55" i="9"/>
  <c r="C54" i="9"/>
  <c r="C53" i="9"/>
  <c r="C52" i="9"/>
  <c r="C51" i="9"/>
  <c r="C50" i="9"/>
  <c r="C49" i="9"/>
  <c r="C48" i="9"/>
  <c r="B58" i="9"/>
  <c r="B57" i="9"/>
  <c r="B56" i="9"/>
  <c r="B55" i="9"/>
  <c r="B54" i="9"/>
  <c r="B53" i="9"/>
  <c r="B52" i="9"/>
  <c r="B51" i="9"/>
  <c r="B50" i="9"/>
  <c r="B49" i="9"/>
  <c r="B48" i="9"/>
  <c r="A55" i="9"/>
  <c r="A53" i="9"/>
  <c r="A51" i="9"/>
  <c r="C38" i="9"/>
  <c r="C42" i="9" s="1"/>
  <c r="D38" i="9"/>
  <c r="D42" i="9" s="1"/>
  <c r="E38" i="9"/>
  <c r="E42" i="9" s="1"/>
  <c r="F38" i="9"/>
  <c r="F42" i="9" s="1"/>
  <c r="G38" i="9"/>
  <c r="G42" i="9" s="1"/>
  <c r="H38" i="9"/>
  <c r="H42" i="9" s="1"/>
  <c r="I38" i="9"/>
  <c r="I42" i="9" s="1"/>
  <c r="J38" i="9"/>
  <c r="J42" i="9" s="1"/>
  <c r="K38" i="9"/>
  <c r="K42" i="9" s="1"/>
  <c r="L38" i="9"/>
  <c r="L42" i="9" s="1"/>
  <c r="M38" i="9"/>
  <c r="B38" i="9"/>
  <c r="B42" i="9" s="1"/>
  <c r="AJ20" i="9"/>
  <c r="AI20" i="9"/>
  <c r="AK20" i="10" l="1"/>
  <c r="F65" i="10"/>
  <c r="C65" i="10"/>
  <c r="E65" i="10"/>
  <c r="B65" i="10"/>
  <c r="J65" i="10"/>
  <c r="K65" i="10"/>
  <c r="D65" i="10"/>
  <c r="L65" i="10"/>
  <c r="H65" i="10"/>
  <c r="G65" i="10"/>
  <c r="I65" i="10"/>
  <c r="M65" i="10"/>
  <c r="M59" i="9"/>
  <c r="F59" i="9"/>
  <c r="J59" i="9"/>
  <c r="D59" i="9"/>
  <c r="L59" i="9"/>
  <c r="C59" i="9"/>
  <c r="G59" i="9"/>
  <c r="K59" i="9"/>
  <c r="B59" i="9"/>
  <c r="H59" i="9"/>
  <c r="E59" i="9"/>
  <c r="I59" i="9"/>
  <c r="AK20" i="9"/>
  <c r="M9" i="1" l="1"/>
  <c r="M8" i="1"/>
  <c r="M7" i="1"/>
  <c r="M6" i="1"/>
  <c r="M4" i="1"/>
  <c r="N10" i="1"/>
  <c r="F9" i="1" l="1"/>
  <c r="F8" i="1"/>
  <c r="F6" i="1"/>
  <c r="G8" i="1" l="1"/>
  <c r="G4" i="1"/>
  <c r="M10" i="1"/>
  <c r="J10" i="1"/>
  <c r="O9" i="1"/>
  <c r="P9" i="1" s="1"/>
  <c r="G9" i="1"/>
  <c r="O8" i="1"/>
  <c r="P8" i="1" s="1"/>
  <c r="K8" i="1"/>
  <c r="O7" i="1"/>
  <c r="P7" i="1" s="1"/>
  <c r="K7" i="1"/>
  <c r="F7" i="1"/>
  <c r="G7" i="1" s="1"/>
  <c r="O6" i="1"/>
  <c r="N4" i="1"/>
  <c r="N12" i="1" s="1"/>
  <c r="K4" i="1"/>
  <c r="M12" i="1" l="1"/>
  <c r="O10" i="1"/>
  <c r="P10" i="1" s="1"/>
  <c r="I10" i="1"/>
  <c r="K10" i="1" s="1"/>
  <c r="P6" i="1"/>
  <c r="K9" i="1"/>
  <c r="K6" i="1"/>
  <c r="G6" i="1"/>
  <c r="O4" i="1"/>
  <c r="O12" i="1" l="1"/>
  <c r="P4" i="1"/>
</calcChain>
</file>

<file path=xl/sharedStrings.xml><?xml version="1.0" encoding="utf-8"?>
<sst xmlns="http://schemas.openxmlformats.org/spreadsheetml/2006/main" count="1979" uniqueCount="134">
  <si>
    <t>Bdg FY2021</t>
  </si>
  <si>
    <t>Hrs Act</t>
  </si>
  <si>
    <t>Hrs Bdg</t>
  </si>
  <si>
    <t>BR103452</t>
  </si>
  <si>
    <t xml:space="preserve">Conveyor oven </t>
  </si>
  <si>
    <t>BR103453</t>
  </si>
  <si>
    <t xml:space="preserve">Etching </t>
  </si>
  <si>
    <t>BR103455</t>
  </si>
  <si>
    <t xml:space="preserve">Blasting </t>
  </si>
  <si>
    <t>BR103459</t>
  </si>
  <si>
    <t xml:space="preserve">TIG welding </t>
  </si>
  <si>
    <t>Actual</t>
  </si>
  <si>
    <t>Man Hour</t>
  </si>
  <si>
    <t>Machine hour</t>
  </si>
  <si>
    <t>Rate</t>
  </si>
  <si>
    <t>Cost R$</t>
  </si>
  <si>
    <t>Budget</t>
  </si>
  <si>
    <t>difference</t>
  </si>
  <si>
    <t>Hours worked (excluding Pools)</t>
  </si>
  <si>
    <t>Act 12-2021</t>
  </si>
  <si>
    <t>Actual vs Budget rates 12-2021</t>
  </si>
  <si>
    <t>Cost Center</t>
  </si>
  <si>
    <t>Labor Val</t>
  </si>
  <si>
    <t>Labor H</t>
  </si>
  <si>
    <t>Labor P.Un</t>
  </si>
  <si>
    <t>MachineVal</t>
  </si>
  <si>
    <t>Machine H</t>
  </si>
  <si>
    <t>MachineP.Un</t>
  </si>
  <si>
    <t>No Revaluation €</t>
  </si>
  <si>
    <t>Residue Val</t>
  </si>
  <si>
    <t>Total Val</t>
  </si>
  <si>
    <t>BR103451  Electric Oven (Zamfor)</t>
  </si>
  <si>
    <t>BR103452  Conveyor oven</t>
  </si>
  <si>
    <t>BR103453  Etching</t>
  </si>
  <si>
    <t>BR103455  Blasting</t>
  </si>
  <si>
    <t>BR103459  TIG welding</t>
  </si>
  <si>
    <t>BR103462  Mechanical Operations work center ET</t>
  </si>
  <si>
    <t>BR103463  Coating work center</t>
  </si>
  <si>
    <t>BR103464  Mechanical Operations work center WT</t>
  </si>
  <si>
    <t>BR103470  Conveyor oven Pools</t>
  </si>
  <si>
    <t>BR103471  Etching Pools</t>
  </si>
  <si>
    <t>BR103473  Blasting Pools</t>
  </si>
  <si>
    <t>BR103474  Mechanical Operations work center Pools</t>
  </si>
  <si>
    <t>mês</t>
  </si>
  <si>
    <t>Rótulos de Linha</t>
  </si>
  <si>
    <t>Total Geral</t>
  </si>
  <si>
    <t>Rótulos de Coluna</t>
  </si>
  <si>
    <t>Jan</t>
  </si>
  <si>
    <t>Fev</t>
  </si>
  <si>
    <t>Mar</t>
  </si>
  <si>
    <t>Mai</t>
  </si>
  <si>
    <t>Abr</t>
  </si>
  <si>
    <t>Jun</t>
  </si>
  <si>
    <t>Jul</t>
  </si>
  <si>
    <t>Ago</t>
  </si>
  <si>
    <t>Set</t>
  </si>
  <si>
    <t>Out</t>
  </si>
  <si>
    <t>Nov</t>
  </si>
  <si>
    <t>Dez</t>
  </si>
  <si>
    <t>Taxa Unit Hora Labor</t>
  </si>
  <si>
    <t>Taxa Unit Hora Machine</t>
  </si>
  <si>
    <t>Labor</t>
  </si>
  <si>
    <t>Machine</t>
  </si>
  <si>
    <t>Soma de Labor H</t>
  </si>
  <si>
    <t>Soma de Machine H</t>
  </si>
  <si>
    <t>Soma de Labor P.Un</t>
  </si>
  <si>
    <t>Soma de MachineP.Un</t>
  </si>
  <si>
    <t>Ano</t>
  </si>
  <si>
    <t>Media Taxa 2021</t>
  </si>
  <si>
    <t>Média taxa 2022</t>
  </si>
  <si>
    <t>Media Taxa 2022</t>
  </si>
  <si>
    <t>Soma de Labor Val</t>
  </si>
  <si>
    <t>Soma de MachineVal</t>
  </si>
  <si>
    <t>BR103470</t>
  </si>
  <si>
    <t>BR103471</t>
  </si>
  <si>
    <t>BR103473</t>
  </si>
  <si>
    <t>BR103474</t>
  </si>
  <si>
    <t>Total Ge</t>
  </si>
  <si>
    <t/>
  </si>
  <si>
    <t xml:space="preserve">Rótulos </t>
  </si>
  <si>
    <t>2021 Total</t>
  </si>
  <si>
    <t>2022 Total</t>
  </si>
  <si>
    <t>2023 Total</t>
  </si>
  <si>
    <t>2024 Total</t>
  </si>
  <si>
    <t>BR002 - Produção/Manufatura</t>
  </si>
  <si>
    <t>BR007 - Logística/Armazenagem</t>
  </si>
  <si>
    <t>BR003 - Qualidade</t>
  </si>
  <si>
    <t>BR006 - Embalagem</t>
  </si>
  <si>
    <t>BR008 - Impressão/Gráfica</t>
  </si>
  <si>
    <t>BR004 - Usinagem/Ferramentaria</t>
  </si>
  <si>
    <t>BR005 - Laboratório de Análise</t>
  </si>
  <si>
    <t>BR001 - Manutenção</t>
  </si>
  <si>
    <t>Mês</t>
  </si>
  <si>
    <t>Centro de custo</t>
  </si>
  <si>
    <t>Valor MO</t>
  </si>
  <si>
    <t>Horas MO</t>
  </si>
  <si>
    <t>Valor Total</t>
  </si>
  <si>
    <t>Valor Maquina</t>
  </si>
  <si>
    <t>Horas Maquina</t>
  </si>
  <si>
    <t>Taxa MO</t>
  </si>
  <si>
    <t>Taxa Maquina</t>
  </si>
  <si>
    <t>MO</t>
  </si>
  <si>
    <t>Maquina</t>
  </si>
  <si>
    <t>BR001</t>
  </si>
  <si>
    <t>BR002</t>
  </si>
  <si>
    <t>BR003</t>
  </si>
  <si>
    <t>BR004</t>
  </si>
  <si>
    <t>BR005</t>
  </si>
  <si>
    <t>BR006</t>
  </si>
  <si>
    <t>BR007</t>
  </si>
  <si>
    <t>BR008</t>
  </si>
  <si>
    <t>Custo médio</t>
  </si>
  <si>
    <t>Custo</t>
  </si>
  <si>
    <t>Horas</t>
  </si>
  <si>
    <t>Horas média</t>
  </si>
  <si>
    <t>Taxa</t>
  </si>
  <si>
    <t>Tipo</t>
  </si>
  <si>
    <t>Order</t>
  </si>
  <si>
    <t>Cost Center Desc</t>
  </si>
  <si>
    <t>Nivel</t>
  </si>
  <si>
    <t>CC</t>
  </si>
  <si>
    <t>Total</t>
  </si>
  <si>
    <t>Monthly Avg</t>
  </si>
  <si>
    <t>Avg</t>
  </si>
  <si>
    <t>Var AVG % | BDG vs ACT | ACT vs PY</t>
  </si>
  <si>
    <t>Percent</t>
  </si>
  <si>
    <t>Manutenção</t>
  </si>
  <si>
    <t>Produção/Manufatura</t>
  </si>
  <si>
    <t>Qualidade</t>
  </si>
  <si>
    <t>Usinagem/Ferramentaria</t>
  </si>
  <si>
    <t>Laboratório de Análise</t>
  </si>
  <si>
    <t>Embalagem</t>
  </si>
  <si>
    <t>Logística/Armazenagem</t>
  </si>
  <si>
    <t>Impressão/Gráfica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</si>
</sst>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9" applyNumberFormat="0" applyFill="0" applyAlignment="0" applyProtection="0"/>
    <xf numFmtId="0" fontId="7" fillId="0" borderId="20" applyNumberFormat="0" applyFill="0" applyAlignment="0" applyProtection="0"/>
    <xf numFmtId="0" fontId="8" fillId="0" borderId="21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22" applyNumberFormat="0" applyAlignment="0" applyProtection="0"/>
    <xf numFmtId="0" fontId="13" fillId="12" borderId="23" applyNumberFormat="0" applyAlignment="0" applyProtection="0"/>
    <xf numFmtId="0" fontId="14" fillId="12" borderId="22" applyNumberFormat="0" applyAlignment="0" applyProtection="0"/>
    <xf numFmtId="0" fontId="15" fillId="0" borderId="24" applyNumberFormat="0" applyFill="0" applyAlignment="0" applyProtection="0"/>
    <xf numFmtId="0" fontId="4" fillId="13" borderId="25" applyNumberFormat="0" applyAlignment="0" applyProtection="0"/>
    <xf numFmtId="0" fontId="16" fillId="0" borderId="0" applyNumberFormat="0" applyFill="0" applyBorder="0" applyAlignment="0" applyProtection="0"/>
    <xf numFmtId="0" fontId="1" fillId="14" borderId="26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27" applyNumberFormat="0" applyFill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1" applyFont="1" applyFill="1"/>
    <xf numFmtId="44" fontId="0" fillId="0" borderId="0" xfId="2" applyFont="1" applyFill="1"/>
    <xf numFmtId="44" fontId="0" fillId="0" borderId="0" xfId="2" applyFont="1"/>
    <xf numFmtId="43" fontId="0" fillId="0" borderId="1" xfId="0" applyNumberFormat="1" applyBorder="1"/>
    <xf numFmtId="43" fontId="0" fillId="0" borderId="0" xfId="0" applyNumberFormat="1"/>
    <xf numFmtId="9" fontId="0" fillId="0" borderId="0" xfId="3" applyFont="1"/>
    <xf numFmtId="0" fontId="3" fillId="0" borderId="0" xfId="0" applyFont="1"/>
    <xf numFmtId="0" fontId="0" fillId="3" borderId="0" xfId="0" applyFill="1"/>
    <xf numFmtId="43" fontId="0" fillId="3" borderId="0" xfId="1" applyFont="1" applyFill="1"/>
    <xf numFmtId="0" fontId="0" fillId="0" borderId="3" xfId="0" pivotButton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0" fillId="0" borderId="9" xfId="0" applyNumberFormat="1" applyBorder="1"/>
    <xf numFmtId="0" fontId="0" fillId="0" borderId="3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3" xfId="0" applyNumberFormat="1" applyBorder="1"/>
    <xf numFmtId="43" fontId="0" fillId="0" borderId="4" xfId="0" applyNumberFormat="1" applyBorder="1"/>
    <xf numFmtId="0" fontId="0" fillId="0" borderId="2" xfId="0" pivotButton="1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0" xfId="0" pivotButton="1" applyBorder="1"/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43" fontId="0" fillId="0" borderId="6" xfId="0" applyNumberFormat="1" applyBorder="1" applyAlignment="1">
      <alignment horizontal="center"/>
    </xf>
    <xf numFmtId="43" fontId="0" fillId="0" borderId="9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0" xfId="0" applyFont="1" applyFill="1"/>
    <xf numFmtId="43" fontId="0" fillId="0" borderId="4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43" fontId="0" fillId="0" borderId="14" xfId="0" applyNumberFormat="1" applyBorder="1" applyAlignment="1">
      <alignment horizontal="center"/>
    </xf>
    <xf numFmtId="43" fontId="0" fillId="0" borderId="15" xfId="0" applyNumberFormat="1" applyBorder="1" applyAlignment="1">
      <alignment horizontal="center"/>
    </xf>
    <xf numFmtId="44" fontId="0" fillId="0" borderId="0" xfId="2" applyFont="1" applyFill="1" applyBorder="1" applyAlignment="1">
      <alignment horizontal="center"/>
    </xf>
    <xf numFmtId="43" fontId="0" fillId="0" borderId="5" xfId="1" applyFont="1" applyFill="1" applyBorder="1"/>
    <xf numFmtId="44" fontId="0" fillId="4" borderId="0" xfId="2" applyFont="1" applyFill="1" applyBorder="1"/>
    <xf numFmtId="44" fontId="0" fillId="0" borderId="0" xfId="2" applyFont="1" applyFill="1" applyBorder="1"/>
    <xf numFmtId="10" fontId="0" fillId="0" borderId="6" xfId="3" applyNumberFormat="1" applyFont="1" applyFill="1" applyBorder="1"/>
    <xf numFmtId="43" fontId="0" fillId="0" borderId="7" xfId="1" applyFont="1" applyFill="1" applyBorder="1"/>
    <xf numFmtId="44" fontId="0" fillId="4" borderId="8" xfId="2" applyFont="1" applyFill="1" applyBorder="1"/>
    <xf numFmtId="44" fontId="0" fillId="0" borderId="8" xfId="2" applyFont="1" applyFill="1" applyBorder="1"/>
    <xf numFmtId="10" fontId="0" fillId="0" borderId="9" xfId="3" applyNumberFormat="1" applyFont="1" applyFill="1" applyBorder="1"/>
    <xf numFmtId="43" fontId="0" fillId="0" borderId="5" xfId="1" applyFont="1" applyBorder="1"/>
    <xf numFmtId="43" fontId="0" fillId="0" borderId="0" xfId="1" applyFont="1" applyBorder="1"/>
    <xf numFmtId="43" fontId="0" fillId="4" borderId="5" xfId="1" applyFont="1" applyFill="1" applyBorder="1"/>
    <xf numFmtId="43" fontId="0" fillId="0" borderId="10" xfId="1" applyFont="1" applyBorder="1"/>
    <xf numFmtId="43" fontId="0" fillId="0" borderId="12" xfId="1" applyFont="1" applyBorder="1"/>
    <xf numFmtId="10" fontId="0" fillId="0" borderId="11" xfId="3" applyNumberFormat="1" applyFont="1" applyFill="1" applyBorder="1"/>
    <xf numFmtId="43" fontId="0" fillId="0" borderId="0" xfId="1" applyFont="1" applyFill="1" applyBorder="1"/>
    <xf numFmtId="0" fontId="2" fillId="0" borderId="5" xfId="0" applyFont="1" applyBorder="1"/>
    <xf numFmtId="43" fontId="0" fillId="0" borderId="8" xfId="1" applyFont="1" applyFill="1" applyBorder="1"/>
    <xf numFmtId="43" fontId="0" fillId="2" borderId="5" xfId="1" applyFont="1" applyFill="1" applyBorder="1"/>
    <xf numFmtId="9" fontId="0" fillId="0" borderId="6" xfId="3" applyFont="1" applyBorder="1"/>
    <xf numFmtId="43" fontId="0" fillId="0" borderId="10" xfId="0" applyNumberFormat="1" applyBorder="1"/>
    <xf numFmtId="43" fontId="0" fillId="0" borderId="12" xfId="0" applyNumberFormat="1" applyBorder="1"/>
    <xf numFmtId="43" fontId="2" fillId="0" borderId="0" xfId="1" applyFont="1"/>
    <xf numFmtId="43" fontId="2" fillId="5" borderId="0" xfId="0" applyNumberFormat="1" applyFont="1" applyFill="1"/>
    <xf numFmtId="43" fontId="2" fillId="7" borderId="9" xfId="1" applyFont="1" applyFill="1" applyBorder="1"/>
    <xf numFmtId="0" fontId="0" fillId="6" borderId="0" xfId="0" applyFill="1" applyAlignment="1">
      <alignment horizontal="left"/>
    </xf>
    <xf numFmtId="43" fontId="0" fillId="0" borderId="16" xfId="1" applyFont="1" applyBorder="1"/>
    <xf numFmtId="43" fontId="0" fillId="0" borderId="17" xfId="1" applyFont="1" applyBorder="1"/>
    <xf numFmtId="43" fontId="0" fillId="3" borderId="17" xfId="1" applyFont="1" applyFill="1" applyBorder="1"/>
    <xf numFmtId="43" fontId="0" fillId="0" borderId="18" xfId="1" applyFont="1" applyBorder="1"/>
    <xf numFmtId="43" fontId="0" fillId="3" borderId="0" xfId="1" applyFont="1" applyFill="1" applyBorder="1"/>
    <xf numFmtId="43" fontId="0" fillId="3" borderId="12" xfId="1" applyFont="1" applyFill="1" applyBorder="1"/>
    <xf numFmtId="43" fontId="0" fillId="0" borderId="11" xfId="1" applyFont="1" applyBorder="1"/>
    <xf numFmtId="0" fontId="0" fillId="0" borderId="0" xfId="1" applyNumberFormat="1" applyFont="1"/>
    <xf numFmtId="0" fontId="0" fillId="0" borderId="1" xfId="0" pivotButton="1" applyBorder="1"/>
    <xf numFmtId="0" fontId="0" fillId="0" borderId="0" xfId="0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39" borderId="0" xfId="0" applyFill="1"/>
    <xf numFmtId="0" fontId="0" fillId="0" borderId="0" xfId="1" applyNumberFormat="1" applyFont="1" applyFill="1"/>
    <xf numFmtId="164" fontId="0" fillId="0" borderId="0" xfId="1" applyNumberFormat="1" applyFont="1" applyFill="1"/>
    <xf numFmtId="0" fontId="2" fillId="0" borderId="28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2" xfId="0" applyBorder="1"/>
    <xf numFmtId="165" fontId="20" fillId="0" borderId="33" xfId="1" applyNumberFormat="1" applyFont="1" applyFill="1" applyBorder="1"/>
    <xf numFmtId="165" fontId="20" fillId="0" borderId="34" xfId="1" applyNumberFormat="1" applyFont="1" applyFill="1" applyBorder="1"/>
    <xf numFmtId="1" fontId="20" fillId="0" borderId="35" xfId="1" applyNumberFormat="1" applyFont="1" applyFill="1" applyBorder="1"/>
    <xf numFmtId="0" fontId="0" fillId="0" borderId="36" xfId="0" applyBorder="1"/>
    <xf numFmtId="165" fontId="20" fillId="0" borderId="37" xfId="1" applyNumberFormat="1" applyFont="1" applyFill="1" applyBorder="1"/>
    <xf numFmtId="165" fontId="20" fillId="0" borderId="38" xfId="1" applyNumberFormat="1" applyFont="1" applyFill="1" applyBorder="1"/>
    <xf numFmtId="1" fontId="20" fillId="0" borderId="39" xfId="1" applyNumberFormat="1" applyFont="1" applyFill="1" applyBorder="1"/>
    <xf numFmtId="0" fontId="0" fillId="0" borderId="40" xfId="0" applyBorder="1"/>
    <xf numFmtId="165" fontId="20" fillId="0" borderId="41" xfId="1" applyNumberFormat="1" applyFont="1" applyFill="1" applyBorder="1"/>
    <xf numFmtId="165" fontId="20" fillId="0" borderId="42" xfId="1" applyNumberFormat="1" applyFont="1" applyFill="1" applyBorder="1"/>
    <xf numFmtId="1" fontId="20" fillId="0" borderId="43" xfId="1" applyNumberFormat="1" applyFont="1" applyFill="1" applyBorder="1"/>
    <xf numFmtId="44" fontId="2" fillId="0" borderId="1" xfId="2" applyFont="1" applyFill="1" applyBorder="1" applyAlignment="1">
      <alignment horizontal="center"/>
    </xf>
    <xf numFmtId="44" fontId="2" fillId="0" borderId="4" xfId="2" applyFont="1" applyFill="1" applyBorder="1" applyAlignment="1">
      <alignment horizontal="center"/>
    </xf>
    <xf numFmtId="43" fontId="2" fillId="0" borderId="3" xfId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6">
    <cellStyle name="20% - Ênfase1" xfId="22" builtinId="30" customBuiltin="1"/>
    <cellStyle name="20% - Ênfase2" xfId="26" builtinId="34" customBuiltin="1"/>
    <cellStyle name="20% - Ênfase3" xfId="30" builtinId="38" customBuiltin="1"/>
    <cellStyle name="20% - Ênfase4" xfId="34" builtinId="42" customBuiltin="1"/>
    <cellStyle name="20% - Ênfase5" xfId="38" builtinId="46" customBuiltin="1"/>
    <cellStyle name="20% - Ênfase6" xfId="42" builtinId="50" customBuiltin="1"/>
    <cellStyle name="40% - Ênfase1" xfId="23" builtinId="31" customBuiltin="1"/>
    <cellStyle name="40% - Ênfase2" xfId="27" builtinId="35" customBuiltin="1"/>
    <cellStyle name="40% - Ênfase3" xfId="31" builtinId="39" customBuiltin="1"/>
    <cellStyle name="40% - Ênfase4" xfId="35" builtinId="43" customBuiltin="1"/>
    <cellStyle name="40% - Ênfase5" xfId="39" builtinId="47" customBuiltin="1"/>
    <cellStyle name="40% - Ênfase6" xfId="43" builtinId="51" customBuiltin="1"/>
    <cellStyle name="60% - Ênfase1" xfId="24" builtinId="32" customBuiltin="1"/>
    <cellStyle name="60% - Ênfase2" xfId="28" builtinId="36" customBuiltin="1"/>
    <cellStyle name="60% - Ênfase3" xfId="32" builtinId="40" customBuiltin="1"/>
    <cellStyle name="60% - Ênfase4" xfId="36" builtinId="44" customBuiltin="1"/>
    <cellStyle name="60% - Ênfase5" xfId="40" builtinId="48" customBuiltin="1"/>
    <cellStyle name="60% - Ênfase6" xfId="44" builtinId="52" customBuiltin="1"/>
    <cellStyle name="Bom" xfId="9" builtinId="26" customBuiltin="1"/>
    <cellStyle name="Cálculo" xfId="14" builtinId="22" customBuiltin="1"/>
    <cellStyle name="Célula de Verificação" xfId="16" builtinId="23" customBuiltin="1"/>
    <cellStyle name="Célula Vinculada" xfId="15" builtinId="24" customBuiltin="1"/>
    <cellStyle name="Ênfase1" xfId="21" builtinId="29" customBuiltin="1"/>
    <cellStyle name="Ênfase2" xfId="25" builtinId="33" customBuiltin="1"/>
    <cellStyle name="Ênfase3" xfId="29" builtinId="37" customBuiltin="1"/>
    <cellStyle name="Ênfase4" xfId="33" builtinId="41" customBuiltin="1"/>
    <cellStyle name="Ênfase5" xfId="37" builtinId="45" customBuiltin="1"/>
    <cellStyle name="Ênfase6" xfId="41" builtinId="49" customBuiltin="1"/>
    <cellStyle name="Entrada" xfId="12" builtinId="20" customBuiltin="1"/>
    <cellStyle name="Moeda" xfId="2" builtinId="4"/>
    <cellStyle name="Neutro" xfId="11" builtinId="28" customBuiltin="1"/>
    <cellStyle name="Normal" xfId="0" builtinId="0"/>
    <cellStyle name="Nota" xfId="18" builtinId="10" customBuiltin="1"/>
    <cellStyle name="Porcentagem" xfId="3" builtinId="5"/>
    <cellStyle name="Ruim" xfId="10" builtinId="27" customBuiltin="1"/>
    <cellStyle name="Saída" xfId="13" builtinId="21" customBuiltin="1"/>
    <cellStyle name="Texto de Aviso" xfId="17" builtinId="11" customBuiltin="1"/>
    <cellStyle name="Texto Explicativo" xfId="19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20" builtinId="25" customBuiltin="1"/>
    <cellStyle name="Vírgula" xfId="1" builtinId="3"/>
    <cellStyle name="Vírgula 2" xfId="45" xr:uid="{D0532F1F-D540-4348-941A-B0DF3B6DB8AA}"/>
  </cellStyles>
  <dxfs count="285"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-* #,##0.00_-;\-* #,##0.00_-;_-* &quot;-&quot;??_-;_-@_-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solid">
          <fgColor indexed="64"/>
          <bgColor rgb="FF00B0F0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4" formatCode="#,##0.00"/>
    </dxf>
    <dxf>
      <numFmt numFmtId="4" formatCode="#,##0.00"/>
    </dxf>
    <dxf>
      <numFmt numFmtId="4" formatCode="#,##0.00"/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-* #,##0.00_-;\-* #,##0.00_-;_-* &quot;-&quot;??_-;_-@_-"/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-* #,##0.00_-;\-* #,##0.00_-;_-* &quot;-&quot;??_-;_-@_-"/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-* #,##0.00_-;\-* #,##0.00_-;_-* &quot;-&quot;??_-;_-@_-"/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 Marcelino" refreshedDate="45516.51747337963" createdVersion="7" refreshedVersion="8" minRefreshableVersion="3" recordCount="144" xr:uid="{B33D4BF9-39EA-47FF-B2F9-7DF859385461}">
  <cacheSource type="worksheet">
    <worksheetSource ref="A1:K145" sheet="Base Actual YTD "/>
  </cacheSource>
  <cacheFields count="11">
    <cacheField name="Cost Center" numFmtId="0">
      <sharedItems count="12">
        <s v="BR103451  Electric Oven (Zamfor)"/>
        <s v="BR103452  Conveyor oven"/>
        <s v="BR103453  Etching"/>
        <s v="BR103455  Blasting"/>
        <s v="BR103459  TIG welding"/>
        <s v="BR103462  Mechanical Operations work center ET"/>
        <s v="BR103463  Coating work center"/>
        <s v="BR103464  Mechanical Operations work center WT"/>
        <s v="BR103470  Conveyor oven Pools"/>
        <s v="BR103471  Etching Pools"/>
        <s v="BR103473  Blasting Pools"/>
        <s v="BR103474  Mechanical Operations work center Pools"/>
      </sharedItems>
    </cacheField>
    <cacheField name="Labor Val" numFmtId="43">
      <sharedItems containsSemiMixedTypes="0" containsString="0" containsNumber="1" minValue="-0.03" maxValue="792350.92"/>
    </cacheField>
    <cacheField name="Labor H" numFmtId="43">
      <sharedItems containsSemiMixedTypes="0" containsString="0" containsNumber="1" minValue="0" maxValue="3512.674"/>
    </cacheField>
    <cacheField name="Labor P.Un" numFmtId="43">
      <sharedItems containsSemiMixedTypes="0" containsString="0" containsNumber="1" minValue="0" maxValue="278.84899999999999"/>
    </cacheField>
    <cacheField name="MachineVal" numFmtId="43">
      <sharedItems containsSemiMixedTypes="0" containsString="0" containsNumber="1" minValue="-350.5" maxValue="410770.84"/>
    </cacheField>
    <cacheField name="Machine H" numFmtId="43">
      <sharedItems containsSemiMixedTypes="0" containsString="0" containsNumber="1" minValue="0" maxValue="1062.386"/>
    </cacheField>
    <cacheField name="MachineP.Un" numFmtId="43">
      <sharedItems containsSemiMixedTypes="0" containsString="0" containsNumber="1" minValue="0" maxValue="3312.6232"/>
    </cacheField>
    <cacheField name="No Revaluation €" numFmtId="43">
      <sharedItems containsSemiMixedTypes="0" containsString="0" containsNumber="1" containsInteger="1" minValue="0" maxValue="0"/>
    </cacheField>
    <cacheField name="Residue Val" numFmtId="43">
      <sharedItems containsSemiMixedTypes="0" containsString="0" containsNumber="1" minValue="-0.01" maxValue="0"/>
    </cacheField>
    <cacheField name="Total Val" numFmtId="43">
      <sharedItems containsSemiMixedTypes="0" containsString="0" containsNumber="1" minValue="-0.03" maxValue="792350.92"/>
    </cacheField>
    <cacheField name="mês" numFmtId="0">
      <sharedItems containsMixedTypes="1" containsNumber="1" containsInteger="1" minValue="1" maxValue="12" count="24">
        <s v="Jan"/>
        <s v="Fev"/>
        <s v="Mar"/>
        <s v="Abr"/>
        <s v="Mai"/>
        <s v="Jun"/>
        <s v="Jul"/>
        <s v="Ago"/>
        <s v="Set"/>
        <s v="Out"/>
        <s v="Nov"/>
        <s v="Dez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 Marcelino" refreshedDate="45516.517473958331" createdVersion="7" refreshedVersion="8" minRefreshableVersion="3" recordCount="164" xr:uid="{8AAE620C-4FCA-4A70-A199-67D0D56CA13A}">
  <cacheSource type="worksheet">
    <worksheetSource ref="A1:L165" sheet="Base Actual YTD "/>
  </cacheSource>
  <cacheFields count="12">
    <cacheField name="Cost Center" numFmtId="0">
      <sharedItems count="12">
        <s v="BR103451  Electric Oven (Zamfor)"/>
        <s v="BR103452  Conveyor oven"/>
        <s v="BR103453  Etching"/>
        <s v="BR103455  Blasting"/>
        <s v="BR103459  TIG welding"/>
        <s v="BR103462  Mechanical Operations work center ET"/>
        <s v="BR103463  Coating work center"/>
        <s v="BR103464  Mechanical Operations work center WT"/>
        <s v="BR103470  Conveyor oven Pools"/>
        <s v="BR103471  Etching Pools"/>
        <s v="BR103473  Blasting Pools"/>
        <s v="BR103474  Mechanical Operations work center Pools"/>
      </sharedItems>
    </cacheField>
    <cacheField name="Labor Val" numFmtId="0">
      <sharedItems containsSemiMixedTypes="0" containsString="0" containsNumber="1" minValue="-0.03" maxValue="792350.92"/>
    </cacheField>
    <cacheField name="Labor H" numFmtId="43">
      <sharedItems containsSemiMixedTypes="0" containsString="0" containsNumber="1" minValue="0" maxValue="3512.674"/>
    </cacheField>
    <cacheField name="Labor P.Un" numFmtId="43">
      <sharedItems containsSemiMixedTypes="0" containsString="0" containsNumber="1" minValue="0" maxValue="278.84899999999999"/>
    </cacheField>
    <cacheField name="MachineVal" numFmtId="0">
      <sharedItems containsSemiMixedTypes="0" containsString="0" containsNumber="1" minValue="-350.5" maxValue="410770.84"/>
    </cacheField>
    <cacheField name="Machine H" numFmtId="43">
      <sharedItems containsSemiMixedTypes="0" containsString="0" containsNumber="1" minValue="0" maxValue="1062.386"/>
    </cacheField>
    <cacheField name="MachineP.Un" numFmtId="0">
      <sharedItems containsSemiMixedTypes="0" containsString="0" containsNumber="1" minValue="0" maxValue="3312.6232"/>
    </cacheField>
    <cacheField name="No Revaluation €" numFmtId="0">
      <sharedItems containsSemiMixedTypes="0" containsString="0" containsNumber="1" containsInteger="1" minValue="0" maxValue="0"/>
    </cacheField>
    <cacheField name="Residue Val" numFmtId="0">
      <sharedItems containsSemiMixedTypes="0" containsString="0" containsNumber="1" minValue="-0.01" maxValue="0"/>
    </cacheField>
    <cacheField name="Total Val" numFmtId="43">
      <sharedItems containsSemiMixedTypes="0" containsString="0" containsNumber="1" minValue="-0.03" maxValue="792350.92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 Marcelino" refreshedDate="45516.517474305554" createdVersion="7" refreshedVersion="8" minRefreshableVersion="3" recordCount="63" xr:uid="{AAF39D35-0F8F-499C-B897-43EBD7A208E5}">
  <cacheSource type="worksheet">
    <worksheetSource ref="A1:L64" sheet="Base Actual YTD 2022"/>
  </cacheSource>
  <cacheFields count="12">
    <cacheField name="Cost Center" numFmtId="0">
      <sharedItems count="11">
        <s v="BR103452  Conveyor oven"/>
        <s v="BR103453  Etching"/>
        <s v="BR103455  Blasting"/>
        <s v="BR103459  TIG welding"/>
        <s v="BR103462  Mechanical Operations work center ET"/>
        <s v="BR103463  Coating work center"/>
        <s v="BR103470  Conveyor oven Pools"/>
        <s v="BR103471  Etching Pools"/>
        <s v="BR103473  Blasting Pools"/>
        <s v="BR103474  Mechanical Operations work center Pools"/>
        <s v="BR103464  Mechanical Operations work center WT"/>
      </sharedItems>
    </cacheField>
    <cacheField name="Labor Val" numFmtId="0">
      <sharedItems containsSemiMixedTypes="0" containsString="0" containsNumber="1" minValue="0" maxValue="596772.49"/>
    </cacheField>
    <cacheField name="Labor H" numFmtId="0">
      <sharedItems containsSemiMixedTypes="0" containsString="0" containsNumber="1" minValue="0" maxValue="3075.4549999999999"/>
    </cacheField>
    <cacheField name="Labor P.Un" numFmtId="0">
      <sharedItems containsSemiMixedTypes="0" containsString="0" containsNumber="1" minValue="0" maxValue="273.4323"/>
    </cacheField>
    <cacheField name="MachineVal" numFmtId="0">
      <sharedItems containsSemiMixedTypes="0" containsString="0" containsNumber="1" minValue="0" maxValue="479605.29"/>
    </cacheField>
    <cacheField name="Machine H" numFmtId="0">
      <sharedItems containsSemiMixedTypes="0" containsString="0" containsNumber="1" minValue="0" maxValue="692.71400000000006"/>
    </cacheField>
    <cacheField name="MachineP.Un" numFmtId="0">
      <sharedItems containsSemiMixedTypes="0" containsString="0" containsNumber="1" minValue="0" maxValue="2332.3454000000002"/>
    </cacheField>
    <cacheField name="No Revaluation €" numFmtId="0">
      <sharedItems containsSemiMixedTypes="0" containsString="0" containsNumber="1" containsInteger="1" minValue="0" maxValue="0"/>
    </cacheField>
    <cacheField name="Residue Val" numFmtId="0">
      <sharedItems containsSemiMixedTypes="0" containsString="0" containsNumber="1" containsInteger="1" minValue="0" maxValue="0"/>
    </cacheField>
    <cacheField name="Total Val" numFmtId="0">
      <sharedItems containsSemiMixedTypes="0" containsString="0" containsNumber="1" minValue="0" maxValue="671537.4"/>
    </cacheField>
    <cacheField name="mês" numFmtId="0">
      <sharedItems/>
    </cacheField>
    <cacheField name="Ano" numFmtId="0">
      <sharedItems containsSemiMixedTypes="0" containsString="0" containsNumber="1" containsInteger="1" minValue="2022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 Marcelino" refreshedDate="45516.517475347224" createdVersion="7" refreshedVersion="8" minRefreshableVersion="3" recordCount="475" xr:uid="{B8CF4598-0B79-4405-988A-AB96EDB2BCB2}">
  <cacheSource type="worksheet">
    <worksheetSource ref="A1:L1048576" sheet="Base Actual YTD "/>
  </cacheSource>
  <cacheFields count="12">
    <cacheField name="Cost Center" numFmtId="0">
      <sharedItems containsBlank="1" count="14">
        <s v="BR103451  Electric Oven (Zamfor)"/>
        <s v="BR103452  Conveyor oven"/>
        <s v="BR103453  Etching"/>
        <s v="BR103455  Blasting"/>
        <s v="BR103459  TIG welding"/>
        <s v="BR103462  Mechanical Operations work center ET"/>
        <s v="BR103463  Coating work center"/>
        <s v="BR103464  Mechanical Operations work center WT"/>
        <s v="BR103470  Conveyor oven Pools"/>
        <s v="BR103471  Etching Pools"/>
        <s v="BR103473  Blasting Pools"/>
        <s v="BR103474  Mechanical Operations work center Pools"/>
        <s v="BR103475  Coating work center Pools"/>
        <m/>
      </sharedItems>
    </cacheField>
    <cacheField name="Labor Val" numFmtId="0">
      <sharedItems containsString="0" containsBlank="1" containsNumber="1" minValue="-0.03" maxValue="936158.5"/>
    </cacheField>
    <cacheField name="Labor H" numFmtId="0">
      <sharedItems containsString="0" containsBlank="1" containsNumber="1" minValue="0" maxValue="4796.9989999999998"/>
    </cacheField>
    <cacheField name="Labor P.Un" numFmtId="43">
      <sharedItems containsString="0" containsBlank="1" containsNumber="1" minValue="0" maxValue="278.84899999999999"/>
    </cacheField>
    <cacheField name="MachineVal" numFmtId="0">
      <sharedItems containsString="0" containsBlank="1" containsNumber="1" minValue="-350.5" maxValue="553281.44999999995"/>
    </cacheField>
    <cacheField name="Machine H" numFmtId="0">
      <sharedItems containsString="0" containsBlank="1" containsNumber="1" minValue="0" maxValue="1387.107"/>
    </cacheField>
    <cacheField name="MachineP.Un" numFmtId="0">
      <sharedItems containsString="0" containsBlank="1" containsNumber="1" minValue="0" maxValue="3680.6543000000001"/>
    </cacheField>
    <cacheField name="No Revaluation €" numFmtId="0">
      <sharedItems containsString="0" containsBlank="1" containsNumber="1" containsInteger="1" minValue="0" maxValue="0"/>
    </cacheField>
    <cacheField name="Residue Val" numFmtId="0">
      <sharedItems containsString="0" containsBlank="1" containsNumber="1" minValue="-269589.52" maxValue="1128.02"/>
    </cacheField>
    <cacheField name="Total Val" numFmtId="0">
      <sharedItems containsString="0" containsBlank="1" containsNumber="1" minValue="-269589.52" maxValue="936158.5"/>
    </cacheField>
    <cacheField name="mês" numFmtId="0">
      <sharedItems containsBlank="1" count="14">
        <s v="Jan"/>
        <s v="Fev"/>
        <s v="Mar"/>
        <s v="Abr"/>
        <s v="Mai"/>
        <s v="Jun"/>
        <s v="Jul"/>
        <s v="Ago"/>
        <s v="Set"/>
        <s v="Out"/>
        <s v="Nov"/>
        <s v="Dez"/>
        <m/>
        <s v="Apr" u="1"/>
      </sharedItems>
    </cacheField>
    <cacheField name="Ano" numFmtId="0">
      <sharedItems containsString="0" containsBlank="1" containsNumber="1" containsInteger="1" minValue="2021" maxValue="2024" count="5">
        <n v="2021"/>
        <n v="2022"/>
        <n v="2023"/>
        <n v="20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 Marcelino" refreshedDate="45516.517475810186" createdVersion="8" refreshedVersion="8" minRefreshableVersion="3" recordCount="217" xr:uid="{60191C47-0FA1-440A-9B44-06511FC1AFE2}">
  <cacheSource type="worksheet">
    <worksheetSource ref="A1:L218" sheet="Base Actual YTD "/>
  </cacheSource>
  <cacheFields count="12">
    <cacheField name="Cost Center" numFmtId="0">
      <sharedItems count="12">
        <s v="BR103451  Electric Oven (Zamfor)"/>
        <s v="BR103452  Conveyor oven"/>
        <s v="BR103453  Etching"/>
        <s v="BR103455  Blasting"/>
        <s v="BR103459  TIG welding"/>
        <s v="BR103462  Mechanical Operations work center ET"/>
        <s v="BR103463  Coating work center"/>
        <s v="BR103464  Mechanical Operations work center WT"/>
        <s v="BR103470  Conveyor oven Pools"/>
        <s v="BR103471  Etching Pools"/>
        <s v="BR103473  Blasting Pools"/>
        <s v="BR103474  Mechanical Operations work center Pools"/>
      </sharedItems>
    </cacheField>
    <cacheField name="Labor Val" numFmtId="0">
      <sharedItems containsSemiMixedTypes="0" containsString="0" containsNumber="1" minValue="-0.03" maxValue="792350.92"/>
    </cacheField>
    <cacheField name="Labor H" numFmtId="43">
      <sharedItems containsSemiMixedTypes="0" containsString="0" containsNumber="1" minValue="0" maxValue="3512.674"/>
    </cacheField>
    <cacheField name="Labor P.Un" numFmtId="43">
      <sharedItems containsSemiMixedTypes="0" containsString="0" containsNumber="1" minValue="0" maxValue="278.84899999999999"/>
    </cacheField>
    <cacheField name="MachineVal" numFmtId="0">
      <sharedItems containsSemiMixedTypes="0" containsString="0" containsNumber="1" minValue="-350.5" maxValue="479605.29"/>
    </cacheField>
    <cacheField name="Machine H" numFmtId="43">
      <sharedItems containsSemiMixedTypes="0" containsString="0" containsNumber="1" minValue="0" maxValue="1062.386"/>
    </cacheField>
    <cacheField name="MachineP.Un" numFmtId="0">
      <sharedItems containsSemiMixedTypes="0" containsString="0" containsNumber="1" minValue="0" maxValue="3312.6232"/>
    </cacheField>
    <cacheField name="No Revaluation €" numFmtId="0">
      <sharedItems containsSemiMixedTypes="0" containsString="0" containsNumber="1" containsInteger="1" minValue="0" maxValue="0"/>
    </cacheField>
    <cacheField name="Residue Val" numFmtId="0">
      <sharedItems containsSemiMixedTypes="0" containsString="0" containsNumber="1" minValue="-0.01" maxValue="0"/>
    </cacheField>
    <cacheField name="Total Val" numFmtId="0">
      <sharedItems containsSemiMixedTypes="0" containsString="0" containsNumber="1" minValue="-0.03" maxValue="792350.92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n v="0"/>
    <n v="0"/>
    <n v="0"/>
    <n v="0"/>
    <n v="0"/>
    <n v="0"/>
    <n v="0"/>
    <n v="0"/>
    <n v="0"/>
    <x v="0"/>
  </r>
  <r>
    <x v="1"/>
    <n v="146807.73000000001"/>
    <n v="893.01400000000001"/>
    <n v="164.39580000000001"/>
    <n v="210903.3"/>
    <n v="322.27100000000002"/>
    <n v="654.42840000000001"/>
    <n v="0"/>
    <n v="0"/>
    <n v="357711.03"/>
    <x v="0"/>
  </r>
  <r>
    <x v="2"/>
    <n v="29206.55"/>
    <n v="177.66"/>
    <n v="164.39580000000001"/>
    <n v="58519.41"/>
    <n v="120.95099999999999"/>
    <n v="483.82740000000001"/>
    <n v="0"/>
    <n v="0"/>
    <n v="87725.96"/>
    <x v="0"/>
  </r>
  <r>
    <x v="3"/>
    <n v="17978.330000000002"/>
    <n v="109.36"/>
    <n v="164.39580000000001"/>
    <n v="68957.23"/>
    <n v="109.36"/>
    <n v="630.55259999999998"/>
    <n v="0"/>
    <n v="0"/>
    <n v="86935.56"/>
    <x v="0"/>
  </r>
  <r>
    <x v="4"/>
    <n v="99650.15"/>
    <n v="606.16"/>
    <n v="164.39580000000001"/>
    <n v="88582.69"/>
    <n v="591.20399999999995"/>
    <n v="149.83439999999999"/>
    <n v="0"/>
    <n v="0"/>
    <n v="188232.84"/>
    <x v="0"/>
  </r>
  <r>
    <x v="5"/>
    <n v="378444.96"/>
    <n v="2302.0360000000001"/>
    <n v="164.39580000000001"/>
    <n v="0"/>
    <n v="0"/>
    <n v="0"/>
    <n v="0"/>
    <n v="0"/>
    <n v="378444.96"/>
    <x v="0"/>
  </r>
  <r>
    <x v="6"/>
    <n v="2959.11"/>
    <n v="18"/>
    <n v="164.39500000000001"/>
    <n v="0"/>
    <n v="0"/>
    <n v="0"/>
    <n v="0"/>
    <n v="0"/>
    <n v="2959.11"/>
    <x v="0"/>
  </r>
  <r>
    <x v="7"/>
    <n v="5351.73"/>
    <n v="32.554000000000002"/>
    <n v="164.3955"/>
    <n v="0"/>
    <n v="0"/>
    <n v="0"/>
    <n v="0"/>
    <n v="0"/>
    <n v="5351.73"/>
    <x v="0"/>
  </r>
  <r>
    <x v="8"/>
    <n v="0"/>
    <n v="0"/>
    <n v="0"/>
    <n v="0"/>
    <n v="0"/>
    <n v="0"/>
    <n v="0"/>
    <n v="0"/>
    <n v="0"/>
    <x v="0"/>
  </r>
  <r>
    <x v="9"/>
    <n v="0"/>
    <n v="0"/>
    <n v="0"/>
    <n v="0"/>
    <n v="0"/>
    <n v="0"/>
    <n v="0"/>
    <n v="0"/>
    <n v="0"/>
    <x v="0"/>
  </r>
  <r>
    <x v="10"/>
    <n v="0"/>
    <n v="0"/>
    <n v="0"/>
    <n v="0"/>
    <n v="0"/>
    <n v="0"/>
    <n v="0"/>
    <n v="0"/>
    <n v="0"/>
    <x v="0"/>
  </r>
  <r>
    <x v="11"/>
    <n v="0"/>
    <n v="0"/>
    <n v="0"/>
    <n v="0"/>
    <n v="0"/>
    <n v="0"/>
    <n v="0"/>
    <n v="0"/>
    <n v="0"/>
    <x v="0"/>
  </r>
  <r>
    <x v="0"/>
    <n v="0"/>
    <n v="0"/>
    <n v="0"/>
    <n v="0"/>
    <n v="0"/>
    <n v="0"/>
    <n v="0"/>
    <n v="0"/>
    <n v="0"/>
    <x v="1"/>
  </r>
  <r>
    <x v="1"/>
    <n v="145364.01"/>
    <n v="764.93200000000002"/>
    <n v="190.0352"/>
    <n v="204014.15"/>
    <n v="260.60399999999998"/>
    <n v="782.85119999999995"/>
    <n v="0"/>
    <n v="0"/>
    <n v="349378.16"/>
    <x v="1"/>
  </r>
  <r>
    <x v="2"/>
    <n v="61179.18"/>
    <n v="321.93599999999998"/>
    <n v="190.0352"/>
    <n v="102900.55"/>
    <n v="195.81700000000001"/>
    <n v="525.49339999999995"/>
    <n v="0"/>
    <n v="0"/>
    <n v="164079.73000000001"/>
    <x v="1"/>
  </r>
  <r>
    <x v="3"/>
    <n v="10273.11"/>
    <n v="54.058999999999997"/>
    <n v="190.0351"/>
    <n v="52529.54"/>
    <n v="54.058999999999997"/>
    <n v="971.70759999999996"/>
    <n v="0"/>
    <n v="0"/>
    <n v="62802.65"/>
    <x v="1"/>
  </r>
  <r>
    <x v="4"/>
    <n v="67732.539999999994"/>
    <n v="356.42099999999999"/>
    <n v="190.0352"/>
    <n v="78680.39"/>
    <n v="356.44299999999998"/>
    <n v="220.73759999999999"/>
    <n v="0"/>
    <n v="0"/>
    <n v="146412.93"/>
    <x v="1"/>
  </r>
  <r>
    <x v="5"/>
    <n v="354256.04"/>
    <n v="1864.16"/>
    <n v="190.0352"/>
    <n v="0"/>
    <n v="0"/>
    <n v="0"/>
    <n v="0"/>
    <n v="0"/>
    <n v="354256.04"/>
    <x v="1"/>
  </r>
  <r>
    <x v="6"/>
    <n v="1903.59"/>
    <n v="10.016999999999999"/>
    <n v="190.0359"/>
    <n v="0"/>
    <n v="0"/>
    <n v="0"/>
    <n v="0"/>
    <n v="0"/>
    <n v="1903.59"/>
    <x v="1"/>
  </r>
  <r>
    <x v="7"/>
    <n v="-0.03"/>
    <n v="0"/>
    <n v="0"/>
    <n v="0"/>
    <n v="0"/>
    <n v="0"/>
    <n v="0"/>
    <n v="0"/>
    <n v="-0.03"/>
    <x v="1"/>
  </r>
  <r>
    <x v="8"/>
    <n v="0"/>
    <n v="0"/>
    <n v="0"/>
    <n v="0"/>
    <n v="0"/>
    <n v="0"/>
    <n v="0"/>
    <n v="0"/>
    <n v="0"/>
    <x v="1"/>
  </r>
  <r>
    <x v="9"/>
    <n v="0"/>
    <n v="0"/>
    <n v="0"/>
    <n v="0"/>
    <n v="0"/>
    <n v="0"/>
    <n v="0"/>
    <n v="0"/>
    <n v="0"/>
    <x v="1"/>
  </r>
  <r>
    <x v="10"/>
    <n v="0"/>
    <n v="0"/>
    <n v="0"/>
    <n v="0"/>
    <n v="0"/>
    <n v="0"/>
    <n v="0"/>
    <n v="0"/>
    <n v="0"/>
    <x v="1"/>
  </r>
  <r>
    <x v="11"/>
    <n v="0"/>
    <n v="0"/>
    <n v="0"/>
    <n v="0"/>
    <n v="0"/>
    <n v="0"/>
    <n v="0"/>
    <n v="0"/>
    <n v="0"/>
    <x v="1"/>
  </r>
  <r>
    <x v="0"/>
    <n v="0"/>
    <n v="0"/>
    <n v="0"/>
    <n v="0"/>
    <n v="0"/>
    <n v="0"/>
    <n v="0"/>
    <n v="0"/>
    <n v="0"/>
    <x v="2"/>
  </r>
  <r>
    <x v="1"/>
    <n v="197776.4"/>
    <n v="1436.585"/>
    <n v="137.6712"/>
    <n v="239436.51"/>
    <n v="437.99900000000002"/>
    <n v="546.65989999999999"/>
    <n v="0"/>
    <n v="0"/>
    <n v="437212.91"/>
    <x v="2"/>
  </r>
  <r>
    <x v="2"/>
    <n v="31971.79"/>
    <n v="232.233"/>
    <n v="137.6712"/>
    <n v="48812.59"/>
    <n v="123.131"/>
    <n v="396.42809999999997"/>
    <n v="0"/>
    <n v="0"/>
    <n v="80784.38"/>
    <x v="2"/>
  </r>
  <r>
    <x v="3"/>
    <n v="22448.67"/>
    <n v="163.06"/>
    <n v="137.6712"/>
    <n v="66663.399999999994"/>
    <n v="173.02600000000001"/>
    <n v="385.27969999999999"/>
    <n v="0"/>
    <n v="0"/>
    <n v="89112.07"/>
    <x v="2"/>
  </r>
  <r>
    <x v="4"/>
    <n v="89626.02"/>
    <n v="651.01499999999999"/>
    <n v="137.6712"/>
    <n v="78593.100000000006"/>
    <n v="679.95299999999997"/>
    <n v="115.5861"/>
    <n v="0"/>
    <n v="0"/>
    <n v="168219.12"/>
    <x v="2"/>
  </r>
  <r>
    <x v="5"/>
    <n v="346160.23"/>
    <n v="2514.3980000000001"/>
    <n v="137.6712"/>
    <n v="0"/>
    <n v="0"/>
    <n v="0"/>
    <n v="0"/>
    <n v="0"/>
    <n v="346160.23"/>
    <x v="2"/>
  </r>
  <r>
    <x v="6"/>
    <n v="3992.47"/>
    <n v="29"/>
    <n v="137.67140000000001"/>
    <n v="0"/>
    <n v="0"/>
    <n v="0"/>
    <n v="0"/>
    <n v="0"/>
    <n v="3992.47"/>
    <x v="2"/>
  </r>
  <r>
    <x v="7"/>
    <n v="0"/>
    <n v="0"/>
    <n v="0"/>
    <n v="0"/>
    <n v="0"/>
    <n v="0"/>
    <n v="0"/>
    <n v="0"/>
    <n v="0"/>
    <x v="2"/>
  </r>
  <r>
    <x v="8"/>
    <n v="0"/>
    <n v="0"/>
    <n v="0"/>
    <n v="0"/>
    <n v="0"/>
    <n v="0"/>
    <n v="0"/>
    <n v="0"/>
    <n v="0"/>
    <x v="2"/>
  </r>
  <r>
    <x v="9"/>
    <n v="0"/>
    <n v="0"/>
    <n v="0"/>
    <n v="0"/>
    <n v="0"/>
    <n v="0"/>
    <n v="0"/>
    <n v="0"/>
    <n v="0"/>
    <x v="2"/>
  </r>
  <r>
    <x v="10"/>
    <n v="0"/>
    <n v="0"/>
    <n v="0"/>
    <n v="0"/>
    <n v="0"/>
    <n v="0"/>
    <n v="0"/>
    <n v="0"/>
    <n v="0"/>
    <x v="2"/>
  </r>
  <r>
    <x v="11"/>
    <n v="0"/>
    <n v="0"/>
    <n v="0"/>
    <n v="0"/>
    <n v="0"/>
    <n v="0"/>
    <n v="0"/>
    <n v="0"/>
    <n v="0"/>
    <x v="2"/>
  </r>
  <r>
    <x v="0"/>
    <n v="0"/>
    <n v="0"/>
    <n v="0"/>
    <n v="0"/>
    <n v="0"/>
    <n v="0"/>
    <n v="0"/>
    <n v="0"/>
    <n v="0"/>
    <x v="3"/>
  </r>
  <r>
    <x v="1"/>
    <n v="130901.11"/>
    <n v="893.61199999999997"/>
    <n v="146.4854"/>
    <n v="212169.83"/>
    <n v="298.983"/>
    <n v="709.63840000000005"/>
    <n v="0"/>
    <n v="0"/>
    <n v="343070.94"/>
    <x v="3"/>
  </r>
  <r>
    <x v="2"/>
    <n v="37495.29"/>
    <n v="255.96600000000001"/>
    <n v="146.4854"/>
    <n v="65113.69"/>
    <n v="174.267"/>
    <n v="373.64330000000001"/>
    <n v="0"/>
    <n v="0"/>
    <n v="102608.98"/>
    <x v="3"/>
  </r>
  <r>
    <x v="3"/>
    <n v="7699.99"/>
    <n v="52.564999999999998"/>
    <n v="146.48509999999999"/>
    <n v="71465.929999999993"/>
    <n v="52.564999999999998"/>
    <n v="1359.5725"/>
    <n v="0"/>
    <n v="0"/>
    <n v="79165.919999999998"/>
    <x v="3"/>
  </r>
  <r>
    <x v="4"/>
    <n v="106361.14"/>
    <n v="726.08699999999999"/>
    <n v="146.4854"/>
    <n v="98388.04"/>
    <n v="724.83100000000002"/>
    <n v="135.73929999999999"/>
    <n v="0"/>
    <n v="0"/>
    <n v="204749.18"/>
    <x v="3"/>
  </r>
  <r>
    <x v="5"/>
    <n v="379116.64"/>
    <n v="2588.085"/>
    <n v="146.4854"/>
    <n v="0"/>
    <n v="0"/>
    <n v="0"/>
    <n v="0"/>
    <n v="0"/>
    <n v="379116.64"/>
    <x v="3"/>
  </r>
  <r>
    <x v="6"/>
    <n v="4548.51"/>
    <n v="31.050999999999998"/>
    <n v="146.48509999999999"/>
    <n v="0"/>
    <n v="0"/>
    <n v="0"/>
    <n v="0"/>
    <n v="0"/>
    <n v="4548.51"/>
    <x v="3"/>
  </r>
  <r>
    <x v="7"/>
    <n v="0.02"/>
    <n v="0"/>
    <n v="0"/>
    <n v="0"/>
    <n v="0"/>
    <n v="0"/>
    <n v="0"/>
    <n v="0"/>
    <n v="0.02"/>
    <x v="3"/>
  </r>
  <r>
    <x v="8"/>
    <n v="0"/>
    <n v="0"/>
    <n v="0"/>
    <n v="0"/>
    <n v="0"/>
    <n v="0"/>
    <n v="0"/>
    <n v="0"/>
    <n v="0"/>
    <x v="3"/>
  </r>
  <r>
    <x v="9"/>
    <n v="0"/>
    <n v="0"/>
    <n v="0"/>
    <n v="0"/>
    <n v="0"/>
    <n v="0"/>
    <n v="0"/>
    <n v="0"/>
    <n v="0"/>
    <x v="3"/>
  </r>
  <r>
    <x v="10"/>
    <n v="0"/>
    <n v="0"/>
    <n v="0"/>
    <n v="0"/>
    <n v="0"/>
    <n v="0"/>
    <n v="0"/>
    <n v="0"/>
    <n v="0"/>
    <x v="3"/>
  </r>
  <r>
    <x v="11"/>
    <n v="0"/>
    <n v="0"/>
    <n v="0"/>
    <n v="0"/>
    <n v="0"/>
    <n v="0"/>
    <n v="0"/>
    <n v="0"/>
    <n v="0"/>
    <x v="3"/>
  </r>
  <r>
    <x v="0"/>
    <n v="0"/>
    <n v="0"/>
    <n v="0"/>
    <n v="0"/>
    <n v="0"/>
    <n v="0"/>
    <n v="0"/>
    <n v="0"/>
    <n v="0"/>
    <x v="4"/>
  </r>
  <r>
    <x v="1"/>
    <n v="132732.42000000001"/>
    <n v="983.93700000000001"/>
    <n v="134.89930000000001"/>
    <n v="249765.39"/>
    <n v="350.19799999999998"/>
    <n v="713.21190000000001"/>
    <n v="0"/>
    <n v="0"/>
    <n v="382497.81"/>
    <x v="4"/>
  </r>
  <r>
    <x v="2"/>
    <n v="41991.74"/>
    <n v="311.28199999999998"/>
    <n v="134.89940000000001"/>
    <n v="71579.759999999995"/>
    <n v="157.251"/>
    <n v="455.1943"/>
    <n v="0"/>
    <n v="0"/>
    <n v="113571.5"/>
    <x v="4"/>
  </r>
  <r>
    <x v="3"/>
    <n v="13395.77"/>
    <n v="99.302000000000007"/>
    <n v="134.89930000000001"/>
    <n v="68980.259999999995"/>
    <n v="99.302000000000007"/>
    <n v="694.65129999999999"/>
    <n v="0"/>
    <n v="0"/>
    <n v="82376.03"/>
    <x v="4"/>
  </r>
  <r>
    <x v="4"/>
    <n v="90878.83"/>
    <n v="673.67899999999997"/>
    <n v="134.89930000000001"/>
    <n v="102084.65"/>
    <n v="673.67899999999997"/>
    <n v="151.53309999999999"/>
    <n v="0"/>
    <n v="0"/>
    <n v="192963.48"/>
    <x v="4"/>
  </r>
  <r>
    <x v="5"/>
    <n v="413360.88"/>
    <n v="3064.2179999999998"/>
    <n v="134.89930000000001"/>
    <n v="0"/>
    <n v="0"/>
    <n v="0"/>
    <n v="0"/>
    <n v="0"/>
    <n v="413360.88"/>
    <x v="4"/>
  </r>
  <r>
    <x v="6"/>
    <n v="4046.97"/>
    <n v="30"/>
    <n v="134.899"/>
    <n v="0"/>
    <n v="0"/>
    <n v="0"/>
    <n v="0"/>
    <n v="0"/>
    <n v="4046.97"/>
    <x v="4"/>
  </r>
  <r>
    <x v="7"/>
    <n v="1987.85"/>
    <n v="14.736000000000001"/>
    <n v="134.89750000000001"/>
    <n v="0"/>
    <n v="0"/>
    <n v="0"/>
    <n v="0"/>
    <n v="0"/>
    <n v="1987.85"/>
    <x v="4"/>
  </r>
  <r>
    <x v="8"/>
    <n v="0"/>
    <n v="0"/>
    <n v="0"/>
    <n v="0"/>
    <n v="0"/>
    <n v="0"/>
    <n v="0"/>
    <n v="0"/>
    <n v="0"/>
    <x v="4"/>
  </r>
  <r>
    <x v="9"/>
    <n v="0"/>
    <n v="0"/>
    <n v="0"/>
    <n v="0"/>
    <n v="0"/>
    <n v="0"/>
    <n v="0"/>
    <n v="0"/>
    <n v="0"/>
    <x v="4"/>
  </r>
  <r>
    <x v="10"/>
    <n v="0"/>
    <n v="0"/>
    <n v="0"/>
    <n v="0"/>
    <n v="0"/>
    <n v="0"/>
    <n v="0"/>
    <n v="0"/>
    <n v="0"/>
    <x v="4"/>
  </r>
  <r>
    <x v="11"/>
    <n v="0"/>
    <n v="0"/>
    <n v="0"/>
    <n v="0"/>
    <n v="0"/>
    <n v="0"/>
    <n v="0"/>
    <n v="0"/>
    <n v="0"/>
    <x v="4"/>
  </r>
  <r>
    <x v="0"/>
    <n v="0"/>
    <n v="0"/>
    <n v="0"/>
    <n v="0"/>
    <n v="0"/>
    <n v="0"/>
    <n v="0"/>
    <n v="0"/>
    <n v="0"/>
    <x v="5"/>
  </r>
  <r>
    <x v="1"/>
    <n v="123728.97"/>
    <n v="728.46299999999997"/>
    <n v="169.8494"/>
    <n v="269551.42"/>
    <n v="261.82600000000002"/>
    <n v="1029.5059000000001"/>
    <n v="0"/>
    <n v="0"/>
    <n v="393280.39"/>
    <x v="5"/>
  </r>
  <r>
    <x v="2"/>
    <n v="20104.39"/>
    <n v="118.366"/>
    <n v="169.8494"/>
    <n v="108296.24"/>
    <n v="112.617"/>
    <n v="961.63310000000001"/>
    <n v="0"/>
    <n v="0"/>
    <n v="128400.63"/>
    <x v="5"/>
  </r>
  <r>
    <x v="3"/>
    <n v="31793.59"/>
    <n v="187.18700000000001"/>
    <n v="169.8493"/>
    <n v="112592.87"/>
    <n v="188.99"/>
    <n v="595.76099999999997"/>
    <n v="0"/>
    <n v="0"/>
    <n v="144386.46"/>
    <x v="5"/>
  </r>
  <r>
    <x v="4"/>
    <n v="134087.91"/>
    <n v="789.452"/>
    <n v="169.8494"/>
    <n v="129743.05"/>
    <n v="802.53"/>
    <n v="161.66749999999999"/>
    <n v="0"/>
    <n v="0"/>
    <n v="263830.96000000002"/>
    <x v="5"/>
  </r>
  <r>
    <x v="5"/>
    <n v="596625.42000000004"/>
    <n v="3512.674"/>
    <n v="169.8494"/>
    <n v="175.25"/>
    <n v="0"/>
    <n v="0"/>
    <n v="0"/>
    <n v="0"/>
    <n v="596800.67000000004"/>
    <x v="5"/>
  </r>
  <r>
    <x v="6"/>
    <n v="3128.11"/>
    <n v="18.417000000000002"/>
    <n v="169.84909999999999"/>
    <n v="0"/>
    <n v="0"/>
    <n v="0"/>
    <n v="0"/>
    <n v="0"/>
    <n v="3128.11"/>
    <x v="5"/>
  </r>
  <r>
    <x v="7"/>
    <n v="1241.0899999999999"/>
    <n v="7.3070000000000004"/>
    <n v="169.84950000000001"/>
    <n v="0"/>
    <n v="0"/>
    <n v="0"/>
    <n v="0"/>
    <n v="0"/>
    <n v="1241.0899999999999"/>
    <x v="5"/>
  </r>
  <r>
    <x v="8"/>
    <n v="0"/>
    <n v="0"/>
    <n v="0"/>
    <n v="0"/>
    <n v="0"/>
    <n v="0"/>
    <n v="0"/>
    <n v="0"/>
    <n v="0"/>
    <x v="5"/>
  </r>
  <r>
    <x v="9"/>
    <n v="0"/>
    <n v="0"/>
    <n v="0"/>
    <n v="0"/>
    <n v="0"/>
    <n v="0"/>
    <n v="0"/>
    <n v="0"/>
    <n v="0"/>
    <x v="5"/>
  </r>
  <r>
    <x v="10"/>
    <n v="0"/>
    <n v="0"/>
    <n v="0"/>
    <n v="0"/>
    <n v="0"/>
    <n v="0"/>
    <n v="0"/>
    <n v="0"/>
    <n v="0"/>
    <x v="5"/>
  </r>
  <r>
    <x v="11"/>
    <n v="0"/>
    <n v="0"/>
    <n v="0"/>
    <n v="0"/>
    <n v="0"/>
    <n v="0"/>
    <n v="0"/>
    <n v="0"/>
    <n v="0"/>
    <x v="5"/>
  </r>
  <r>
    <x v="0"/>
    <n v="0"/>
    <n v="0"/>
    <n v="0"/>
    <n v="0"/>
    <n v="0"/>
    <n v="0"/>
    <n v="0"/>
    <n v="0"/>
    <n v="0"/>
    <x v="6"/>
  </r>
  <r>
    <x v="1"/>
    <n v="132087.35"/>
    <n v="869.91800000000001"/>
    <n v="151.8389"/>
    <n v="281182.84999999998"/>
    <n v="262.08300000000003"/>
    <n v="1072.8770999999999"/>
    <n v="0"/>
    <n v="0"/>
    <n v="413270.2"/>
    <x v="6"/>
  </r>
  <r>
    <x v="2"/>
    <n v="19498.240000000002"/>
    <n v="128.41399999999999"/>
    <n v="151.8389"/>
    <n v="66991.240000000005"/>
    <n v="78.272000000000006"/>
    <n v="855.87750000000005"/>
    <n v="0"/>
    <n v="0"/>
    <n v="86489.48"/>
    <x v="6"/>
  </r>
  <r>
    <x v="3"/>
    <n v="32232.2"/>
    <n v="212.279"/>
    <n v="151.8389"/>
    <n v="98289.17"/>
    <n v="210.81399999999999"/>
    <n v="466.2364"/>
    <n v="0"/>
    <n v="0"/>
    <n v="130521.37"/>
    <x v="6"/>
  </r>
  <r>
    <x v="4"/>
    <n v="113112.79"/>
    <n v="744.95299999999997"/>
    <n v="151.83879999999999"/>
    <n v="103365.18"/>
    <n v="740.952"/>
    <n v="139.50319999999999"/>
    <n v="0"/>
    <n v="0"/>
    <n v="216477.97"/>
    <x v="6"/>
  </r>
  <r>
    <x v="5"/>
    <n v="484700.68"/>
    <n v="3192.2049999999999"/>
    <n v="151.83879999999999"/>
    <n v="175.25"/>
    <n v="0"/>
    <n v="0"/>
    <n v="0"/>
    <n v="0"/>
    <n v="484875.93"/>
    <x v="6"/>
  </r>
  <r>
    <x v="6"/>
    <n v="4092.21"/>
    <n v="26.951000000000001"/>
    <n v="151.8389"/>
    <n v="17.57"/>
    <n v="0"/>
    <n v="0"/>
    <n v="0"/>
    <n v="0"/>
    <n v="4109.78"/>
    <x v="6"/>
  </r>
  <r>
    <x v="7"/>
    <n v="-0.02"/>
    <n v="0"/>
    <n v="0"/>
    <n v="0.02"/>
    <n v="0"/>
    <n v="0"/>
    <n v="0"/>
    <n v="0"/>
    <n v="0"/>
    <x v="6"/>
  </r>
  <r>
    <x v="8"/>
    <n v="0"/>
    <n v="0"/>
    <n v="0"/>
    <n v="0"/>
    <n v="0"/>
    <n v="0"/>
    <n v="0"/>
    <n v="0"/>
    <n v="0"/>
    <x v="6"/>
  </r>
  <r>
    <x v="9"/>
    <n v="0"/>
    <n v="0"/>
    <n v="0"/>
    <n v="0"/>
    <n v="0"/>
    <n v="0"/>
    <n v="0"/>
    <n v="0"/>
    <n v="0"/>
    <x v="6"/>
  </r>
  <r>
    <x v="10"/>
    <n v="0"/>
    <n v="0"/>
    <n v="0"/>
    <n v="0"/>
    <n v="0"/>
    <n v="0"/>
    <n v="0"/>
    <n v="0"/>
    <n v="0"/>
    <x v="6"/>
  </r>
  <r>
    <x v="11"/>
    <n v="0"/>
    <n v="0"/>
    <n v="0"/>
    <n v="0"/>
    <n v="0"/>
    <n v="0"/>
    <n v="0"/>
    <n v="0"/>
    <n v="0"/>
    <x v="6"/>
  </r>
  <r>
    <x v="0"/>
    <n v="0"/>
    <n v="0"/>
    <n v="0"/>
    <n v="0"/>
    <n v="0"/>
    <n v="0"/>
    <n v="0"/>
    <n v="0"/>
    <n v="0"/>
    <x v="7"/>
  </r>
  <r>
    <x v="1"/>
    <n v="154492.1"/>
    <n v="1138.7529999999999"/>
    <n v="135.6678"/>
    <n v="269942.24"/>
    <n v="362.53300000000002"/>
    <n v="744.60050000000001"/>
    <n v="0"/>
    <n v="0"/>
    <n v="424434.34"/>
    <x v="7"/>
  </r>
  <r>
    <x v="2"/>
    <n v="38958.36"/>
    <n v="287.16000000000003"/>
    <n v="135.6678"/>
    <n v="73714.5"/>
    <n v="216.15299999999999"/>
    <n v="341.02929999999998"/>
    <n v="0"/>
    <n v="0"/>
    <n v="112672.86"/>
    <x v="7"/>
  </r>
  <r>
    <x v="3"/>
    <n v="15276.88"/>
    <n v="112.605"/>
    <n v="135.6679"/>
    <n v="75514.75"/>
    <n v="107.95099999999999"/>
    <n v="699.52800000000002"/>
    <n v="0"/>
    <n v="0"/>
    <n v="90791.63"/>
    <x v="7"/>
  </r>
  <r>
    <x v="4"/>
    <n v="144946.65"/>
    <n v="1068.394"/>
    <n v="135.6678"/>
    <n v="106285.34"/>
    <n v="1062.386"/>
    <n v="100.044"/>
    <n v="0"/>
    <n v="0"/>
    <n v="251231.99"/>
    <x v="7"/>
  </r>
  <r>
    <x v="5"/>
    <n v="432496.83"/>
    <n v="3187.9110000000001"/>
    <n v="135.6678"/>
    <n v="0"/>
    <n v="0"/>
    <n v="0"/>
    <n v="0"/>
    <n v="0"/>
    <n v="432496.83"/>
    <x v="7"/>
  </r>
  <r>
    <x v="6"/>
    <n v="7172.48"/>
    <n v="52.868000000000002"/>
    <n v="135.6677"/>
    <n v="0"/>
    <n v="0"/>
    <n v="0"/>
    <n v="0"/>
    <n v="0"/>
    <n v="7172.48"/>
    <x v="7"/>
  </r>
  <r>
    <x v="7"/>
    <n v="1561.12"/>
    <n v="11.507"/>
    <n v="135.667"/>
    <n v="0"/>
    <n v="0"/>
    <n v="0"/>
    <n v="0"/>
    <n v="0"/>
    <n v="1561.12"/>
    <x v="7"/>
  </r>
  <r>
    <x v="8"/>
    <n v="0"/>
    <n v="0"/>
    <n v="0"/>
    <n v="0"/>
    <n v="0"/>
    <n v="0"/>
    <n v="0"/>
    <n v="0"/>
    <n v="0"/>
    <x v="7"/>
  </r>
  <r>
    <x v="9"/>
    <n v="0"/>
    <n v="0"/>
    <n v="0"/>
    <n v="0"/>
    <n v="0"/>
    <n v="0"/>
    <n v="0"/>
    <n v="0"/>
    <n v="0"/>
    <x v="7"/>
  </r>
  <r>
    <x v="10"/>
    <n v="0"/>
    <n v="0"/>
    <n v="0"/>
    <n v="0"/>
    <n v="0"/>
    <n v="0"/>
    <n v="0"/>
    <n v="0"/>
    <n v="0"/>
    <x v="7"/>
  </r>
  <r>
    <x v="11"/>
    <n v="0"/>
    <n v="0"/>
    <n v="0"/>
    <n v="0"/>
    <n v="0"/>
    <n v="0"/>
    <n v="0"/>
    <n v="0"/>
    <n v="0"/>
    <x v="7"/>
  </r>
  <r>
    <x v="0"/>
    <n v="0"/>
    <n v="0"/>
    <n v="0"/>
    <n v="0"/>
    <n v="0"/>
    <n v="0"/>
    <n v="0"/>
    <n v="0"/>
    <n v="0"/>
    <x v="8"/>
  </r>
  <r>
    <x v="1"/>
    <n v="152121.51"/>
    <n v="1039.6890000000001"/>
    <n v="146.31440000000001"/>
    <n v="410770.84"/>
    <n v="380.68200000000002"/>
    <n v="1079.0392999999999"/>
    <n v="0"/>
    <n v="0"/>
    <n v="562892.35"/>
    <x v="8"/>
  </r>
  <r>
    <x v="2"/>
    <n v="55436.97"/>
    <n v="378.90899999999999"/>
    <n v="146.30680000000001"/>
    <n v="59609"/>
    <n v="209.239"/>
    <n v="284.88470000000001"/>
    <n v="0"/>
    <n v="0"/>
    <n v="115045.97"/>
    <x v="8"/>
  </r>
  <r>
    <x v="3"/>
    <n v="17114.150000000001"/>
    <n v="116.758"/>
    <n v="146.578"/>
    <n v="40996.01"/>
    <n v="116.758"/>
    <n v="351.11950000000002"/>
    <n v="0"/>
    <n v="0"/>
    <n v="58110.16"/>
    <x v="8"/>
  </r>
  <r>
    <x v="4"/>
    <n v="114676.28"/>
    <n v="783.50300000000004"/>
    <n v="146.36349999999999"/>
    <n v="96318.05"/>
    <n v="783.44500000000005"/>
    <n v="122.9417"/>
    <n v="0"/>
    <n v="0"/>
    <n v="210994.33"/>
    <x v="8"/>
  </r>
  <r>
    <x v="5"/>
    <n v="450352.48"/>
    <n v="3078.6469999999999"/>
    <n v="146.2826"/>
    <n v="0"/>
    <n v="0"/>
    <n v="0"/>
    <n v="0"/>
    <n v="0"/>
    <n v="450352.48"/>
    <x v="8"/>
  </r>
  <r>
    <x v="6"/>
    <n v="16382.64"/>
    <n v="112.217"/>
    <n v="145.9907"/>
    <n v="0"/>
    <n v="0"/>
    <n v="0"/>
    <n v="0"/>
    <n v="0"/>
    <n v="16382.64"/>
    <x v="8"/>
  </r>
  <r>
    <x v="7"/>
    <n v="3803.03"/>
    <n v="26.391999999999999"/>
    <n v="144.09780000000001"/>
    <n v="0"/>
    <n v="0"/>
    <n v="0"/>
    <n v="0"/>
    <n v="0"/>
    <n v="3803.03"/>
    <x v="8"/>
  </r>
  <r>
    <x v="8"/>
    <n v="37860.18"/>
    <n v="647.41200000000003"/>
    <n v="58.479300000000002"/>
    <n v="47335.98"/>
    <n v="151.36600000000001"/>
    <n v="312.7253"/>
    <n v="0"/>
    <n v="0"/>
    <n v="85196.160000000003"/>
    <x v="8"/>
  </r>
  <r>
    <x v="9"/>
    <n v="3156.17"/>
    <n v="53.97"/>
    <n v="58.4801"/>
    <n v="16943.93"/>
    <n v="94.7"/>
    <n v="178.9222"/>
    <n v="0"/>
    <n v="0"/>
    <n v="20100.099999999999"/>
    <x v="8"/>
  </r>
  <r>
    <x v="10"/>
    <n v="6189.99"/>
    <n v="105.848"/>
    <n v="58.48"/>
    <n v="27436.560000000001"/>
    <n v="105.848"/>
    <n v="259.2072"/>
    <n v="0"/>
    <n v="0"/>
    <n v="33626.550000000003"/>
    <x v="8"/>
  </r>
  <r>
    <x v="11"/>
    <n v="0.47"/>
    <n v="8.0000000000000002E-3"/>
    <n v="58.75"/>
    <n v="0"/>
    <n v="0"/>
    <n v="0"/>
    <n v="0"/>
    <n v="0"/>
    <n v="0.47"/>
    <x v="8"/>
  </r>
  <r>
    <x v="0"/>
    <n v="0"/>
    <n v="0"/>
    <n v="0"/>
    <n v="0"/>
    <n v="0"/>
    <n v="0"/>
    <n v="0"/>
    <n v="0"/>
    <n v="0"/>
    <x v="9"/>
  </r>
  <r>
    <x v="1"/>
    <n v="184134.19"/>
    <n v="1010.797"/>
    <n v="182.16730000000001"/>
    <n v="283704.81"/>
    <n v="244.30199999999999"/>
    <n v="1161.2873"/>
    <n v="0"/>
    <n v="0"/>
    <n v="467839"/>
    <x v="9"/>
  </r>
  <r>
    <x v="2"/>
    <n v="46807.4"/>
    <n v="256.82100000000003"/>
    <n v="182.2569"/>
    <n v="69520.789999999994"/>
    <n v="193.71700000000001"/>
    <n v="358.87810000000002"/>
    <n v="0"/>
    <n v="0"/>
    <n v="116328.19"/>
    <x v="9"/>
  </r>
  <r>
    <x v="3"/>
    <n v="18031.169999999998"/>
    <n v="98.53"/>
    <n v="183.0018"/>
    <n v="47826.66"/>
    <n v="97.268000000000001"/>
    <n v="491.69979999999998"/>
    <n v="0"/>
    <n v="0"/>
    <n v="65857.83"/>
    <x v="9"/>
  </r>
  <r>
    <x v="4"/>
    <n v="129130.98"/>
    <n v="708.60400000000004"/>
    <n v="182.2329"/>
    <n v="120329.53"/>
    <n v="708.60400000000004"/>
    <n v="169.81209999999999"/>
    <n v="0"/>
    <n v="0"/>
    <n v="249460.51"/>
    <x v="9"/>
  </r>
  <r>
    <x v="5"/>
    <n v="626531.31000000006"/>
    <n v="3439.538"/>
    <n v="182.1557"/>
    <n v="-350.5"/>
    <n v="0"/>
    <n v="0"/>
    <n v="0"/>
    <n v="0"/>
    <n v="626180.81000000006"/>
    <x v="9"/>
  </r>
  <r>
    <x v="6"/>
    <n v="12020.24"/>
    <n v="65.998999999999995"/>
    <n v="182.1276"/>
    <n v="0"/>
    <n v="0"/>
    <n v="0"/>
    <n v="0"/>
    <n v="0"/>
    <n v="12020.24"/>
    <x v="9"/>
  </r>
  <r>
    <x v="7"/>
    <n v="1092.49"/>
    <n v="6.2320000000000002"/>
    <n v="175.30330000000001"/>
    <n v="0"/>
    <n v="0"/>
    <n v="0"/>
    <n v="0"/>
    <n v="0"/>
    <n v="1092.49"/>
    <x v="9"/>
  </r>
  <r>
    <x v="8"/>
    <n v="37700.879999999997"/>
    <n v="644.67999999999995"/>
    <n v="58.48"/>
    <n v="66363.73"/>
    <n v="211.7"/>
    <n v="313.48009999999999"/>
    <n v="0"/>
    <n v="0"/>
    <n v="104064.61"/>
    <x v="9"/>
  </r>
  <r>
    <x v="9"/>
    <n v="8910.6"/>
    <n v="152.37"/>
    <n v="58.48"/>
    <n v="36676.17"/>
    <n v="205.63"/>
    <n v="178.36"/>
    <n v="0"/>
    <n v="0"/>
    <n v="45586.77"/>
    <x v="9"/>
  </r>
  <r>
    <x v="10"/>
    <n v="8455.6299999999992"/>
    <n v="144.59"/>
    <n v="58.48"/>
    <n v="37425.67"/>
    <n v="144.59"/>
    <n v="258.83999999999997"/>
    <n v="0"/>
    <n v="0"/>
    <n v="45881.3"/>
    <x v="9"/>
  </r>
  <r>
    <x v="11"/>
    <n v="877.2"/>
    <n v="15"/>
    <n v="58.48"/>
    <n v="0"/>
    <n v="0"/>
    <n v="0"/>
    <n v="0"/>
    <n v="0"/>
    <n v="877.2"/>
    <x v="9"/>
  </r>
  <r>
    <x v="0"/>
    <n v="0"/>
    <n v="0"/>
    <n v="0"/>
    <n v="0"/>
    <n v="0"/>
    <n v="0"/>
    <n v="0"/>
    <n v="0"/>
    <n v="0"/>
    <x v="10"/>
  </r>
  <r>
    <x v="1"/>
    <n v="186978.15"/>
    <n v="1191.1220000000001"/>
    <n v="156.97649999999999"/>
    <n v="367498.59"/>
    <n v="395.00099999999998"/>
    <n v="930.37379999999996"/>
    <n v="0"/>
    <n v="0"/>
    <n v="554476.74"/>
    <x v="10"/>
  </r>
  <r>
    <x v="2"/>
    <n v="78182.42"/>
    <n v="498.20299999999997"/>
    <n v="156.9288"/>
    <n v="68760.22"/>
    <n v="193.214"/>
    <n v="355.87599999999998"/>
    <n v="0"/>
    <n v="0"/>
    <n v="146942.64000000001"/>
    <x v="10"/>
  </r>
  <r>
    <x v="3"/>
    <n v="55731.99"/>
    <n v="355.11099999999999"/>
    <n v="156.94239999999999"/>
    <n v="51852.18"/>
    <n v="355.01499999999999"/>
    <n v="146.05629999999999"/>
    <n v="0"/>
    <n v="0"/>
    <n v="107584.17"/>
    <x v="10"/>
  </r>
  <r>
    <x v="4"/>
    <n v="119628.43"/>
    <n v="762.07500000000005"/>
    <n v="156.97720000000001"/>
    <n v="97993.279999999999"/>
    <n v="762.07500000000005"/>
    <n v="128.5874"/>
    <n v="0"/>
    <n v="0"/>
    <n v="217621.71"/>
    <x v="10"/>
  </r>
  <r>
    <x v="5"/>
    <n v="546019.99"/>
    <n v="3477.643"/>
    <n v="157.0086"/>
    <n v="0"/>
    <n v="0"/>
    <n v="0"/>
    <n v="0"/>
    <n v="0"/>
    <n v="546019.99"/>
    <x v="10"/>
  </r>
  <r>
    <x v="6"/>
    <n v="15228.31"/>
    <n v="96.667000000000002"/>
    <n v="157.53370000000001"/>
    <n v="0"/>
    <n v="0"/>
    <n v="0"/>
    <n v="0"/>
    <n v="0"/>
    <n v="15228.31"/>
    <x v="10"/>
  </r>
  <r>
    <x v="7"/>
    <n v="941.83"/>
    <n v="6.01"/>
    <n v="156.7105"/>
    <n v="0"/>
    <n v="0"/>
    <n v="0"/>
    <n v="0"/>
    <n v="0"/>
    <n v="941.83"/>
    <x v="10"/>
  </r>
  <r>
    <x v="8"/>
    <n v="33216.639999999999"/>
    <n v="567.87199999999996"/>
    <n v="58.493200000000002"/>
    <n v="55485.54"/>
    <n v="177.334"/>
    <n v="312.88720000000001"/>
    <n v="0"/>
    <n v="0"/>
    <n v="88702.18"/>
    <x v="10"/>
  </r>
  <r>
    <x v="9"/>
    <n v="3801.2"/>
    <n v="65.242999999999995"/>
    <n v="58.2622"/>
    <n v="21759.919999999998"/>
    <n v="121.78400000000001"/>
    <n v="178.6763"/>
    <n v="0"/>
    <n v="0"/>
    <n v="25561.119999999999"/>
    <x v="10"/>
  </r>
  <r>
    <x v="10"/>
    <n v="6315.84"/>
    <n v="107.548"/>
    <n v="58.7258"/>
    <n v="27954.720000000001"/>
    <n v="107.548"/>
    <n v="259.92779999999999"/>
    <n v="0"/>
    <n v="0"/>
    <n v="34270.559999999998"/>
    <x v="10"/>
  </r>
  <r>
    <x v="11"/>
    <n v="1637.43"/>
    <n v="28.047000000000001"/>
    <n v="58.381599999999999"/>
    <n v="0"/>
    <n v="0"/>
    <n v="0"/>
    <n v="0"/>
    <n v="0"/>
    <n v="1637.43"/>
    <x v="10"/>
  </r>
  <r>
    <x v="0"/>
    <n v="0"/>
    <n v="0"/>
    <n v="0"/>
    <n v="0"/>
    <n v="0"/>
    <n v="0"/>
    <n v="0"/>
    <n v="0"/>
    <n v="0"/>
    <x v="11"/>
  </r>
  <r>
    <x v="1"/>
    <n v="79430.36"/>
    <n v="284.96100000000001"/>
    <n v="278.74119999999999"/>
    <n v="285988.7"/>
    <n v="86.332999999999998"/>
    <n v="3312.6232"/>
    <n v="0"/>
    <n v="0"/>
    <n v="365419.06"/>
    <x v="11"/>
  </r>
  <r>
    <x v="2"/>
    <n v="18394.07"/>
    <n v="65.984999999999999"/>
    <n v="278.76139999999998"/>
    <n v="63895.55"/>
    <n v="98.266000000000005"/>
    <n v="650.23050000000001"/>
    <n v="0"/>
    <n v="0"/>
    <n v="82289.62"/>
    <x v="11"/>
  </r>
  <r>
    <x v="3"/>
    <n v="4738.41"/>
    <n v="17.462"/>
    <n v="271.35550000000001"/>
    <n v="13984.62"/>
    <n v="17.454000000000001"/>
    <n v="801.22720000000004"/>
    <n v="0"/>
    <n v="-0.01"/>
    <n v="18723.02"/>
    <x v="11"/>
  </r>
  <r>
    <x v="4"/>
    <n v="176418.28"/>
    <n v="632.66600000000005"/>
    <n v="278.84899999999999"/>
    <n v="125312.38"/>
    <n v="632.66600000000005"/>
    <n v="198.07040000000001"/>
    <n v="0"/>
    <n v="0"/>
    <n v="301730.65999999997"/>
    <x v="11"/>
  </r>
  <r>
    <x v="5"/>
    <n v="792350.92"/>
    <n v="2842.7260000000001"/>
    <n v="278.72930000000002"/>
    <n v="0"/>
    <n v="0"/>
    <n v="0"/>
    <n v="0"/>
    <n v="0"/>
    <n v="792350.92"/>
    <x v="11"/>
  </r>
  <r>
    <x v="6"/>
    <n v="14213.36"/>
    <n v="51.232999999999997"/>
    <n v="277.42590000000001"/>
    <n v="0"/>
    <n v="0"/>
    <n v="0"/>
    <n v="0"/>
    <n v="0"/>
    <n v="14213.36"/>
    <x v="11"/>
  </r>
  <r>
    <x v="7"/>
    <n v="-0.01"/>
    <n v="0"/>
    <n v="0"/>
    <n v="0"/>
    <n v="0"/>
    <n v="0"/>
    <n v="0"/>
    <n v="0"/>
    <n v="-0.01"/>
    <x v="11"/>
  </r>
  <r>
    <x v="8"/>
    <n v="68655.520000000004"/>
    <n v="1174.2429999999999"/>
    <n v="58.4679"/>
    <n v="134482.49"/>
    <n v="428.666"/>
    <n v="313.72320000000002"/>
    <n v="0"/>
    <n v="0"/>
    <n v="203138.01"/>
    <x v="11"/>
  </r>
  <r>
    <x v="9"/>
    <n v="11345.12"/>
    <n v="193.72300000000001"/>
    <n v="58.563600000000001"/>
    <n v="36028.720000000001"/>
    <n v="201.55199999999999"/>
    <n v="178.75640000000001"/>
    <n v="0"/>
    <n v="0"/>
    <n v="47373.84"/>
    <x v="11"/>
  </r>
  <r>
    <x v="10"/>
    <n v="13567.36"/>
    <n v="231.73500000000001"/>
    <n v="58.546900000000001"/>
    <n v="60050.879999999997"/>
    <n v="231.738"/>
    <n v="259.13260000000002"/>
    <n v="0"/>
    <n v="0"/>
    <n v="73618.240000000005"/>
    <x v="11"/>
  </r>
  <r>
    <x v="11"/>
    <n v="2748.56"/>
    <n v="47.12"/>
    <n v="58.331099999999999"/>
    <n v="0"/>
    <n v="0"/>
    <n v="0"/>
    <n v="0"/>
    <n v="0"/>
    <n v="2748.56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x v="0"/>
    <n v="0"/>
    <n v="0"/>
    <n v="0"/>
    <n v="0"/>
    <n v="0"/>
    <n v="0"/>
    <n v="0"/>
    <n v="0"/>
    <n v="0"/>
    <x v="0"/>
    <x v="0"/>
  </r>
  <r>
    <x v="1"/>
    <n v="146807.73000000001"/>
    <n v="893.01400000000001"/>
    <n v="164.39580000000001"/>
    <n v="210903.3"/>
    <n v="322.27100000000002"/>
    <n v="654.42840000000001"/>
    <n v="0"/>
    <n v="0"/>
    <n v="357711.03"/>
    <x v="0"/>
    <x v="0"/>
  </r>
  <r>
    <x v="2"/>
    <n v="29206.55"/>
    <n v="177.66"/>
    <n v="164.39580000000001"/>
    <n v="58519.41"/>
    <n v="120.95099999999999"/>
    <n v="483.82740000000001"/>
    <n v="0"/>
    <n v="0"/>
    <n v="87725.96"/>
    <x v="0"/>
    <x v="0"/>
  </r>
  <r>
    <x v="3"/>
    <n v="17978.330000000002"/>
    <n v="109.36"/>
    <n v="164.39580000000001"/>
    <n v="68957.23"/>
    <n v="109.36"/>
    <n v="630.55259999999998"/>
    <n v="0"/>
    <n v="0"/>
    <n v="86935.56"/>
    <x v="0"/>
    <x v="0"/>
  </r>
  <r>
    <x v="4"/>
    <n v="99650.15"/>
    <n v="606.16"/>
    <n v="164.39580000000001"/>
    <n v="88582.69"/>
    <n v="591.20399999999995"/>
    <n v="149.83439999999999"/>
    <n v="0"/>
    <n v="0"/>
    <n v="188232.84"/>
    <x v="0"/>
    <x v="0"/>
  </r>
  <r>
    <x v="5"/>
    <n v="378444.96"/>
    <n v="2302.0360000000001"/>
    <n v="164.39580000000001"/>
    <n v="0"/>
    <n v="0"/>
    <n v="0"/>
    <n v="0"/>
    <n v="0"/>
    <n v="378444.96"/>
    <x v="0"/>
    <x v="0"/>
  </r>
  <r>
    <x v="6"/>
    <n v="2959.11"/>
    <n v="18"/>
    <n v="164.39500000000001"/>
    <n v="0"/>
    <n v="0"/>
    <n v="0"/>
    <n v="0"/>
    <n v="0"/>
    <n v="2959.11"/>
    <x v="0"/>
    <x v="0"/>
  </r>
  <r>
    <x v="7"/>
    <n v="5351.73"/>
    <n v="32.554000000000002"/>
    <n v="164.3955"/>
    <n v="0"/>
    <n v="0"/>
    <n v="0"/>
    <n v="0"/>
    <n v="0"/>
    <n v="5351.73"/>
    <x v="0"/>
    <x v="0"/>
  </r>
  <r>
    <x v="8"/>
    <n v="0"/>
    <n v="0"/>
    <n v="0"/>
    <n v="0"/>
    <n v="0"/>
    <n v="0"/>
    <n v="0"/>
    <n v="0"/>
    <n v="0"/>
    <x v="0"/>
    <x v="0"/>
  </r>
  <r>
    <x v="9"/>
    <n v="0"/>
    <n v="0"/>
    <n v="0"/>
    <n v="0"/>
    <n v="0"/>
    <n v="0"/>
    <n v="0"/>
    <n v="0"/>
    <n v="0"/>
    <x v="0"/>
    <x v="0"/>
  </r>
  <r>
    <x v="10"/>
    <n v="0"/>
    <n v="0"/>
    <n v="0"/>
    <n v="0"/>
    <n v="0"/>
    <n v="0"/>
    <n v="0"/>
    <n v="0"/>
    <n v="0"/>
    <x v="0"/>
    <x v="0"/>
  </r>
  <r>
    <x v="11"/>
    <n v="0"/>
    <n v="0"/>
    <n v="0"/>
    <n v="0"/>
    <n v="0"/>
    <n v="0"/>
    <n v="0"/>
    <n v="0"/>
    <n v="0"/>
    <x v="0"/>
    <x v="0"/>
  </r>
  <r>
    <x v="0"/>
    <n v="0"/>
    <n v="0"/>
    <n v="0"/>
    <n v="0"/>
    <n v="0"/>
    <n v="0"/>
    <n v="0"/>
    <n v="0"/>
    <n v="0"/>
    <x v="1"/>
    <x v="0"/>
  </r>
  <r>
    <x v="1"/>
    <n v="145364.01"/>
    <n v="764.93200000000002"/>
    <n v="190.0352"/>
    <n v="204014.15"/>
    <n v="260.60399999999998"/>
    <n v="782.85119999999995"/>
    <n v="0"/>
    <n v="0"/>
    <n v="349378.16"/>
    <x v="1"/>
    <x v="0"/>
  </r>
  <r>
    <x v="2"/>
    <n v="61179.18"/>
    <n v="321.93599999999998"/>
    <n v="190.0352"/>
    <n v="102900.55"/>
    <n v="195.81700000000001"/>
    <n v="525.49339999999995"/>
    <n v="0"/>
    <n v="0"/>
    <n v="164079.73000000001"/>
    <x v="1"/>
    <x v="0"/>
  </r>
  <r>
    <x v="3"/>
    <n v="10273.11"/>
    <n v="54.058999999999997"/>
    <n v="190.0351"/>
    <n v="52529.54"/>
    <n v="54.058999999999997"/>
    <n v="971.70759999999996"/>
    <n v="0"/>
    <n v="0"/>
    <n v="62802.65"/>
    <x v="1"/>
    <x v="0"/>
  </r>
  <r>
    <x v="4"/>
    <n v="67732.539999999994"/>
    <n v="356.42099999999999"/>
    <n v="190.0352"/>
    <n v="78680.39"/>
    <n v="356.44299999999998"/>
    <n v="220.73759999999999"/>
    <n v="0"/>
    <n v="0"/>
    <n v="146412.93"/>
    <x v="1"/>
    <x v="0"/>
  </r>
  <r>
    <x v="5"/>
    <n v="354256.04"/>
    <n v="1864.16"/>
    <n v="190.0352"/>
    <n v="0"/>
    <n v="0"/>
    <n v="0"/>
    <n v="0"/>
    <n v="0"/>
    <n v="354256.04"/>
    <x v="1"/>
    <x v="0"/>
  </r>
  <r>
    <x v="6"/>
    <n v="1903.59"/>
    <n v="10.016999999999999"/>
    <n v="190.0359"/>
    <n v="0"/>
    <n v="0"/>
    <n v="0"/>
    <n v="0"/>
    <n v="0"/>
    <n v="1903.59"/>
    <x v="1"/>
    <x v="0"/>
  </r>
  <r>
    <x v="7"/>
    <n v="-0.03"/>
    <n v="0"/>
    <n v="0"/>
    <n v="0"/>
    <n v="0"/>
    <n v="0"/>
    <n v="0"/>
    <n v="0"/>
    <n v="-0.03"/>
    <x v="1"/>
    <x v="0"/>
  </r>
  <r>
    <x v="8"/>
    <n v="0"/>
    <n v="0"/>
    <n v="0"/>
    <n v="0"/>
    <n v="0"/>
    <n v="0"/>
    <n v="0"/>
    <n v="0"/>
    <n v="0"/>
    <x v="1"/>
    <x v="0"/>
  </r>
  <r>
    <x v="9"/>
    <n v="0"/>
    <n v="0"/>
    <n v="0"/>
    <n v="0"/>
    <n v="0"/>
    <n v="0"/>
    <n v="0"/>
    <n v="0"/>
    <n v="0"/>
    <x v="1"/>
    <x v="0"/>
  </r>
  <r>
    <x v="10"/>
    <n v="0"/>
    <n v="0"/>
    <n v="0"/>
    <n v="0"/>
    <n v="0"/>
    <n v="0"/>
    <n v="0"/>
    <n v="0"/>
    <n v="0"/>
    <x v="1"/>
    <x v="0"/>
  </r>
  <r>
    <x v="11"/>
    <n v="0"/>
    <n v="0"/>
    <n v="0"/>
    <n v="0"/>
    <n v="0"/>
    <n v="0"/>
    <n v="0"/>
    <n v="0"/>
    <n v="0"/>
    <x v="1"/>
    <x v="0"/>
  </r>
  <r>
    <x v="0"/>
    <n v="0"/>
    <n v="0"/>
    <n v="0"/>
    <n v="0"/>
    <n v="0"/>
    <n v="0"/>
    <n v="0"/>
    <n v="0"/>
    <n v="0"/>
    <x v="2"/>
    <x v="0"/>
  </r>
  <r>
    <x v="1"/>
    <n v="197776.4"/>
    <n v="1436.585"/>
    <n v="137.6712"/>
    <n v="239436.51"/>
    <n v="437.99900000000002"/>
    <n v="546.65989999999999"/>
    <n v="0"/>
    <n v="0"/>
    <n v="437212.91"/>
    <x v="2"/>
    <x v="0"/>
  </r>
  <r>
    <x v="2"/>
    <n v="31971.79"/>
    <n v="232.233"/>
    <n v="137.6712"/>
    <n v="48812.59"/>
    <n v="123.131"/>
    <n v="396.42809999999997"/>
    <n v="0"/>
    <n v="0"/>
    <n v="80784.38"/>
    <x v="2"/>
    <x v="0"/>
  </r>
  <r>
    <x v="3"/>
    <n v="22448.67"/>
    <n v="163.06"/>
    <n v="137.6712"/>
    <n v="66663.399999999994"/>
    <n v="173.02600000000001"/>
    <n v="385.27969999999999"/>
    <n v="0"/>
    <n v="0"/>
    <n v="89112.07"/>
    <x v="2"/>
    <x v="0"/>
  </r>
  <r>
    <x v="4"/>
    <n v="89626.02"/>
    <n v="651.01499999999999"/>
    <n v="137.6712"/>
    <n v="78593.100000000006"/>
    <n v="679.95299999999997"/>
    <n v="115.5861"/>
    <n v="0"/>
    <n v="0"/>
    <n v="168219.12"/>
    <x v="2"/>
    <x v="0"/>
  </r>
  <r>
    <x v="5"/>
    <n v="346160.23"/>
    <n v="2514.3980000000001"/>
    <n v="137.6712"/>
    <n v="0"/>
    <n v="0"/>
    <n v="0"/>
    <n v="0"/>
    <n v="0"/>
    <n v="346160.23"/>
    <x v="2"/>
    <x v="0"/>
  </r>
  <r>
    <x v="6"/>
    <n v="3992.47"/>
    <n v="29"/>
    <n v="137.67140000000001"/>
    <n v="0"/>
    <n v="0"/>
    <n v="0"/>
    <n v="0"/>
    <n v="0"/>
    <n v="3992.47"/>
    <x v="2"/>
    <x v="0"/>
  </r>
  <r>
    <x v="7"/>
    <n v="0"/>
    <n v="0"/>
    <n v="0"/>
    <n v="0"/>
    <n v="0"/>
    <n v="0"/>
    <n v="0"/>
    <n v="0"/>
    <n v="0"/>
    <x v="2"/>
    <x v="0"/>
  </r>
  <r>
    <x v="8"/>
    <n v="0"/>
    <n v="0"/>
    <n v="0"/>
    <n v="0"/>
    <n v="0"/>
    <n v="0"/>
    <n v="0"/>
    <n v="0"/>
    <n v="0"/>
    <x v="2"/>
    <x v="0"/>
  </r>
  <r>
    <x v="9"/>
    <n v="0"/>
    <n v="0"/>
    <n v="0"/>
    <n v="0"/>
    <n v="0"/>
    <n v="0"/>
    <n v="0"/>
    <n v="0"/>
    <n v="0"/>
    <x v="2"/>
    <x v="0"/>
  </r>
  <r>
    <x v="10"/>
    <n v="0"/>
    <n v="0"/>
    <n v="0"/>
    <n v="0"/>
    <n v="0"/>
    <n v="0"/>
    <n v="0"/>
    <n v="0"/>
    <n v="0"/>
    <x v="2"/>
    <x v="0"/>
  </r>
  <r>
    <x v="11"/>
    <n v="0"/>
    <n v="0"/>
    <n v="0"/>
    <n v="0"/>
    <n v="0"/>
    <n v="0"/>
    <n v="0"/>
    <n v="0"/>
    <n v="0"/>
    <x v="2"/>
    <x v="0"/>
  </r>
  <r>
    <x v="0"/>
    <n v="0"/>
    <n v="0"/>
    <n v="0"/>
    <n v="0"/>
    <n v="0"/>
    <n v="0"/>
    <n v="0"/>
    <n v="0"/>
    <n v="0"/>
    <x v="3"/>
    <x v="0"/>
  </r>
  <r>
    <x v="1"/>
    <n v="130901.11"/>
    <n v="893.61199999999997"/>
    <n v="146.4854"/>
    <n v="212169.83"/>
    <n v="298.983"/>
    <n v="709.63840000000005"/>
    <n v="0"/>
    <n v="0"/>
    <n v="343070.94"/>
    <x v="3"/>
    <x v="0"/>
  </r>
  <r>
    <x v="2"/>
    <n v="37495.29"/>
    <n v="255.96600000000001"/>
    <n v="146.4854"/>
    <n v="65113.69"/>
    <n v="174.267"/>
    <n v="373.64330000000001"/>
    <n v="0"/>
    <n v="0"/>
    <n v="102608.98"/>
    <x v="3"/>
    <x v="0"/>
  </r>
  <r>
    <x v="3"/>
    <n v="7699.99"/>
    <n v="52.564999999999998"/>
    <n v="146.48509999999999"/>
    <n v="71465.929999999993"/>
    <n v="52.564999999999998"/>
    <n v="1359.5725"/>
    <n v="0"/>
    <n v="0"/>
    <n v="79165.919999999998"/>
    <x v="3"/>
    <x v="0"/>
  </r>
  <r>
    <x v="4"/>
    <n v="106361.14"/>
    <n v="726.08699999999999"/>
    <n v="146.4854"/>
    <n v="98388.04"/>
    <n v="724.83100000000002"/>
    <n v="135.73929999999999"/>
    <n v="0"/>
    <n v="0"/>
    <n v="204749.18"/>
    <x v="3"/>
    <x v="0"/>
  </r>
  <r>
    <x v="5"/>
    <n v="379116.64"/>
    <n v="2588.085"/>
    <n v="146.4854"/>
    <n v="0"/>
    <n v="0"/>
    <n v="0"/>
    <n v="0"/>
    <n v="0"/>
    <n v="379116.64"/>
    <x v="3"/>
    <x v="0"/>
  </r>
  <r>
    <x v="6"/>
    <n v="4548.51"/>
    <n v="31.050999999999998"/>
    <n v="146.48509999999999"/>
    <n v="0"/>
    <n v="0"/>
    <n v="0"/>
    <n v="0"/>
    <n v="0"/>
    <n v="4548.51"/>
    <x v="3"/>
    <x v="0"/>
  </r>
  <r>
    <x v="7"/>
    <n v="0.02"/>
    <n v="0"/>
    <n v="0"/>
    <n v="0"/>
    <n v="0"/>
    <n v="0"/>
    <n v="0"/>
    <n v="0"/>
    <n v="0.02"/>
    <x v="3"/>
    <x v="0"/>
  </r>
  <r>
    <x v="8"/>
    <n v="0"/>
    <n v="0"/>
    <n v="0"/>
    <n v="0"/>
    <n v="0"/>
    <n v="0"/>
    <n v="0"/>
    <n v="0"/>
    <n v="0"/>
    <x v="3"/>
    <x v="0"/>
  </r>
  <r>
    <x v="9"/>
    <n v="0"/>
    <n v="0"/>
    <n v="0"/>
    <n v="0"/>
    <n v="0"/>
    <n v="0"/>
    <n v="0"/>
    <n v="0"/>
    <n v="0"/>
    <x v="3"/>
    <x v="0"/>
  </r>
  <r>
    <x v="10"/>
    <n v="0"/>
    <n v="0"/>
    <n v="0"/>
    <n v="0"/>
    <n v="0"/>
    <n v="0"/>
    <n v="0"/>
    <n v="0"/>
    <n v="0"/>
    <x v="3"/>
    <x v="0"/>
  </r>
  <r>
    <x v="11"/>
    <n v="0"/>
    <n v="0"/>
    <n v="0"/>
    <n v="0"/>
    <n v="0"/>
    <n v="0"/>
    <n v="0"/>
    <n v="0"/>
    <n v="0"/>
    <x v="3"/>
    <x v="0"/>
  </r>
  <r>
    <x v="0"/>
    <n v="0"/>
    <n v="0"/>
    <n v="0"/>
    <n v="0"/>
    <n v="0"/>
    <n v="0"/>
    <n v="0"/>
    <n v="0"/>
    <n v="0"/>
    <x v="4"/>
    <x v="0"/>
  </r>
  <r>
    <x v="1"/>
    <n v="132732.42000000001"/>
    <n v="983.93700000000001"/>
    <n v="134.89930000000001"/>
    <n v="249765.39"/>
    <n v="350.19799999999998"/>
    <n v="713.21190000000001"/>
    <n v="0"/>
    <n v="0"/>
    <n v="382497.81"/>
    <x v="4"/>
    <x v="0"/>
  </r>
  <r>
    <x v="2"/>
    <n v="41991.74"/>
    <n v="311.28199999999998"/>
    <n v="134.89940000000001"/>
    <n v="71579.759999999995"/>
    <n v="157.251"/>
    <n v="455.1943"/>
    <n v="0"/>
    <n v="0"/>
    <n v="113571.5"/>
    <x v="4"/>
    <x v="0"/>
  </r>
  <r>
    <x v="3"/>
    <n v="13395.77"/>
    <n v="99.302000000000007"/>
    <n v="134.89930000000001"/>
    <n v="68980.259999999995"/>
    <n v="99.302000000000007"/>
    <n v="694.65129999999999"/>
    <n v="0"/>
    <n v="0"/>
    <n v="82376.03"/>
    <x v="4"/>
    <x v="0"/>
  </r>
  <r>
    <x v="4"/>
    <n v="90878.83"/>
    <n v="673.67899999999997"/>
    <n v="134.89930000000001"/>
    <n v="102084.65"/>
    <n v="673.67899999999997"/>
    <n v="151.53309999999999"/>
    <n v="0"/>
    <n v="0"/>
    <n v="192963.48"/>
    <x v="4"/>
    <x v="0"/>
  </r>
  <r>
    <x v="5"/>
    <n v="413360.88"/>
    <n v="3064.2179999999998"/>
    <n v="134.89930000000001"/>
    <n v="0"/>
    <n v="0"/>
    <n v="0"/>
    <n v="0"/>
    <n v="0"/>
    <n v="413360.88"/>
    <x v="4"/>
    <x v="0"/>
  </r>
  <r>
    <x v="6"/>
    <n v="4046.97"/>
    <n v="30"/>
    <n v="134.899"/>
    <n v="0"/>
    <n v="0"/>
    <n v="0"/>
    <n v="0"/>
    <n v="0"/>
    <n v="4046.97"/>
    <x v="4"/>
    <x v="0"/>
  </r>
  <r>
    <x v="7"/>
    <n v="1987.85"/>
    <n v="14.736000000000001"/>
    <n v="134.89750000000001"/>
    <n v="0"/>
    <n v="0"/>
    <n v="0"/>
    <n v="0"/>
    <n v="0"/>
    <n v="1987.85"/>
    <x v="4"/>
    <x v="0"/>
  </r>
  <r>
    <x v="8"/>
    <n v="0"/>
    <n v="0"/>
    <n v="0"/>
    <n v="0"/>
    <n v="0"/>
    <n v="0"/>
    <n v="0"/>
    <n v="0"/>
    <n v="0"/>
    <x v="4"/>
    <x v="0"/>
  </r>
  <r>
    <x v="9"/>
    <n v="0"/>
    <n v="0"/>
    <n v="0"/>
    <n v="0"/>
    <n v="0"/>
    <n v="0"/>
    <n v="0"/>
    <n v="0"/>
    <n v="0"/>
    <x v="4"/>
    <x v="0"/>
  </r>
  <r>
    <x v="10"/>
    <n v="0"/>
    <n v="0"/>
    <n v="0"/>
    <n v="0"/>
    <n v="0"/>
    <n v="0"/>
    <n v="0"/>
    <n v="0"/>
    <n v="0"/>
    <x v="4"/>
    <x v="0"/>
  </r>
  <r>
    <x v="11"/>
    <n v="0"/>
    <n v="0"/>
    <n v="0"/>
    <n v="0"/>
    <n v="0"/>
    <n v="0"/>
    <n v="0"/>
    <n v="0"/>
    <n v="0"/>
    <x v="4"/>
    <x v="0"/>
  </r>
  <r>
    <x v="0"/>
    <n v="0"/>
    <n v="0"/>
    <n v="0"/>
    <n v="0"/>
    <n v="0"/>
    <n v="0"/>
    <n v="0"/>
    <n v="0"/>
    <n v="0"/>
    <x v="5"/>
    <x v="0"/>
  </r>
  <r>
    <x v="1"/>
    <n v="123728.97"/>
    <n v="728.46299999999997"/>
    <n v="169.8494"/>
    <n v="269551.42"/>
    <n v="261.82600000000002"/>
    <n v="1029.5059000000001"/>
    <n v="0"/>
    <n v="0"/>
    <n v="393280.39"/>
    <x v="5"/>
    <x v="0"/>
  </r>
  <r>
    <x v="2"/>
    <n v="20104.39"/>
    <n v="118.366"/>
    <n v="169.8494"/>
    <n v="108296.24"/>
    <n v="112.617"/>
    <n v="961.63310000000001"/>
    <n v="0"/>
    <n v="0"/>
    <n v="128400.63"/>
    <x v="5"/>
    <x v="0"/>
  </r>
  <r>
    <x v="3"/>
    <n v="31793.59"/>
    <n v="187.18700000000001"/>
    <n v="169.8493"/>
    <n v="112592.87"/>
    <n v="188.99"/>
    <n v="595.76099999999997"/>
    <n v="0"/>
    <n v="0"/>
    <n v="144386.46"/>
    <x v="5"/>
    <x v="0"/>
  </r>
  <r>
    <x v="4"/>
    <n v="134087.91"/>
    <n v="789.452"/>
    <n v="169.8494"/>
    <n v="129743.05"/>
    <n v="802.53"/>
    <n v="161.66749999999999"/>
    <n v="0"/>
    <n v="0"/>
    <n v="263830.96000000002"/>
    <x v="5"/>
    <x v="0"/>
  </r>
  <r>
    <x v="5"/>
    <n v="596625.42000000004"/>
    <n v="3512.674"/>
    <n v="169.8494"/>
    <n v="175.25"/>
    <n v="0"/>
    <n v="0"/>
    <n v="0"/>
    <n v="0"/>
    <n v="596800.67000000004"/>
    <x v="5"/>
    <x v="0"/>
  </r>
  <r>
    <x v="6"/>
    <n v="3128.11"/>
    <n v="18.417000000000002"/>
    <n v="169.84909999999999"/>
    <n v="0"/>
    <n v="0"/>
    <n v="0"/>
    <n v="0"/>
    <n v="0"/>
    <n v="3128.11"/>
    <x v="5"/>
    <x v="0"/>
  </r>
  <r>
    <x v="7"/>
    <n v="1241.0899999999999"/>
    <n v="7.3070000000000004"/>
    <n v="169.84950000000001"/>
    <n v="0"/>
    <n v="0"/>
    <n v="0"/>
    <n v="0"/>
    <n v="0"/>
    <n v="1241.0899999999999"/>
    <x v="5"/>
    <x v="0"/>
  </r>
  <r>
    <x v="8"/>
    <n v="0"/>
    <n v="0"/>
    <n v="0"/>
    <n v="0"/>
    <n v="0"/>
    <n v="0"/>
    <n v="0"/>
    <n v="0"/>
    <n v="0"/>
    <x v="5"/>
    <x v="0"/>
  </r>
  <r>
    <x v="9"/>
    <n v="0"/>
    <n v="0"/>
    <n v="0"/>
    <n v="0"/>
    <n v="0"/>
    <n v="0"/>
    <n v="0"/>
    <n v="0"/>
    <n v="0"/>
    <x v="5"/>
    <x v="0"/>
  </r>
  <r>
    <x v="10"/>
    <n v="0"/>
    <n v="0"/>
    <n v="0"/>
    <n v="0"/>
    <n v="0"/>
    <n v="0"/>
    <n v="0"/>
    <n v="0"/>
    <n v="0"/>
    <x v="5"/>
    <x v="0"/>
  </r>
  <r>
    <x v="11"/>
    <n v="0"/>
    <n v="0"/>
    <n v="0"/>
    <n v="0"/>
    <n v="0"/>
    <n v="0"/>
    <n v="0"/>
    <n v="0"/>
    <n v="0"/>
    <x v="5"/>
    <x v="0"/>
  </r>
  <r>
    <x v="0"/>
    <n v="0"/>
    <n v="0"/>
    <n v="0"/>
    <n v="0"/>
    <n v="0"/>
    <n v="0"/>
    <n v="0"/>
    <n v="0"/>
    <n v="0"/>
    <x v="6"/>
    <x v="0"/>
  </r>
  <r>
    <x v="1"/>
    <n v="132087.35"/>
    <n v="869.91800000000001"/>
    <n v="151.8389"/>
    <n v="281182.84999999998"/>
    <n v="262.08300000000003"/>
    <n v="1072.8770999999999"/>
    <n v="0"/>
    <n v="0"/>
    <n v="413270.2"/>
    <x v="6"/>
    <x v="0"/>
  </r>
  <r>
    <x v="2"/>
    <n v="19498.240000000002"/>
    <n v="128.41399999999999"/>
    <n v="151.8389"/>
    <n v="66991.240000000005"/>
    <n v="78.272000000000006"/>
    <n v="855.87750000000005"/>
    <n v="0"/>
    <n v="0"/>
    <n v="86489.48"/>
    <x v="6"/>
    <x v="0"/>
  </r>
  <r>
    <x v="3"/>
    <n v="32232.2"/>
    <n v="212.279"/>
    <n v="151.8389"/>
    <n v="98289.17"/>
    <n v="210.81399999999999"/>
    <n v="466.2364"/>
    <n v="0"/>
    <n v="0"/>
    <n v="130521.37"/>
    <x v="6"/>
    <x v="0"/>
  </r>
  <r>
    <x v="4"/>
    <n v="113112.79"/>
    <n v="744.95299999999997"/>
    <n v="151.83879999999999"/>
    <n v="103365.18"/>
    <n v="740.952"/>
    <n v="139.50319999999999"/>
    <n v="0"/>
    <n v="0"/>
    <n v="216477.97"/>
    <x v="6"/>
    <x v="0"/>
  </r>
  <r>
    <x v="5"/>
    <n v="484700.68"/>
    <n v="3192.2049999999999"/>
    <n v="151.83879999999999"/>
    <n v="175.25"/>
    <n v="0"/>
    <n v="0"/>
    <n v="0"/>
    <n v="0"/>
    <n v="484875.93"/>
    <x v="6"/>
    <x v="0"/>
  </r>
  <r>
    <x v="6"/>
    <n v="4092.21"/>
    <n v="26.951000000000001"/>
    <n v="151.8389"/>
    <n v="17.57"/>
    <n v="0"/>
    <n v="0"/>
    <n v="0"/>
    <n v="0"/>
    <n v="4109.78"/>
    <x v="6"/>
    <x v="0"/>
  </r>
  <r>
    <x v="7"/>
    <n v="-0.02"/>
    <n v="0"/>
    <n v="0"/>
    <n v="0.02"/>
    <n v="0"/>
    <n v="0"/>
    <n v="0"/>
    <n v="0"/>
    <n v="0"/>
    <x v="6"/>
    <x v="0"/>
  </r>
  <r>
    <x v="8"/>
    <n v="0"/>
    <n v="0"/>
    <n v="0"/>
    <n v="0"/>
    <n v="0"/>
    <n v="0"/>
    <n v="0"/>
    <n v="0"/>
    <n v="0"/>
    <x v="6"/>
    <x v="0"/>
  </r>
  <r>
    <x v="9"/>
    <n v="0"/>
    <n v="0"/>
    <n v="0"/>
    <n v="0"/>
    <n v="0"/>
    <n v="0"/>
    <n v="0"/>
    <n v="0"/>
    <n v="0"/>
    <x v="6"/>
    <x v="0"/>
  </r>
  <r>
    <x v="10"/>
    <n v="0"/>
    <n v="0"/>
    <n v="0"/>
    <n v="0"/>
    <n v="0"/>
    <n v="0"/>
    <n v="0"/>
    <n v="0"/>
    <n v="0"/>
    <x v="6"/>
    <x v="0"/>
  </r>
  <r>
    <x v="11"/>
    <n v="0"/>
    <n v="0"/>
    <n v="0"/>
    <n v="0"/>
    <n v="0"/>
    <n v="0"/>
    <n v="0"/>
    <n v="0"/>
    <n v="0"/>
    <x v="6"/>
    <x v="0"/>
  </r>
  <r>
    <x v="0"/>
    <n v="0"/>
    <n v="0"/>
    <n v="0"/>
    <n v="0"/>
    <n v="0"/>
    <n v="0"/>
    <n v="0"/>
    <n v="0"/>
    <n v="0"/>
    <x v="7"/>
    <x v="0"/>
  </r>
  <r>
    <x v="1"/>
    <n v="154492.1"/>
    <n v="1138.7529999999999"/>
    <n v="135.6678"/>
    <n v="269942.24"/>
    <n v="362.53300000000002"/>
    <n v="744.60050000000001"/>
    <n v="0"/>
    <n v="0"/>
    <n v="424434.34"/>
    <x v="7"/>
    <x v="0"/>
  </r>
  <r>
    <x v="2"/>
    <n v="38958.36"/>
    <n v="287.16000000000003"/>
    <n v="135.6678"/>
    <n v="73714.5"/>
    <n v="216.15299999999999"/>
    <n v="341.02929999999998"/>
    <n v="0"/>
    <n v="0"/>
    <n v="112672.86"/>
    <x v="7"/>
    <x v="0"/>
  </r>
  <r>
    <x v="3"/>
    <n v="15276.88"/>
    <n v="112.605"/>
    <n v="135.6679"/>
    <n v="75514.75"/>
    <n v="107.95099999999999"/>
    <n v="699.52800000000002"/>
    <n v="0"/>
    <n v="0"/>
    <n v="90791.63"/>
    <x v="7"/>
    <x v="0"/>
  </r>
  <r>
    <x v="4"/>
    <n v="144946.65"/>
    <n v="1068.394"/>
    <n v="135.6678"/>
    <n v="106285.34"/>
    <n v="1062.386"/>
    <n v="100.044"/>
    <n v="0"/>
    <n v="0"/>
    <n v="251231.99"/>
    <x v="7"/>
    <x v="0"/>
  </r>
  <r>
    <x v="5"/>
    <n v="432496.83"/>
    <n v="3187.9110000000001"/>
    <n v="135.6678"/>
    <n v="0"/>
    <n v="0"/>
    <n v="0"/>
    <n v="0"/>
    <n v="0"/>
    <n v="432496.83"/>
    <x v="7"/>
    <x v="0"/>
  </r>
  <r>
    <x v="6"/>
    <n v="7172.48"/>
    <n v="52.868000000000002"/>
    <n v="135.6677"/>
    <n v="0"/>
    <n v="0"/>
    <n v="0"/>
    <n v="0"/>
    <n v="0"/>
    <n v="7172.48"/>
    <x v="7"/>
    <x v="0"/>
  </r>
  <r>
    <x v="7"/>
    <n v="1561.12"/>
    <n v="11.507"/>
    <n v="135.667"/>
    <n v="0"/>
    <n v="0"/>
    <n v="0"/>
    <n v="0"/>
    <n v="0"/>
    <n v="1561.12"/>
    <x v="7"/>
    <x v="0"/>
  </r>
  <r>
    <x v="8"/>
    <n v="0"/>
    <n v="0"/>
    <n v="0"/>
    <n v="0"/>
    <n v="0"/>
    <n v="0"/>
    <n v="0"/>
    <n v="0"/>
    <n v="0"/>
    <x v="7"/>
    <x v="0"/>
  </r>
  <r>
    <x v="9"/>
    <n v="0"/>
    <n v="0"/>
    <n v="0"/>
    <n v="0"/>
    <n v="0"/>
    <n v="0"/>
    <n v="0"/>
    <n v="0"/>
    <n v="0"/>
    <x v="7"/>
    <x v="0"/>
  </r>
  <r>
    <x v="10"/>
    <n v="0"/>
    <n v="0"/>
    <n v="0"/>
    <n v="0"/>
    <n v="0"/>
    <n v="0"/>
    <n v="0"/>
    <n v="0"/>
    <n v="0"/>
    <x v="7"/>
    <x v="0"/>
  </r>
  <r>
    <x v="11"/>
    <n v="0"/>
    <n v="0"/>
    <n v="0"/>
    <n v="0"/>
    <n v="0"/>
    <n v="0"/>
    <n v="0"/>
    <n v="0"/>
    <n v="0"/>
    <x v="7"/>
    <x v="0"/>
  </r>
  <r>
    <x v="0"/>
    <n v="0"/>
    <n v="0"/>
    <n v="0"/>
    <n v="0"/>
    <n v="0"/>
    <n v="0"/>
    <n v="0"/>
    <n v="0"/>
    <n v="0"/>
    <x v="8"/>
    <x v="0"/>
  </r>
  <r>
    <x v="1"/>
    <n v="152121.51"/>
    <n v="1039.6890000000001"/>
    <n v="146.31440000000001"/>
    <n v="410770.84"/>
    <n v="380.68200000000002"/>
    <n v="1079.0392999999999"/>
    <n v="0"/>
    <n v="0"/>
    <n v="562892.35"/>
    <x v="8"/>
    <x v="0"/>
  </r>
  <r>
    <x v="2"/>
    <n v="55436.97"/>
    <n v="378.90899999999999"/>
    <n v="146.30680000000001"/>
    <n v="59609"/>
    <n v="209.239"/>
    <n v="284.88470000000001"/>
    <n v="0"/>
    <n v="0"/>
    <n v="115045.97"/>
    <x v="8"/>
    <x v="0"/>
  </r>
  <r>
    <x v="3"/>
    <n v="17114.150000000001"/>
    <n v="116.758"/>
    <n v="146.578"/>
    <n v="40996.01"/>
    <n v="116.758"/>
    <n v="351.11950000000002"/>
    <n v="0"/>
    <n v="0"/>
    <n v="58110.16"/>
    <x v="8"/>
    <x v="0"/>
  </r>
  <r>
    <x v="4"/>
    <n v="114676.28"/>
    <n v="783.50300000000004"/>
    <n v="146.36349999999999"/>
    <n v="96318.05"/>
    <n v="783.44500000000005"/>
    <n v="122.9417"/>
    <n v="0"/>
    <n v="0"/>
    <n v="210994.33"/>
    <x v="8"/>
    <x v="0"/>
  </r>
  <r>
    <x v="5"/>
    <n v="450352.48"/>
    <n v="3078.6469999999999"/>
    <n v="146.2826"/>
    <n v="0"/>
    <n v="0"/>
    <n v="0"/>
    <n v="0"/>
    <n v="0"/>
    <n v="450352.48"/>
    <x v="8"/>
    <x v="0"/>
  </r>
  <r>
    <x v="6"/>
    <n v="16382.64"/>
    <n v="112.217"/>
    <n v="145.9907"/>
    <n v="0"/>
    <n v="0"/>
    <n v="0"/>
    <n v="0"/>
    <n v="0"/>
    <n v="16382.64"/>
    <x v="8"/>
    <x v="0"/>
  </r>
  <r>
    <x v="7"/>
    <n v="3803.03"/>
    <n v="26.391999999999999"/>
    <n v="144.09780000000001"/>
    <n v="0"/>
    <n v="0"/>
    <n v="0"/>
    <n v="0"/>
    <n v="0"/>
    <n v="3803.03"/>
    <x v="8"/>
    <x v="0"/>
  </r>
  <r>
    <x v="8"/>
    <n v="37860.18"/>
    <n v="647.41200000000003"/>
    <n v="58.479300000000002"/>
    <n v="47335.98"/>
    <n v="151.36600000000001"/>
    <n v="312.7253"/>
    <n v="0"/>
    <n v="0"/>
    <n v="85196.160000000003"/>
    <x v="8"/>
    <x v="0"/>
  </r>
  <r>
    <x v="9"/>
    <n v="3156.17"/>
    <n v="53.97"/>
    <n v="58.4801"/>
    <n v="16943.93"/>
    <n v="94.7"/>
    <n v="178.9222"/>
    <n v="0"/>
    <n v="0"/>
    <n v="20100.099999999999"/>
    <x v="8"/>
    <x v="0"/>
  </r>
  <r>
    <x v="10"/>
    <n v="6189.99"/>
    <n v="105.848"/>
    <n v="58.48"/>
    <n v="27436.560000000001"/>
    <n v="105.848"/>
    <n v="259.2072"/>
    <n v="0"/>
    <n v="0"/>
    <n v="33626.550000000003"/>
    <x v="8"/>
    <x v="0"/>
  </r>
  <r>
    <x v="11"/>
    <n v="0.47"/>
    <n v="8.0000000000000002E-3"/>
    <n v="58.75"/>
    <n v="0"/>
    <n v="0"/>
    <n v="0"/>
    <n v="0"/>
    <n v="0"/>
    <n v="0.47"/>
    <x v="8"/>
    <x v="0"/>
  </r>
  <r>
    <x v="0"/>
    <n v="0"/>
    <n v="0"/>
    <n v="0"/>
    <n v="0"/>
    <n v="0"/>
    <n v="0"/>
    <n v="0"/>
    <n v="0"/>
    <n v="0"/>
    <x v="9"/>
    <x v="0"/>
  </r>
  <r>
    <x v="1"/>
    <n v="184134.19"/>
    <n v="1010.797"/>
    <n v="182.16730000000001"/>
    <n v="283704.81"/>
    <n v="244.30199999999999"/>
    <n v="1161.2873"/>
    <n v="0"/>
    <n v="0"/>
    <n v="467839"/>
    <x v="9"/>
    <x v="0"/>
  </r>
  <r>
    <x v="2"/>
    <n v="46807.4"/>
    <n v="256.82100000000003"/>
    <n v="182.2569"/>
    <n v="69520.789999999994"/>
    <n v="193.71700000000001"/>
    <n v="358.87810000000002"/>
    <n v="0"/>
    <n v="0"/>
    <n v="116328.19"/>
    <x v="9"/>
    <x v="0"/>
  </r>
  <r>
    <x v="3"/>
    <n v="18031.169999999998"/>
    <n v="98.53"/>
    <n v="183.0018"/>
    <n v="47826.66"/>
    <n v="97.268000000000001"/>
    <n v="491.69979999999998"/>
    <n v="0"/>
    <n v="0"/>
    <n v="65857.83"/>
    <x v="9"/>
    <x v="0"/>
  </r>
  <r>
    <x v="4"/>
    <n v="129130.98"/>
    <n v="708.60400000000004"/>
    <n v="182.2329"/>
    <n v="120329.53"/>
    <n v="708.60400000000004"/>
    <n v="169.81209999999999"/>
    <n v="0"/>
    <n v="0"/>
    <n v="249460.51"/>
    <x v="9"/>
    <x v="0"/>
  </r>
  <r>
    <x v="5"/>
    <n v="626531.31000000006"/>
    <n v="3439.538"/>
    <n v="182.1557"/>
    <n v="-350.5"/>
    <n v="0"/>
    <n v="0"/>
    <n v="0"/>
    <n v="0"/>
    <n v="626180.81000000006"/>
    <x v="9"/>
    <x v="0"/>
  </r>
  <r>
    <x v="6"/>
    <n v="12020.24"/>
    <n v="65.998999999999995"/>
    <n v="182.1276"/>
    <n v="0"/>
    <n v="0"/>
    <n v="0"/>
    <n v="0"/>
    <n v="0"/>
    <n v="12020.24"/>
    <x v="9"/>
    <x v="0"/>
  </r>
  <r>
    <x v="7"/>
    <n v="1092.49"/>
    <n v="6.2320000000000002"/>
    <n v="175.30330000000001"/>
    <n v="0"/>
    <n v="0"/>
    <n v="0"/>
    <n v="0"/>
    <n v="0"/>
    <n v="1092.49"/>
    <x v="9"/>
    <x v="0"/>
  </r>
  <r>
    <x v="8"/>
    <n v="37700.879999999997"/>
    <n v="644.67999999999995"/>
    <n v="58.48"/>
    <n v="66363.73"/>
    <n v="211.7"/>
    <n v="313.48009999999999"/>
    <n v="0"/>
    <n v="0"/>
    <n v="104064.61"/>
    <x v="9"/>
    <x v="0"/>
  </r>
  <r>
    <x v="9"/>
    <n v="8910.6"/>
    <n v="152.37"/>
    <n v="58.48"/>
    <n v="36676.17"/>
    <n v="205.63"/>
    <n v="178.36"/>
    <n v="0"/>
    <n v="0"/>
    <n v="45586.77"/>
    <x v="9"/>
    <x v="0"/>
  </r>
  <r>
    <x v="10"/>
    <n v="8455.6299999999992"/>
    <n v="144.59"/>
    <n v="58.48"/>
    <n v="37425.67"/>
    <n v="144.59"/>
    <n v="258.83999999999997"/>
    <n v="0"/>
    <n v="0"/>
    <n v="45881.3"/>
    <x v="9"/>
    <x v="0"/>
  </r>
  <r>
    <x v="11"/>
    <n v="877.2"/>
    <n v="15"/>
    <n v="58.48"/>
    <n v="0"/>
    <n v="0"/>
    <n v="0"/>
    <n v="0"/>
    <n v="0"/>
    <n v="877.2"/>
    <x v="9"/>
    <x v="0"/>
  </r>
  <r>
    <x v="0"/>
    <n v="0"/>
    <n v="0"/>
    <n v="0"/>
    <n v="0"/>
    <n v="0"/>
    <n v="0"/>
    <n v="0"/>
    <n v="0"/>
    <n v="0"/>
    <x v="10"/>
    <x v="0"/>
  </r>
  <r>
    <x v="1"/>
    <n v="186978.15"/>
    <n v="1191.1220000000001"/>
    <n v="156.97649999999999"/>
    <n v="367498.59"/>
    <n v="395.00099999999998"/>
    <n v="930.37379999999996"/>
    <n v="0"/>
    <n v="0"/>
    <n v="554476.74"/>
    <x v="10"/>
    <x v="0"/>
  </r>
  <r>
    <x v="2"/>
    <n v="78182.42"/>
    <n v="498.20299999999997"/>
    <n v="156.9288"/>
    <n v="68760.22"/>
    <n v="193.214"/>
    <n v="355.87599999999998"/>
    <n v="0"/>
    <n v="0"/>
    <n v="146942.64000000001"/>
    <x v="10"/>
    <x v="0"/>
  </r>
  <r>
    <x v="3"/>
    <n v="55731.99"/>
    <n v="355.11099999999999"/>
    <n v="156.94239999999999"/>
    <n v="51852.18"/>
    <n v="355.01499999999999"/>
    <n v="146.05629999999999"/>
    <n v="0"/>
    <n v="0"/>
    <n v="107584.17"/>
    <x v="10"/>
    <x v="0"/>
  </r>
  <r>
    <x v="4"/>
    <n v="119628.43"/>
    <n v="762.07500000000005"/>
    <n v="156.97720000000001"/>
    <n v="97993.279999999999"/>
    <n v="762.07500000000005"/>
    <n v="128.5874"/>
    <n v="0"/>
    <n v="0"/>
    <n v="217621.71"/>
    <x v="10"/>
    <x v="0"/>
  </r>
  <r>
    <x v="5"/>
    <n v="546019.99"/>
    <n v="3477.643"/>
    <n v="157.0086"/>
    <n v="0"/>
    <n v="0"/>
    <n v="0"/>
    <n v="0"/>
    <n v="0"/>
    <n v="546019.99"/>
    <x v="10"/>
    <x v="0"/>
  </r>
  <r>
    <x v="6"/>
    <n v="15228.31"/>
    <n v="96.667000000000002"/>
    <n v="157.53370000000001"/>
    <n v="0"/>
    <n v="0"/>
    <n v="0"/>
    <n v="0"/>
    <n v="0"/>
    <n v="15228.31"/>
    <x v="10"/>
    <x v="0"/>
  </r>
  <r>
    <x v="7"/>
    <n v="941.83"/>
    <n v="6.01"/>
    <n v="156.7105"/>
    <n v="0"/>
    <n v="0"/>
    <n v="0"/>
    <n v="0"/>
    <n v="0"/>
    <n v="941.83"/>
    <x v="10"/>
    <x v="0"/>
  </r>
  <r>
    <x v="8"/>
    <n v="33216.639999999999"/>
    <n v="567.87199999999996"/>
    <n v="58.493200000000002"/>
    <n v="55485.54"/>
    <n v="177.334"/>
    <n v="312.88720000000001"/>
    <n v="0"/>
    <n v="0"/>
    <n v="88702.18"/>
    <x v="10"/>
    <x v="0"/>
  </r>
  <r>
    <x v="9"/>
    <n v="3801.2"/>
    <n v="65.242999999999995"/>
    <n v="58.2622"/>
    <n v="21759.919999999998"/>
    <n v="121.78400000000001"/>
    <n v="178.6763"/>
    <n v="0"/>
    <n v="0"/>
    <n v="25561.119999999999"/>
    <x v="10"/>
    <x v="0"/>
  </r>
  <r>
    <x v="10"/>
    <n v="6315.84"/>
    <n v="107.548"/>
    <n v="58.7258"/>
    <n v="27954.720000000001"/>
    <n v="107.548"/>
    <n v="259.92779999999999"/>
    <n v="0"/>
    <n v="0"/>
    <n v="34270.559999999998"/>
    <x v="10"/>
    <x v="0"/>
  </r>
  <r>
    <x v="11"/>
    <n v="1637.43"/>
    <n v="28.047000000000001"/>
    <n v="58.381599999999999"/>
    <n v="0"/>
    <n v="0"/>
    <n v="0"/>
    <n v="0"/>
    <n v="0"/>
    <n v="1637.43"/>
    <x v="10"/>
    <x v="0"/>
  </r>
  <r>
    <x v="0"/>
    <n v="0"/>
    <n v="0"/>
    <n v="0"/>
    <n v="0"/>
    <n v="0"/>
    <n v="0"/>
    <n v="0"/>
    <n v="0"/>
    <n v="0"/>
    <x v="11"/>
    <x v="0"/>
  </r>
  <r>
    <x v="1"/>
    <n v="79430.36"/>
    <n v="284.96100000000001"/>
    <n v="278.74119999999999"/>
    <n v="285988.7"/>
    <n v="86.332999999999998"/>
    <n v="3312.6232"/>
    <n v="0"/>
    <n v="0"/>
    <n v="365419.06"/>
    <x v="11"/>
    <x v="0"/>
  </r>
  <r>
    <x v="2"/>
    <n v="18394.07"/>
    <n v="65.984999999999999"/>
    <n v="278.76139999999998"/>
    <n v="63895.55"/>
    <n v="98.266000000000005"/>
    <n v="650.23050000000001"/>
    <n v="0"/>
    <n v="0"/>
    <n v="82289.62"/>
    <x v="11"/>
    <x v="0"/>
  </r>
  <r>
    <x v="3"/>
    <n v="4738.41"/>
    <n v="17.462"/>
    <n v="271.35550000000001"/>
    <n v="13984.62"/>
    <n v="17.454000000000001"/>
    <n v="801.22720000000004"/>
    <n v="0"/>
    <n v="-0.01"/>
    <n v="18723.02"/>
    <x v="11"/>
    <x v="0"/>
  </r>
  <r>
    <x v="4"/>
    <n v="176418.28"/>
    <n v="632.66600000000005"/>
    <n v="278.84899999999999"/>
    <n v="125312.38"/>
    <n v="632.66600000000005"/>
    <n v="198.07040000000001"/>
    <n v="0"/>
    <n v="0"/>
    <n v="301730.65999999997"/>
    <x v="11"/>
    <x v="0"/>
  </r>
  <r>
    <x v="5"/>
    <n v="792350.92"/>
    <n v="2842.7260000000001"/>
    <n v="278.72930000000002"/>
    <n v="0"/>
    <n v="0"/>
    <n v="0"/>
    <n v="0"/>
    <n v="0"/>
    <n v="792350.92"/>
    <x v="11"/>
    <x v="0"/>
  </r>
  <r>
    <x v="6"/>
    <n v="14213.36"/>
    <n v="51.232999999999997"/>
    <n v="277.42590000000001"/>
    <n v="0"/>
    <n v="0"/>
    <n v="0"/>
    <n v="0"/>
    <n v="0"/>
    <n v="14213.36"/>
    <x v="11"/>
    <x v="0"/>
  </r>
  <r>
    <x v="7"/>
    <n v="-0.01"/>
    <n v="0"/>
    <n v="0"/>
    <n v="0"/>
    <n v="0"/>
    <n v="0"/>
    <n v="0"/>
    <n v="0"/>
    <n v="-0.01"/>
    <x v="11"/>
    <x v="0"/>
  </r>
  <r>
    <x v="8"/>
    <n v="68655.520000000004"/>
    <n v="1174.2429999999999"/>
    <n v="58.4679"/>
    <n v="134482.49"/>
    <n v="428.666"/>
    <n v="313.72320000000002"/>
    <n v="0"/>
    <n v="0"/>
    <n v="203138.01"/>
    <x v="11"/>
    <x v="0"/>
  </r>
  <r>
    <x v="9"/>
    <n v="11345.12"/>
    <n v="193.72300000000001"/>
    <n v="58.563600000000001"/>
    <n v="36028.720000000001"/>
    <n v="201.55199999999999"/>
    <n v="178.75640000000001"/>
    <n v="0"/>
    <n v="0"/>
    <n v="47373.84"/>
    <x v="11"/>
    <x v="0"/>
  </r>
  <r>
    <x v="10"/>
    <n v="13567.36"/>
    <n v="231.73500000000001"/>
    <n v="58.546900000000001"/>
    <n v="60050.879999999997"/>
    <n v="231.738"/>
    <n v="259.13260000000002"/>
    <n v="0"/>
    <n v="0"/>
    <n v="73618.240000000005"/>
    <x v="11"/>
    <x v="0"/>
  </r>
  <r>
    <x v="11"/>
    <n v="2748.56"/>
    <n v="47.12"/>
    <n v="58.331099999999999"/>
    <n v="0"/>
    <n v="0"/>
    <n v="0"/>
    <n v="0"/>
    <n v="0"/>
    <n v="2748.56"/>
    <x v="11"/>
    <x v="0"/>
  </r>
  <r>
    <x v="1"/>
    <n v="156100.13"/>
    <n v="875.40200000000004"/>
    <n v="178.31819999999999"/>
    <n v="345154.91"/>
    <n v="310.5"/>
    <n v="1111.6099999999999"/>
    <n v="0"/>
    <n v="0"/>
    <n v="501255.04"/>
    <x v="0"/>
    <x v="1"/>
  </r>
  <r>
    <x v="2"/>
    <n v="90072.639999999999"/>
    <n v="505.12299999999999"/>
    <n v="178.31819999999999"/>
    <n v="92910.35"/>
    <n v="194.083"/>
    <n v="478.71449999999999"/>
    <n v="0"/>
    <n v="0"/>
    <n v="182982.99"/>
    <x v="0"/>
    <x v="1"/>
  </r>
  <r>
    <x v="3"/>
    <n v="27850.99"/>
    <n v="156.18700000000001"/>
    <n v="178.31819999999999"/>
    <n v="75144.679999999993"/>
    <n v="152.68"/>
    <n v="492.17110000000002"/>
    <n v="0"/>
    <n v="0"/>
    <n v="102995.67"/>
    <x v="0"/>
    <x v="1"/>
  </r>
  <r>
    <x v="4"/>
    <n v="88179.79"/>
    <n v="494.50799999999998"/>
    <n v="178.31819999999999"/>
    <n v="99377.279999999999"/>
    <n v="492.70299999999997"/>
    <n v="201.69810000000001"/>
    <n v="0"/>
    <n v="0"/>
    <n v="187557.07"/>
    <x v="0"/>
    <x v="1"/>
  </r>
  <r>
    <x v="5"/>
    <n v="404706.4"/>
    <n v="2269.5740000000001"/>
    <n v="178.31819999999999"/>
    <n v="0"/>
    <n v="0"/>
    <n v="0"/>
    <n v="0"/>
    <n v="0"/>
    <n v="404706.4"/>
    <x v="0"/>
    <x v="1"/>
  </r>
  <r>
    <x v="6"/>
    <n v="33653.279999999999"/>
    <n v="188.726"/>
    <n v="178.31819999999999"/>
    <n v="0"/>
    <n v="0"/>
    <n v="0"/>
    <n v="0"/>
    <n v="0"/>
    <n v="33653.279999999999"/>
    <x v="0"/>
    <x v="1"/>
  </r>
  <r>
    <x v="8"/>
    <n v="18826.71"/>
    <n v="321.93799999999999"/>
    <n v="58.479300000000002"/>
    <n v="33056.47"/>
    <n v="105.45"/>
    <n v="313.48"/>
    <n v="0"/>
    <n v="0"/>
    <n v="51883.18"/>
    <x v="0"/>
    <x v="1"/>
  </r>
  <r>
    <x v="9"/>
    <n v="3152.03"/>
    <n v="53.9"/>
    <n v="58.479199999999999"/>
    <n v="6156.45"/>
    <n v="34.517000000000003"/>
    <n v="178.35990000000001"/>
    <n v="0"/>
    <n v="0"/>
    <n v="9308.48"/>
    <x v="0"/>
    <x v="1"/>
  </r>
  <r>
    <x v="10"/>
    <n v="4442.91"/>
    <n v="75.974000000000004"/>
    <n v="58.479300000000002"/>
    <n v="19660.71"/>
    <n v="75.956999999999994"/>
    <n v="258.83999999999997"/>
    <n v="0"/>
    <n v="0"/>
    <n v="24103.62"/>
    <x v="0"/>
    <x v="1"/>
  </r>
  <r>
    <x v="11"/>
    <n v="2970.11"/>
    <n v="50.789000000000001"/>
    <n v="58.479399999999998"/>
    <n v="0"/>
    <n v="0"/>
    <n v="0"/>
    <n v="0"/>
    <n v="0"/>
    <n v="2970.11"/>
    <x v="0"/>
    <x v="1"/>
  </r>
  <r>
    <x v="1"/>
    <n v="144751.54"/>
    <n v="887.16300000000001"/>
    <n v="163.16229999999999"/>
    <n v="300227.75"/>
    <n v="296.01799999999997"/>
    <n v="1014.2213"/>
    <n v="0"/>
    <n v="0"/>
    <n v="444979.29"/>
    <x v="1"/>
    <x v="1"/>
  </r>
  <r>
    <x v="2"/>
    <n v="23821.69"/>
    <n v="146"/>
    <n v="163.16229999999999"/>
    <n v="90529.04"/>
    <n v="111.25700000000001"/>
    <n v="813.69299999999998"/>
    <n v="0"/>
    <n v="0"/>
    <n v="114350.73"/>
    <x v="1"/>
    <x v="1"/>
  </r>
  <r>
    <x v="3"/>
    <n v="30933.77"/>
    <n v="189.589"/>
    <n v="163.16229999999999"/>
    <n v="70246.81"/>
    <n v="189.589"/>
    <n v="370.5215"/>
    <n v="0"/>
    <n v="0"/>
    <n v="101180.58"/>
    <x v="1"/>
    <x v="1"/>
  </r>
  <r>
    <x v="4"/>
    <n v="54017.97"/>
    <n v="331.06900000000002"/>
    <n v="163.16229999999999"/>
    <n v="85432.23"/>
    <n v="331.06900000000002"/>
    <n v="258.0496"/>
    <n v="0"/>
    <n v="0"/>
    <n v="139450.20000000001"/>
    <x v="1"/>
    <x v="1"/>
  </r>
  <r>
    <x v="5"/>
    <n v="452873.41"/>
    <n v="2775.6010000000001"/>
    <n v="163.16229999999999"/>
    <n v="0"/>
    <n v="0"/>
    <n v="0"/>
    <n v="0"/>
    <n v="0"/>
    <n v="452873.41"/>
    <x v="1"/>
    <x v="1"/>
  </r>
  <r>
    <x v="6"/>
    <n v="40058.800000000003"/>
    <n v="245.51499999999999"/>
    <n v="163.16229999999999"/>
    <n v="0"/>
    <n v="0"/>
    <n v="0"/>
    <n v="0"/>
    <n v="0"/>
    <n v="40058.800000000003"/>
    <x v="1"/>
    <x v="1"/>
  </r>
  <r>
    <x v="8"/>
    <n v="28209.35"/>
    <n v="482.37599999999998"/>
    <n v="58.48"/>
    <n v="52800.38"/>
    <n v="168.43299999999999"/>
    <n v="313.48"/>
    <n v="0"/>
    <n v="0"/>
    <n v="81009.73"/>
    <x v="1"/>
    <x v="1"/>
  </r>
  <r>
    <x v="9"/>
    <n v="5839.46"/>
    <n v="99.853999999999999"/>
    <n v="58.48"/>
    <n v="13876.59"/>
    <n v="77.801000000000002"/>
    <n v="178.36"/>
    <n v="0"/>
    <n v="0"/>
    <n v="19716.05"/>
    <x v="1"/>
    <x v="1"/>
  </r>
  <r>
    <x v="10"/>
    <n v="1795.22"/>
    <n v="30.698"/>
    <n v="58.48"/>
    <n v="7945.87"/>
    <n v="30.698"/>
    <n v="258.83999999999997"/>
    <n v="0"/>
    <n v="0"/>
    <n v="9741.09"/>
    <x v="1"/>
    <x v="1"/>
  </r>
  <r>
    <x v="11"/>
    <n v="803.34"/>
    <n v="13.737"/>
    <n v="58.48"/>
    <n v="0"/>
    <n v="0"/>
    <n v="0"/>
    <n v="0"/>
    <n v="0"/>
    <n v="803.34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156100.13"/>
    <n v="875.40200000000004"/>
    <n v="178.31819999999999"/>
    <n v="345154.91"/>
    <n v="310.5"/>
    <n v="1111.6099999999999"/>
    <n v="0"/>
    <n v="0"/>
    <n v="501255.04"/>
    <s v="Jan"/>
    <n v="2022"/>
  </r>
  <r>
    <x v="1"/>
    <n v="90072.639999999999"/>
    <n v="505.12299999999999"/>
    <n v="178.31819999999999"/>
    <n v="92910.35"/>
    <n v="194.083"/>
    <n v="478.71449999999999"/>
    <n v="0"/>
    <n v="0"/>
    <n v="182982.99"/>
    <s v="Jan"/>
    <n v="2022"/>
  </r>
  <r>
    <x v="2"/>
    <n v="27850.99"/>
    <n v="156.18700000000001"/>
    <n v="178.31819999999999"/>
    <n v="75144.679999999993"/>
    <n v="152.68"/>
    <n v="492.17110000000002"/>
    <n v="0"/>
    <n v="0"/>
    <n v="102995.67"/>
    <s v="Jan"/>
    <n v="2022"/>
  </r>
  <r>
    <x v="3"/>
    <n v="88179.79"/>
    <n v="494.50799999999998"/>
    <n v="178.31819999999999"/>
    <n v="99377.279999999999"/>
    <n v="492.70299999999997"/>
    <n v="201.69810000000001"/>
    <n v="0"/>
    <n v="0"/>
    <n v="187557.07"/>
    <s v="Jan"/>
    <n v="2022"/>
  </r>
  <r>
    <x v="4"/>
    <n v="404706.4"/>
    <n v="2269.5740000000001"/>
    <n v="178.31819999999999"/>
    <n v="0"/>
    <n v="0"/>
    <n v="0"/>
    <n v="0"/>
    <n v="0"/>
    <n v="404706.4"/>
    <s v="Jan"/>
    <n v="2022"/>
  </r>
  <r>
    <x v="5"/>
    <n v="33653.279999999999"/>
    <n v="188.726"/>
    <n v="178.31819999999999"/>
    <n v="0"/>
    <n v="0"/>
    <n v="0"/>
    <n v="0"/>
    <n v="0"/>
    <n v="33653.279999999999"/>
    <s v="Jan"/>
    <n v="2022"/>
  </r>
  <r>
    <x v="6"/>
    <n v="18826.71"/>
    <n v="321.93799999999999"/>
    <n v="58.479300000000002"/>
    <n v="33056.47"/>
    <n v="105.45"/>
    <n v="313.48"/>
    <n v="0"/>
    <n v="0"/>
    <n v="51883.18"/>
    <s v="Jan"/>
    <n v="2022"/>
  </r>
  <r>
    <x v="7"/>
    <n v="3152.03"/>
    <n v="53.9"/>
    <n v="58.479199999999999"/>
    <n v="6156.45"/>
    <n v="34.517000000000003"/>
    <n v="178.35990000000001"/>
    <n v="0"/>
    <n v="0"/>
    <n v="9308.48"/>
    <s v="Jan"/>
    <n v="2022"/>
  </r>
  <r>
    <x v="8"/>
    <n v="4442.91"/>
    <n v="75.974000000000004"/>
    <n v="58.479300000000002"/>
    <n v="19660.71"/>
    <n v="75.956999999999994"/>
    <n v="258.83999999999997"/>
    <n v="0"/>
    <n v="0"/>
    <n v="24103.62"/>
    <s v="Jan"/>
    <n v="2022"/>
  </r>
  <r>
    <x v="9"/>
    <n v="2970.11"/>
    <n v="50.789000000000001"/>
    <n v="58.479399999999998"/>
    <n v="0"/>
    <n v="0"/>
    <n v="0"/>
    <n v="0"/>
    <n v="0"/>
    <n v="2970.11"/>
    <s v="Jan"/>
    <n v="2022"/>
  </r>
  <r>
    <x v="0"/>
    <n v="144751.54"/>
    <n v="887.16300000000001"/>
    <n v="163.16229999999999"/>
    <n v="300227.75"/>
    <n v="296.01799999999997"/>
    <n v="1014.2213"/>
    <n v="0"/>
    <n v="0"/>
    <n v="444979.29"/>
    <s v="Fev"/>
    <n v="2022"/>
  </r>
  <r>
    <x v="1"/>
    <n v="23821.69"/>
    <n v="146"/>
    <n v="163.16229999999999"/>
    <n v="90529.04"/>
    <n v="111.25700000000001"/>
    <n v="813.69299999999998"/>
    <n v="0"/>
    <n v="0"/>
    <n v="114350.73"/>
    <s v="Fev"/>
    <n v="2022"/>
  </r>
  <r>
    <x v="2"/>
    <n v="30933.77"/>
    <n v="189.589"/>
    <n v="163.16229999999999"/>
    <n v="70246.81"/>
    <n v="189.589"/>
    <n v="370.5215"/>
    <n v="0"/>
    <n v="0"/>
    <n v="101180.58"/>
    <s v="Fev"/>
    <n v="2022"/>
  </r>
  <r>
    <x v="3"/>
    <n v="54017.97"/>
    <n v="331.06900000000002"/>
    <n v="163.16229999999999"/>
    <n v="85432.23"/>
    <n v="331.06900000000002"/>
    <n v="258.0496"/>
    <n v="0"/>
    <n v="0"/>
    <n v="139450.20000000001"/>
    <s v="Fev"/>
    <n v="2022"/>
  </r>
  <r>
    <x v="4"/>
    <n v="452873.41"/>
    <n v="2775.6010000000001"/>
    <n v="163.16229999999999"/>
    <n v="0"/>
    <n v="0"/>
    <n v="0"/>
    <n v="0"/>
    <n v="0"/>
    <n v="452873.41"/>
    <s v="Fev"/>
    <n v="2022"/>
  </r>
  <r>
    <x v="5"/>
    <n v="40058.800000000003"/>
    <n v="245.51499999999999"/>
    <n v="163.16229999999999"/>
    <n v="0"/>
    <n v="0"/>
    <n v="0"/>
    <n v="0"/>
    <n v="0"/>
    <n v="40058.800000000003"/>
    <s v="Fev"/>
    <n v="2022"/>
  </r>
  <r>
    <x v="6"/>
    <n v="28209.35"/>
    <n v="482.37599999999998"/>
    <n v="58.48"/>
    <n v="52800.38"/>
    <n v="168.43299999999999"/>
    <n v="313.48"/>
    <n v="0"/>
    <n v="0"/>
    <n v="81009.73"/>
    <s v="Fev"/>
    <n v="2022"/>
  </r>
  <r>
    <x v="7"/>
    <n v="5839.46"/>
    <n v="99.853999999999999"/>
    <n v="58.48"/>
    <n v="13876.59"/>
    <n v="77.801000000000002"/>
    <n v="178.36"/>
    <n v="0"/>
    <n v="0"/>
    <n v="19716.05"/>
    <s v="Fev"/>
    <n v="2022"/>
  </r>
  <r>
    <x v="8"/>
    <n v="1795.22"/>
    <n v="30.698"/>
    <n v="58.48"/>
    <n v="7945.87"/>
    <n v="30.698"/>
    <n v="258.83999999999997"/>
    <n v="0"/>
    <n v="0"/>
    <n v="9741.09"/>
    <s v="Fev"/>
    <n v="2022"/>
  </r>
  <r>
    <x v="9"/>
    <n v="803.34"/>
    <n v="13.737"/>
    <n v="58.48"/>
    <n v="0"/>
    <n v="0"/>
    <n v="0"/>
    <n v="0"/>
    <n v="0"/>
    <n v="803.34"/>
    <s v="Fev"/>
    <n v="2022"/>
  </r>
  <r>
    <x v="0"/>
    <n v="194668.1"/>
    <n v="1117.404"/>
    <n v="174.21459999999999"/>
    <n v="374054.29"/>
    <n v="348.72"/>
    <n v="1072.6494"/>
    <n v="0"/>
    <n v="0"/>
    <n v="568722.39"/>
    <s v="Mar"/>
    <n v="2022"/>
  </r>
  <r>
    <x v="1"/>
    <n v="53931.44"/>
    <n v="309.56900000000002"/>
    <n v="174.21459999999999"/>
    <n v="111843.59"/>
    <n v="154.51900000000001"/>
    <n v="723.81769999999995"/>
    <n v="0"/>
    <n v="0"/>
    <n v="165775.03"/>
    <s v="Mar"/>
    <n v="2022"/>
  </r>
  <r>
    <x v="2"/>
    <n v="49179.040000000001"/>
    <n v="282.29000000000002"/>
    <n v="174.21459999999999"/>
    <n v="88377.71"/>
    <n v="282.29000000000002"/>
    <n v="313.07420000000002"/>
    <n v="0"/>
    <n v="0"/>
    <n v="137556.75"/>
    <s v="Mar"/>
    <n v="2022"/>
  </r>
  <r>
    <x v="3"/>
    <n v="120595.88"/>
    <n v="692.226"/>
    <n v="174.21459999999999"/>
    <n v="117171.39"/>
    <n v="692.71400000000006"/>
    <n v="169.14830000000001"/>
    <n v="0"/>
    <n v="0"/>
    <n v="237767.27"/>
    <s v="Mar"/>
    <n v="2022"/>
  </r>
  <r>
    <x v="4"/>
    <n v="535789.19999999995"/>
    <n v="3075.4549999999999"/>
    <n v="174.21459999999999"/>
    <n v="0"/>
    <n v="0"/>
    <n v="0"/>
    <n v="0"/>
    <n v="0"/>
    <n v="535789.19999999995"/>
    <s v="Mar"/>
    <n v="2022"/>
  </r>
  <r>
    <x v="5"/>
    <n v="32977.949999999997"/>
    <n v="189.29499999999999"/>
    <n v="174.21459999999999"/>
    <n v="0"/>
    <n v="0"/>
    <n v="0"/>
    <n v="0"/>
    <n v="0"/>
    <n v="32977.949999999997"/>
    <s v="Mar"/>
    <n v="2022"/>
  </r>
  <r>
    <x v="6"/>
    <n v="31990.26"/>
    <n v="547.029"/>
    <n v="58.48"/>
    <n v="58718.879999999997"/>
    <n v="187.31299999999999"/>
    <n v="313.48"/>
    <n v="0"/>
    <n v="0"/>
    <n v="90709.14"/>
    <s v="Mar"/>
    <n v="2022"/>
  </r>
  <r>
    <x v="7"/>
    <n v="6779.59"/>
    <n v="115.93"/>
    <n v="58.48"/>
    <n v="13876.59"/>
    <n v="79.632999999999996"/>
    <n v="174.2568"/>
    <n v="0"/>
    <n v="0"/>
    <n v="20656.18"/>
    <s v="Mar"/>
    <n v="2022"/>
  </r>
  <r>
    <x v="8"/>
    <n v="1223.99"/>
    <n v="20.93"/>
    <n v="58.480200000000004"/>
    <n v="7945.87"/>
    <n v="20.93"/>
    <n v="379.64019999999999"/>
    <n v="0"/>
    <n v="0"/>
    <n v="9169.86"/>
    <s v="Mar"/>
    <n v="2022"/>
  </r>
  <r>
    <x v="9"/>
    <n v="662.58"/>
    <n v="11.33"/>
    <n v="58.4801"/>
    <n v="0"/>
    <n v="0"/>
    <n v="0"/>
    <n v="0"/>
    <n v="0"/>
    <n v="662.58"/>
    <s v="Mar"/>
    <n v="2022"/>
  </r>
  <r>
    <x v="0"/>
    <n v="55870.79"/>
    <n v="253.12299999999999"/>
    <n v="220.7259"/>
    <n v="245896.84"/>
    <n v="105.429"/>
    <n v="2332.3454000000002"/>
    <n v="0"/>
    <n v="0"/>
    <n v="301767.63"/>
    <s v="Abr"/>
    <n v="2022"/>
  </r>
  <r>
    <x v="1"/>
    <n v="27098.73"/>
    <n v="122.771"/>
    <n v="220.72579999999999"/>
    <n v="39558.120000000003"/>
    <n v="50.732999999999997"/>
    <n v="779.73149999999998"/>
    <n v="0"/>
    <n v="0"/>
    <n v="66656.850000000006"/>
    <s v="Abr"/>
    <n v="2022"/>
  </r>
  <r>
    <x v="2"/>
    <n v="9308.4500000000007"/>
    <n v="42.171999999999997"/>
    <n v="220.72579999999999"/>
    <n v="16528.05"/>
    <n v="42.171999999999997"/>
    <n v="391.92"/>
    <n v="0"/>
    <n v="0"/>
    <n v="25836.5"/>
    <s v="Abr"/>
    <n v="2022"/>
  </r>
  <r>
    <x v="3"/>
    <n v="118410.81"/>
    <n v="536.46100000000001"/>
    <n v="220.72579999999999"/>
    <n v="133908.9"/>
    <n v="514.10799999999995"/>
    <n v="260.46839999999997"/>
    <n v="0"/>
    <n v="0"/>
    <n v="252319.71"/>
    <s v="Abr"/>
    <n v="2022"/>
  </r>
  <r>
    <x v="4"/>
    <n v="596772.49"/>
    <n v="2703.6819999999998"/>
    <n v="220.72579999999999"/>
    <n v="0"/>
    <n v="0"/>
    <n v="0"/>
    <n v="0"/>
    <n v="0"/>
    <n v="596772.49"/>
    <s v="Abr"/>
    <n v="2022"/>
  </r>
  <r>
    <x v="5"/>
    <n v="34644.47"/>
    <n v="156.95699999999999"/>
    <n v="220.7259"/>
    <n v="0"/>
    <n v="0"/>
    <n v="0"/>
    <n v="0"/>
    <n v="0"/>
    <n v="34644.47"/>
    <s v="Abr"/>
    <n v="2022"/>
  </r>
  <r>
    <x v="10"/>
    <n v="18016.53"/>
    <n v="81.623999999999995"/>
    <n v="220.7259"/>
    <n v="0"/>
    <n v="0"/>
    <n v="0"/>
    <n v="0"/>
    <n v="0"/>
    <n v="18016.53"/>
    <s v="Abr"/>
    <n v="2022"/>
  </r>
  <r>
    <x v="6"/>
    <n v="83772.070000000007"/>
    <n v="1432.491"/>
    <n v="58.48"/>
    <n v="181983.29"/>
    <n v="580.52599999999995"/>
    <n v="313.48"/>
    <n v="0"/>
    <n v="0"/>
    <n v="265755.36"/>
    <s v="Abr"/>
    <n v="2022"/>
  </r>
  <r>
    <x v="7"/>
    <n v="29768.19"/>
    <n v="509.03199999999998"/>
    <n v="58.48"/>
    <n v="66201.38"/>
    <n v="379.90699999999998"/>
    <n v="174.2568"/>
    <n v="0"/>
    <n v="0"/>
    <n v="95969.57"/>
    <s v="Abr"/>
    <n v="2022"/>
  </r>
  <r>
    <x v="8"/>
    <n v="17953.59"/>
    <n v="307.00400000000002"/>
    <n v="58.48"/>
    <n v="116551.06"/>
    <n v="307.00400000000002"/>
    <n v="379.64019999999999"/>
    <n v="0"/>
    <n v="0"/>
    <n v="134504.65"/>
    <s v="Abr"/>
    <n v="2022"/>
  </r>
  <r>
    <x v="9"/>
    <n v="1675.45"/>
    <n v="28.65"/>
    <n v="58.479900000000001"/>
    <n v="0"/>
    <n v="0"/>
    <n v="0"/>
    <n v="0"/>
    <n v="0"/>
    <n v="1675.45"/>
    <s v="Abr"/>
    <n v="2022"/>
  </r>
  <r>
    <x v="0"/>
    <n v="228373.34"/>
    <n v="835.21"/>
    <n v="273.43220000000002"/>
    <n v="443164.06"/>
    <n v="241.434"/>
    <n v="1835.5495000000001"/>
    <n v="0"/>
    <n v="0"/>
    <n v="671537.4"/>
    <s v="Mai"/>
    <n v="2022"/>
  </r>
  <r>
    <x v="1"/>
    <n v="60782.62"/>
    <n v="222.29499999999999"/>
    <n v="273.43220000000002"/>
    <n v="163751.01"/>
    <n v="111.086"/>
    <n v="1474.0922"/>
    <n v="0"/>
    <n v="0"/>
    <n v="224533.63"/>
    <s v="Mai"/>
    <n v="2022"/>
  </r>
  <r>
    <x v="2"/>
    <n v="54782.7"/>
    <n v="200.352"/>
    <n v="273.4323"/>
    <n v="35743.11"/>
    <n v="200.41800000000001"/>
    <n v="178.34280000000001"/>
    <n v="0"/>
    <n v="0"/>
    <n v="90525.81"/>
    <s v="Mai"/>
    <n v="2022"/>
  </r>
  <r>
    <x v="3"/>
    <n v="95538.59"/>
    <n v="349.40499999999997"/>
    <n v="273.43220000000002"/>
    <n v="125236.89"/>
    <n v="340.48200000000003"/>
    <n v="367.82240000000002"/>
    <n v="0"/>
    <n v="0"/>
    <n v="220775.48"/>
    <s v="Mai"/>
    <n v="2022"/>
  </r>
  <r>
    <x v="4"/>
    <n v="486066.28"/>
    <n v="1777.6479999999999"/>
    <n v="273.43220000000002"/>
    <n v="0"/>
    <n v="0"/>
    <n v="0"/>
    <n v="0"/>
    <n v="0"/>
    <n v="486066.28"/>
    <s v="Mai"/>
    <n v="2022"/>
  </r>
  <r>
    <x v="5"/>
    <n v="76396.149999999994"/>
    <n v="279.39699999999999"/>
    <n v="273.43220000000002"/>
    <n v="0"/>
    <n v="0"/>
    <n v="0"/>
    <n v="0"/>
    <n v="0"/>
    <n v="76396.149999999994"/>
    <s v="Mai"/>
    <n v="2022"/>
  </r>
  <r>
    <x v="10"/>
    <n v="2783.8"/>
    <n v="10.180999999999999"/>
    <n v="273.43090000000001"/>
    <n v="0"/>
    <n v="0"/>
    <n v="0"/>
    <n v="0"/>
    <n v="0"/>
    <n v="2783.8"/>
    <s v="Mai"/>
    <n v="2022"/>
  </r>
  <r>
    <x v="6"/>
    <n v="67170.19"/>
    <n v="1148.6010000000001"/>
    <n v="58.48"/>
    <n v="94149.02"/>
    <n v="300.33499999999998"/>
    <n v="313.48"/>
    <n v="0"/>
    <n v="0"/>
    <n v="161319.21"/>
    <s v="Mai"/>
    <n v="2022"/>
  </r>
  <r>
    <x v="7"/>
    <n v="21939.71"/>
    <n v="375.166"/>
    <n v="58.48"/>
    <n v="55208.91"/>
    <n v="316.82499999999999"/>
    <n v="174.2568"/>
    <n v="0"/>
    <n v="0"/>
    <n v="77148.62"/>
    <s v="Mai"/>
    <n v="2022"/>
  </r>
  <r>
    <x v="8"/>
    <n v="12402.09"/>
    <n v="212.07400000000001"/>
    <n v="58.48"/>
    <n v="80511.44"/>
    <n v="212.07300000000001"/>
    <n v="379.64019999999999"/>
    <n v="0"/>
    <n v="0"/>
    <n v="92913.53"/>
    <s v="Mai"/>
    <n v="2022"/>
  </r>
  <r>
    <x v="9"/>
    <n v="2104.17"/>
    <n v="35.981000000000002"/>
    <n v="58.48"/>
    <n v="0"/>
    <n v="0"/>
    <n v="0"/>
    <n v="0"/>
    <n v="0"/>
    <n v="2104.17"/>
    <s v="Mai"/>
    <n v="2022"/>
  </r>
  <r>
    <x v="0"/>
    <n v="186273.52"/>
    <n v="959.745"/>
    <n v="194.0865"/>
    <n v="479605.29"/>
    <n v="297.40199999999999"/>
    <n v="1612.6497999999999"/>
    <n v="0"/>
    <n v="0"/>
    <n v="665878.81000000006"/>
    <s v="Jun"/>
    <n v="2022"/>
  </r>
  <r>
    <x v="1"/>
    <n v="59505.94"/>
    <n v="306.59500000000003"/>
    <n v="194.0865"/>
    <n v="173519.99"/>
    <n v="135.958"/>
    <n v="1276.2764"/>
    <n v="0"/>
    <n v="0"/>
    <n v="233025.93"/>
    <s v="Jun"/>
    <n v="2022"/>
  </r>
  <r>
    <x v="2"/>
    <n v="34847.26"/>
    <n v="179.54499999999999"/>
    <n v="194.0865"/>
    <n v="35373.43"/>
    <n v="179.64"/>
    <n v="196.91290000000001"/>
    <n v="0"/>
    <n v="0"/>
    <n v="70220.69"/>
    <s v="Jun"/>
    <n v="2022"/>
  </r>
  <r>
    <x v="3"/>
    <n v="50364.47"/>
    <n v="259.495"/>
    <n v="194.0865"/>
    <n v="121587.96"/>
    <n v="259.44200000000001"/>
    <n v="468.65179999999998"/>
    <n v="0"/>
    <n v="0"/>
    <n v="171952.43"/>
    <s v="Jun"/>
    <n v="2022"/>
  </r>
  <r>
    <x v="4"/>
    <n v="512847.31"/>
    <n v="2642.3649999999998"/>
    <n v="194.0865"/>
    <n v="0"/>
    <n v="0"/>
    <n v="0"/>
    <n v="0"/>
    <n v="0"/>
    <n v="512847.31"/>
    <s v="Jun"/>
    <n v="2022"/>
  </r>
  <r>
    <x v="5"/>
    <n v="76257.16"/>
    <n v="392.90300000000002"/>
    <n v="194.0865"/>
    <n v="0"/>
    <n v="0"/>
    <n v="0"/>
    <n v="0"/>
    <n v="0"/>
    <n v="76257.16"/>
    <s v="Jun"/>
    <n v="2022"/>
  </r>
  <r>
    <x v="10"/>
    <n v="0"/>
    <n v="0"/>
    <n v="0"/>
    <n v="0"/>
    <n v="0"/>
    <n v="0"/>
    <n v="0"/>
    <n v="0"/>
    <n v="0"/>
    <s v="Jun"/>
    <n v="2022"/>
  </r>
  <r>
    <x v="6"/>
    <n v="50860.35"/>
    <n v="869.70500000000004"/>
    <n v="58.48"/>
    <n v="69023.91"/>
    <n v="220.18600000000001"/>
    <n v="313.48"/>
    <n v="0"/>
    <n v="0"/>
    <n v="119884.26"/>
    <s v="Jun"/>
    <n v="2022"/>
  </r>
  <r>
    <x v="7"/>
    <n v="19376.88"/>
    <n v="331.34199999999998"/>
    <n v="58.48"/>
    <n v="53758.57"/>
    <n v="308.50200000000001"/>
    <n v="174.2568"/>
    <n v="0"/>
    <n v="0"/>
    <n v="73135.45"/>
    <s v="Jun"/>
    <n v="2022"/>
  </r>
  <r>
    <x v="8"/>
    <n v="12398.7"/>
    <n v="212.01599999999999"/>
    <n v="58.48"/>
    <n v="80489.8"/>
    <n v="212.01599999999999"/>
    <n v="379.64019999999999"/>
    <n v="0"/>
    <n v="0"/>
    <n v="92888.5"/>
    <s v="Jun"/>
    <n v="2022"/>
  </r>
  <r>
    <x v="9"/>
    <n v="3635.7"/>
    <n v="62.17"/>
    <n v="58.48"/>
    <n v="0"/>
    <n v="0"/>
    <n v="0"/>
    <n v="0"/>
    <n v="0"/>
    <n v="3635.7"/>
    <s v="Jun"/>
    <n v="20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x v="0"/>
    <n v="0"/>
    <n v="0"/>
    <n v="0"/>
    <n v="0"/>
    <n v="0"/>
    <n v="0"/>
    <n v="0"/>
    <n v="0"/>
    <n v="0"/>
    <x v="0"/>
    <x v="0"/>
  </r>
  <r>
    <x v="1"/>
    <n v="146807.73000000001"/>
    <n v="893.01400000000001"/>
    <n v="164.39580000000001"/>
    <n v="210903.3"/>
    <n v="322.27100000000002"/>
    <n v="654.42840000000001"/>
    <n v="0"/>
    <n v="0"/>
    <n v="357711.03"/>
    <x v="0"/>
    <x v="0"/>
  </r>
  <r>
    <x v="2"/>
    <n v="29206.55"/>
    <n v="177.66"/>
    <n v="164.39580000000001"/>
    <n v="58519.41"/>
    <n v="120.95099999999999"/>
    <n v="483.82740000000001"/>
    <n v="0"/>
    <n v="0"/>
    <n v="87725.96"/>
    <x v="0"/>
    <x v="0"/>
  </r>
  <r>
    <x v="3"/>
    <n v="17978.330000000002"/>
    <n v="109.36"/>
    <n v="164.39580000000001"/>
    <n v="68957.23"/>
    <n v="109.36"/>
    <n v="630.55259999999998"/>
    <n v="0"/>
    <n v="0"/>
    <n v="86935.56"/>
    <x v="0"/>
    <x v="0"/>
  </r>
  <r>
    <x v="4"/>
    <n v="99650.15"/>
    <n v="606.16"/>
    <n v="164.39580000000001"/>
    <n v="88582.69"/>
    <n v="591.20399999999995"/>
    <n v="149.83439999999999"/>
    <n v="0"/>
    <n v="0"/>
    <n v="188232.84"/>
    <x v="0"/>
    <x v="0"/>
  </r>
  <r>
    <x v="5"/>
    <n v="378444.96"/>
    <n v="2302.0360000000001"/>
    <n v="164.39580000000001"/>
    <n v="0"/>
    <n v="0"/>
    <n v="0"/>
    <n v="0"/>
    <n v="0"/>
    <n v="378444.96"/>
    <x v="0"/>
    <x v="0"/>
  </r>
  <r>
    <x v="6"/>
    <n v="2959.11"/>
    <n v="18"/>
    <n v="164.39500000000001"/>
    <n v="0"/>
    <n v="0"/>
    <n v="0"/>
    <n v="0"/>
    <n v="0"/>
    <n v="2959.11"/>
    <x v="0"/>
    <x v="0"/>
  </r>
  <r>
    <x v="7"/>
    <n v="5351.73"/>
    <n v="32.554000000000002"/>
    <n v="164.3955"/>
    <n v="0"/>
    <n v="0"/>
    <n v="0"/>
    <n v="0"/>
    <n v="0"/>
    <n v="5351.73"/>
    <x v="0"/>
    <x v="0"/>
  </r>
  <r>
    <x v="8"/>
    <n v="0"/>
    <n v="0"/>
    <n v="0"/>
    <n v="0"/>
    <n v="0"/>
    <n v="0"/>
    <n v="0"/>
    <n v="0"/>
    <n v="0"/>
    <x v="0"/>
    <x v="0"/>
  </r>
  <r>
    <x v="9"/>
    <n v="0"/>
    <n v="0"/>
    <n v="0"/>
    <n v="0"/>
    <n v="0"/>
    <n v="0"/>
    <n v="0"/>
    <n v="0"/>
    <n v="0"/>
    <x v="0"/>
    <x v="0"/>
  </r>
  <r>
    <x v="10"/>
    <n v="0"/>
    <n v="0"/>
    <n v="0"/>
    <n v="0"/>
    <n v="0"/>
    <n v="0"/>
    <n v="0"/>
    <n v="0"/>
    <n v="0"/>
    <x v="0"/>
    <x v="0"/>
  </r>
  <r>
    <x v="11"/>
    <n v="0"/>
    <n v="0"/>
    <n v="0"/>
    <n v="0"/>
    <n v="0"/>
    <n v="0"/>
    <n v="0"/>
    <n v="0"/>
    <n v="0"/>
    <x v="0"/>
    <x v="0"/>
  </r>
  <r>
    <x v="0"/>
    <n v="0"/>
    <n v="0"/>
    <n v="0"/>
    <n v="0"/>
    <n v="0"/>
    <n v="0"/>
    <n v="0"/>
    <n v="0"/>
    <n v="0"/>
    <x v="1"/>
    <x v="0"/>
  </r>
  <r>
    <x v="1"/>
    <n v="145364.01"/>
    <n v="764.93200000000002"/>
    <n v="190.0352"/>
    <n v="204014.15"/>
    <n v="260.60399999999998"/>
    <n v="782.85119999999995"/>
    <n v="0"/>
    <n v="0"/>
    <n v="349378.16"/>
    <x v="1"/>
    <x v="0"/>
  </r>
  <r>
    <x v="2"/>
    <n v="61179.18"/>
    <n v="321.93599999999998"/>
    <n v="190.0352"/>
    <n v="102900.55"/>
    <n v="195.81700000000001"/>
    <n v="525.49339999999995"/>
    <n v="0"/>
    <n v="0"/>
    <n v="164079.73000000001"/>
    <x v="1"/>
    <x v="0"/>
  </r>
  <r>
    <x v="3"/>
    <n v="10273.11"/>
    <n v="54.058999999999997"/>
    <n v="190.0351"/>
    <n v="52529.54"/>
    <n v="54.058999999999997"/>
    <n v="971.70759999999996"/>
    <n v="0"/>
    <n v="0"/>
    <n v="62802.65"/>
    <x v="1"/>
    <x v="0"/>
  </r>
  <r>
    <x v="4"/>
    <n v="67732.539999999994"/>
    <n v="356.42099999999999"/>
    <n v="190.0352"/>
    <n v="78680.39"/>
    <n v="356.44299999999998"/>
    <n v="220.73759999999999"/>
    <n v="0"/>
    <n v="0"/>
    <n v="146412.93"/>
    <x v="1"/>
    <x v="0"/>
  </r>
  <r>
    <x v="5"/>
    <n v="354256.04"/>
    <n v="1864.16"/>
    <n v="190.0352"/>
    <n v="0"/>
    <n v="0"/>
    <n v="0"/>
    <n v="0"/>
    <n v="0"/>
    <n v="354256.04"/>
    <x v="1"/>
    <x v="0"/>
  </r>
  <r>
    <x v="6"/>
    <n v="1903.59"/>
    <n v="10.016999999999999"/>
    <n v="190.0359"/>
    <n v="0"/>
    <n v="0"/>
    <n v="0"/>
    <n v="0"/>
    <n v="0"/>
    <n v="1903.59"/>
    <x v="1"/>
    <x v="0"/>
  </r>
  <r>
    <x v="7"/>
    <n v="-0.03"/>
    <n v="0"/>
    <n v="0"/>
    <n v="0"/>
    <n v="0"/>
    <n v="0"/>
    <n v="0"/>
    <n v="0"/>
    <n v="-0.03"/>
    <x v="1"/>
    <x v="0"/>
  </r>
  <r>
    <x v="8"/>
    <n v="0"/>
    <n v="0"/>
    <n v="0"/>
    <n v="0"/>
    <n v="0"/>
    <n v="0"/>
    <n v="0"/>
    <n v="0"/>
    <n v="0"/>
    <x v="1"/>
    <x v="0"/>
  </r>
  <r>
    <x v="9"/>
    <n v="0"/>
    <n v="0"/>
    <n v="0"/>
    <n v="0"/>
    <n v="0"/>
    <n v="0"/>
    <n v="0"/>
    <n v="0"/>
    <n v="0"/>
    <x v="1"/>
    <x v="0"/>
  </r>
  <r>
    <x v="10"/>
    <n v="0"/>
    <n v="0"/>
    <n v="0"/>
    <n v="0"/>
    <n v="0"/>
    <n v="0"/>
    <n v="0"/>
    <n v="0"/>
    <n v="0"/>
    <x v="1"/>
    <x v="0"/>
  </r>
  <r>
    <x v="11"/>
    <n v="0"/>
    <n v="0"/>
    <n v="0"/>
    <n v="0"/>
    <n v="0"/>
    <n v="0"/>
    <n v="0"/>
    <n v="0"/>
    <n v="0"/>
    <x v="1"/>
    <x v="0"/>
  </r>
  <r>
    <x v="0"/>
    <n v="0"/>
    <n v="0"/>
    <n v="0"/>
    <n v="0"/>
    <n v="0"/>
    <n v="0"/>
    <n v="0"/>
    <n v="0"/>
    <n v="0"/>
    <x v="2"/>
    <x v="0"/>
  </r>
  <r>
    <x v="1"/>
    <n v="197776.4"/>
    <n v="1436.585"/>
    <n v="137.6712"/>
    <n v="239436.51"/>
    <n v="437.99900000000002"/>
    <n v="546.65989999999999"/>
    <n v="0"/>
    <n v="0"/>
    <n v="437212.91"/>
    <x v="2"/>
    <x v="0"/>
  </r>
  <r>
    <x v="2"/>
    <n v="31971.79"/>
    <n v="232.233"/>
    <n v="137.6712"/>
    <n v="48812.59"/>
    <n v="123.131"/>
    <n v="396.42809999999997"/>
    <n v="0"/>
    <n v="0"/>
    <n v="80784.38"/>
    <x v="2"/>
    <x v="0"/>
  </r>
  <r>
    <x v="3"/>
    <n v="22448.67"/>
    <n v="163.06"/>
    <n v="137.6712"/>
    <n v="66663.399999999994"/>
    <n v="173.02600000000001"/>
    <n v="385.27969999999999"/>
    <n v="0"/>
    <n v="0"/>
    <n v="89112.07"/>
    <x v="2"/>
    <x v="0"/>
  </r>
  <r>
    <x v="4"/>
    <n v="89626.02"/>
    <n v="651.01499999999999"/>
    <n v="137.6712"/>
    <n v="78593.100000000006"/>
    <n v="679.95299999999997"/>
    <n v="115.5861"/>
    <n v="0"/>
    <n v="0"/>
    <n v="168219.12"/>
    <x v="2"/>
    <x v="0"/>
  </r>
  <r>
    <x v="5"/>
    <n v="346160.23"/>
    <n v="2514.3980000000001"/>
    <n v="137.6712"/>
    <n v="0"/>
    <n v="0"/>
    <n v="0"/>
    <n v="0"/>
    <n v="0"/>
    <n v="346160.23"/>
    <x v="2"/>
    <x v="0"/>
  </r>
  <r>
    <x v="6"/>
    <n v="3992.47"/>
    <n v="29"/>
    <n v="137.67140000000001"/>
    <n v="0"/>
    <n v="0"/>
    <n v="0"/>
    <n v="0"/>
    <n v="0"/>
    <n v="3992.47"/>
    <x v="2"/>
    <x v="0"/>
  </r>
  <r>
    <x v="7"/>
    <n v="0"/>
    <n v="0"/>
    <n v="0"/>
    <n v="0"/>
    <n v="0"/>
    <n v="0"/>
    <n v="0"/>
    <n v="0"/>
    <n v="0"/>
    <x v="2"/>
    <x v="0"/>
  </r>
  <r>
    <x v="8"/>
    <n v="0"/>
    <n v="0"/>
    <n v="0"/>
    <n v="0"/>
    <n v="0"/>
    <n v="0"/>
    <n v="0"/>
    <n v="0"/>
    <n v="0"/>
    <x v="2"/>
    <x v="0"/>
  </r>
  <r>
    <x v="9"/>
    <n v="0"/>
    <n v="0"/>
    <n v="0"/>
    <n v="0"/>
    <n v="0"/>
    <n v="0"/>
    <n v="0"/>
    <n v="0"/>
    <n v="0"/>
    <x v="2"/>
    <x v="0"/>
  </r>
  <r>
    <x v="10"/>
    <n v="0"/>
    <n v="0"/>
    <n v="0"/>
    <n v="0"/>
    <n v="0"/>
    <n v="0"/>
    <n v="0"/>
    <n v="0"/>
    <n v="0"/>
    <x v="2"/>
    <x v="0"/>
  </r>
  <r>
    <x v="11"/>
    <n v="0"/>
    <n v="0"/>
    <n v="0"/>
    <n v="0"/>
    <n v="0"/>
    <n v="0"/>
    <n v="0"/>
    <n v="0"/>
    <n v="0"/>
    <x v="2"/>
    <x v="0"/>
  </r>
  <r>
    <x v="0"/>
    <n v="0"/>
    <n v="0"/>
    <n v="0"/>
    <n v="0"/>
    <n v="0"/>
    <n v="0"/>
    <n v="0"/>
    <n v="0"/>
    <n v="0"/>
    <x v="3"/>
    <x v="0"/>
  </r>
  <r>
    <x v="1"/>
    <n v="130901.11"/>
    <n v="893.61199999999997"/>
    <n v="146.4854"/>
    <n v="212169.83"/>
    <n v="298.983"/>
    <n v="709.63840000000005"/>
    <n v="0"/>
    <n v="0"/>
    <n v="343070.94"/>
    <x v="3"/>
    <x v="0"/>
  </r>
  <r>
    <x v="2"/>
    <n v="37495.29"/>
    <n v="255.96600000000001"/>
    <n v="146.4854"/>
    <n v="65113.69"/>
    <n v="174.267"/>
    <n v="373.64330000000001"/>
    <n v="0"/>
    <n v="0"/>
    <n v="102608.98"/>
    <x v="3"/>
    <x v="0"/>
  </r>
  <r>
    <x v="3"/>
    <n v="7699.99"/>
    <n v="52.564999999999998"/>
    <n v="146.48509999999999"/>
    <n v="71465.929999999993"/>
    <n v="52.564999999999998"/>
    <n v="1359.5725"/>
    <n v="0"/>
    <n v="0"/>
    <n v="79165.919999999998"/>
    <x v="3"/>
    <x v="0"/>
  </r>
  <r>
    <x v="4"/>
    <n v="106361.14"/>
    <n v="726.08699999999999"/>
    <n v="146.4854"/>
    <n v="98388.04"/>
    <n v="724.83100000000002"/>
    <n v="135.73929999999999"/>
    <n v="0"/>
    <n v="0"/>
    <n v="204749.18"/>
    <x v="3"/>
    <x v="0"/>
  </r>
  <r>
    <x v="5"/>
    <n v="379116.64"/>
    <n v="2588.085"/>
    <n v="146.4854"/>
    <n v="0"/>
    <n v="0"/>
    <n v="0"/>
    <n v="0"/>
    <n v="0"/>
    <n v="379116.64"/>
    <x v="3"/>
    <x v="0"/>
  </r>
  <r>
    <x v="6"/>
    <n v="4548.51"/>
    <n v="31.050999999999998"/>
    <n v="146.48509999999999"/>
    <n v="0"/>
    <n v="0"/>
    <n v="0"/>
    <n v="0"/>
    <n v="0"/>
    <n v="4548.51"/>
    <x v="3"/>
    <x v="0"/>
  </r>
  <r>
    <x v="7"/>
    <n v="0.02"/>
    <n v="0"/>
    <n v="0"/>
    <n v="0"/>
    <n v="0"/>
    <n v="0"/>
    <n v="0"/>
    <n v="0"/>
    <n v="0.02"/>
    <x v="3"/>
    <x v="0"/>
  </r>
  <r>
    <x v="8"/>
    <n v="0"/>
    <n v="0"/>
    <n v="0"/>
    <n v="0"/>
    <n v="0"/>
    <n v="0"/>
    <n v="0"/>
    <n v="0"/>
    <n v="0"/>
    <x v="3"/>
    <x v="0"/>
  </r>
  <r>
    <x v="9"/>
    <n v="0"/>
    <n v="0"/>
    <n v="0"/>
    <n v="0"/>
    <n v="0"/>
    <n v="0"/>
    <n v="0"/>
    <n v="0"/>
    <n v="0"/>
    <x v="3"/>
    <x v="0"/>
  </r>
  <r>
    <x v="10"/>
    <n v="0"/>
    <n v="0"/>
    <n v="0"/>
    <n v="0"/>
    <n v="0"/>
    <n v="0"/>
    <n v="0"/>
    <n v="0"/>
    <n v="0"/>
    <x v="3"/>
    <x v="0"/>
  </r>
  <r>
    <x v="11"/>
    <n v="0"/>
    <n v="0"/>
    <n v="0"/>
    <n v="0"/>
    <n v="0"/>
    <n v="0"/>
    <n v="0"/>
    <n v="0"/>
    <n v="0"/>
    <x v="3"/>
    <x v="0"/>
  </r>
  <r>
    <x v="0"/>
    <n v="0"/>
    <n v="0"/>
    <n v="0"/>
    <n v="0"/>
    <n v="0"/>
    <n v="0"/>
    <n v="0"/>
    <n v="0"/>
    <n v="0"/>
    <x v="4"/>
    <x v="0"/>
  </r>
  <r>
    <x v="1"/>
    <n v="132732.42000000001"/>
    <n v="983.93700000000001"/>
    <n v="134.89930000000001"/>
    <n v="249765.39"/>
    <n v="350.19799999999998"/>
    <n v="713.21190000000001"/>
    <n v="0"/>
    <n v="0"/>
    <n v="382497.81"/>
    <x v="4"/>
    <x v="0"/>
  </r>
  <r>
    <x v="2"/>
    <n v="41991.74"/>
    <n v="311.28199999999998"/>
    <n v="134.89940000000001"/>
    <n v="71579.759999999995"/>
    <n v="157.251"/>
    <n v="455.1943"/>
    <n v="0"/>
    <n v="0"/>
    <n v="113571.5"/>
    <x v="4"/>
    <x v="0"/>
  </r>
  <r>
    <x v="3"/>
    <n v="13395.77"/>
    <n v="99.302000000000007"/>
    <n v="134.89930000000001"/>
    <n v="68980.259999999995"/>
    <n v="99.302000000000007"/>
    <n v="694.65129999999999"/>
    <n v="0"/>
    <n v="0"/>
    <n v="82376.03"/>
    <x v="4"/>
    <x v="0"/>
  </r>
  <r>
    <x v="4"/>
    <n v="90878.83"/>
    <n v="673.67899999999997"/>
    <n v="134.89930000000001"/>
    <n v="102084.65"/>
    <n v="673.67899999999997"/>
    <n v="151.53309999999999"/>
    <n v="0"/>
    <n v="0"/>
    <n v="192963.48"/>
    <x v="4"/>
    <x v="0"/>
  </r>
  <r>
    <x v="5"/>
    <n v="413360.88"/>
    <n v="3064.2179999999998"/>
    <n v="134.89930000000001"/>
    <n v="0"/>
    <n v="0"/>
    <n v="0"/>
    <n v="0"/>
    <n v="0"/>
    <n v="413360.88"/>
    <x v="4"/>
    <x v="0"/>
  </r>
  <r>
    <x v="6"/>
    <n v="4046.97"/>
    <n v="30"/>
    <n v="134.899"/>
    <n v="0"/>
    <n v="0"/>
    <n v="0"/>
    <n v="0"/>
    <n v="0"/>
    <n v="4046.97"/>
    <x v="4"/>
    <x v="0"/>
  </r>
  <r>
    <x v="7"/>
    <n v="1987.85"/>
    <n v="14.736000000000001"/>
    <n v="134.89750000000001"/>
    <n v="0"/>
    <n v="0"/>
    <n v="0"/>
    <n v="0"/>
    <n v="0"/>
    <n v="1987.85"/>
    <x v="4"/>
    <x v="0"/>
  </r>
  <r>
    <x v="8"/>
    <n v="0"/>
    <n v="0"/>
    <n v="0"/>
    <n v="0"/>
    <n v="0"/>
    <n v="0"/>
    <n v="0"/>
    <n v="0"/>
    <n v="0"/>
    <x v="4"/>
    <x v="0"/>
  </r>
  <r>
    <x v="9"/>
    <n v="0"/>
    <n v="0"/>
    <n v="0"/>
    <n v="0"/>
    <n v="0"/>
    <n v="0"/>
    <n v="0"/>
    <n v="0"/>
    <n v="0"/>
    <x v="4"/>
    <x v="0"/>
  </r>
  <r>
    <x v="10"/>
    <n v="0"/>
    <n v="0"/>
    <n v="0"/>
    <n v="0"/>
    <n v="0"/>
    <n v="0"/>
    <n v="0"/>
    <n v="0"/>
    <n v="0"/>
    <x v="4"/>
    <x v="0"/>
  </r>
  <r>
    <x v="11"/>
    <n v="0"/>
    <n v="0"/>
    <n v="0"/>
    <n v="0"/>
    <n v="0"/>
    <n v="0"/>
    <n v="0"/>
    <n v="0"/>
    <n v="0"/>
    <x v="4"/>
    <x v="0"/>
  </r>
  <r>
    <x v="0"/>
    <n v="0"/>
    <n v="0"/>
    <n v="0"/>
    <n v="0"/>
    <n v="0"/>
    <n v="0"/>
    <n v="0"/>
    <n v="0"/>
    <n v="0"/>
    <x v="5"/>
    <x v="0"/>
  </r>
  <r>
    <x v="1"/>
    <n v="123728.97"/>
    <n v="728.46299999999997"/>
    <n v="169.8494"/>
    <n v="269551.42"/>
    <n v="261.82600000000002"/>
    <n v="1029.5059000000001"/>
    <n v="0"/>
    <n v="0"/>
    <n v="393280.39"/>
    <x v="5"/>
    <x v="0"/>
  </r>
  <r>
    <x v="2"/>
    <n v="20104.39"/>
    <n v="118.366"/>
    <n v="169.8494"/>
    <n v="108296.24"/>
    <n v="112.617"/>
    <n v="961.63310000000001"/>
    <n v="0"/>
    <n v="0"/>
    <n v="128400.63"/>
    <x v="5"/>
    <x v="0"/>
  </r>
  <r>
    <x v="3"/>
    <n v="31793.59"/>
    <n v="187.18700000000001"/>
    <n v="169.8493"/>
    <n v="112592.87"/>
    <n v="188.99"/>
    <n v="595.76099999999997"/>
    <n v="0"/>
    <n v="0"/>
    <n v="144386.46"/>
    <x v="5"/>
    <x v="0"/>
  </r>
  <r>
    <x v="4"/>
    <n v="134087.91"/>
    <n v="789.452"/>
    <n v="169.8494"/>
    <n v="129743.05"/>
    <n v="802.53"/>
    <n v="161.66749999999999"/>
    <n v="0"/>
    <n v="0"/>
    <n v="263830.96000000002"/>
    <x v="5"/>
    <x v="0"/>
  </r>
  <r>
    <x v="5"/>
    <n v="596625.42000000004"/>
    <n v="3512.674"/>
    <n v="169.8494"/>
    <n v="175.25"/>
    <n v="0"/>
    <n v="0"/>
    <n v="0"/>
    <n v="0"/>
    <n v="596800.67000000004"/>
    <x v="5"/>
    <x v="0"/>
  </r>
  <r>
    <x v="6"/>
    <n v="3128.11"/>
    <n v="18.417000000000002"/>
    <n v="169.84909999999999"/>
    <n v="0"/>
    <n v="0"/>
    <n v="0"/>
    <n v="0"/>
    <n v="0"/>
    <n v="3128.11"/>
    <x v="5"/>
    <x v="0"/>
  </r>
  <r>
    <x v="7"/>
    <n v="1241.0899999999999"/>
    <n v="7.3070000000000004"/>
    <n v="169.84950000000001"/>
    <n v="0"/>
    <n v="0"/>
    <n v="0"/>
    <n v="0"/>
    <n v="0"/>
    <n v="1241.0899999999999"/>
    <x v="5"/>
    <x v="0"/>
  </r>
  <r>
    <x v="8"/>
    <n v="0"/>
    <n v="0"/>
    <n v="0"/>
    <n v="0"/>
    <n v="0"/>
    <n v="0"/>
    <n v="0"/>
    <n v="0"/>
    <n v="0"/>
    <x v="5"/>
    <x v="0"/>
  </r>
  <r>
    <x v="9"/>
    <n v="0"/>
    <n v="0"/>
    <n v="0"/>
    <n v="0"/>
    <n v="0"/>
    <n v="0"/>
    <n v="0"/>
    <n v="0"/>
    <n v="0"/>
    <x v="5"/>
    <x v="0"/>
  </r>
  <r>
    <x v="10"/>
    <n v="0"/>
    <n v="0"/>
    <n v="0"/>
    <n v="0"/>
    <n v="0"/>
    <n v="0"/>
    <n v="0"/>
    <n v="0"/>
    <n v="0"/>
    <x v="5"/>
    <x v="0"/>
  </r>
  <r>
    <x v="11"/>
    <n v="0"/>
    <n v="0"/>
    <n v="0"/>
    <n v="0"/>
    <n v="0"/>
    <n v="0"/>
    <n v="0"/>
    <n v="0"/>
    <n v="0"/>
    <x v="5"/>
    <x v="0"/>
  </r>
  <r>
    <x v="0"/>
    <n v="0"/>
    <n v="0"/>
    <n v="0"/>
    <n v="0"/>
    <n v="0"/>
    <n v="0"/>
    <n v="0"/>
    <n v="0"/>
    <n v="0"/>
    <x v="6"/>
    <x v="0"/>
  </r>
  <r>
    <x v="1"/>
    <n v="132087.35"/>
    <n v="869.91800000000001"/>
    <n v="151.8389"/>
    <n v="281182.84999999998"/>
    <n v="262.08300000000003"/>
    <n v="1072.8770999999999"/>
    <n v="0"/>
    <n v="0"/>
    <n v="413270.2"/>
    <x v="6"/>
    <x v="0"/>
  </r>
  <r>
    <x v="2"/>
    <n v="19498.240000000002"/>
    <n v="128.41399999999999"/>
    <n v="151.8389"/>
    <n v="66991.240000000005"/>
    <n v="78.272000000000006"/>
    <n v="855.87750000000005"/>
    <n v="0"/>
    <n v="0"/>
    <n v="86489.48"/>
    <x v="6"/>
    <x v="0"/>
  </r>
  <r>
    <x v="3"/>
    <n v="32232.2"/>
    <n v="212.279"/>
    <n v="151.8389"/>
    <n v="98289.17"/>
    <n v="210.81399999999999"/>
    <n v="466.2364"/>
    <n v="0"/>
    <n v="0"/>
    <n v="130521.37"/>
    <x v="6"/>
    <x v="0"/>
  </r>
  <r>
    <x v="4"/>
    <n v="113112.79"/>
    <n v="744.95299999999997"/>
    <n v="151.83879999999999"/>
    <n v="103365.18"/>
    <n v="740.952"/>
    <n v="139.50319999999999"/>
    <n v="0"/>
    <n v="0"/>
    <n v="216477.97"/>
    <x v="6"/>
    <x v="0"/>
  </r>
  <r>
    <x v="5"/>
    <n v="484700.68"/>
    <n v="3192.2049999999999"/>
    <n v="151.83879999999999"/>
    <n v="175.25"/>
    <n v="0"/>
    <n v="0"/>
    <n v="0"/>
    <n v="0"/>
    <n v="484875.93"/>
    <x v="6"/>
    <x v="0"/>
  </r>
  <r>
    <x v="6"/>
    <n v="4092.21"/>
    <n v="26.951000000000001"/>
    <n v="151.8389"/>
    <n v="17.57"/>
    <n v="0"/>
    <n v="0"/>
    <n v="0"/>
    <n v="0"/>
    <n v="4109.78"/>
    <x v="6"/>
    <x v="0"/>
  </r>
  <r>
    <x v="7"/>
    <n v="-0.02"/>
    <n v="0"/>
    <n v="0"/>
    <n v="0.02"/>
    <n v="0"/>
    <n v="0"/>
    <n v="0"/>
    <n v="0"/>
    <n v="0"/>
    <x v="6"/>
    <x v="0"/>
  </r>
  <r>
    <x v="8"/>
    <n v="0"/>
    <n v="0"/>
    <n v="0"/>
    <n v="0"/>
    <n v="0"/>
    <n v="0"/>
    <n v="0"/>
    <n v="0"/>
    <n v="0"/>
    <x v="6"/>
    <x v="0"/>
  </r>
  <r>
    <x v="9"/>
    <n v="0"/>
    <n v="0"/>
    <n v="0"/>
    <n v="0"/>
    <n v="0"/>
    <n v="0"/>
    <n v="0"/>
    <n v="0"/>
    <n v="0"/>
    <x v="6"/>
    <x v="0"/>
  </r>
  <r>
    <x v="10"/>
    <n v="0"/>
    <n v="0"/>
    <n v="0"/>
    <n v="0"/>
    <n v="0"/>
    <n v="0"/>
    <n v="0"/>
    <n v="0"/>
    <n v="0"/>
    <x v="6"/>
    <x v="0"/>
  </r>
  <r>
    <x v="11"/>
    <n v="0"/>
    <n v="0"/>
    <n v="0"/>
    <n v="0"/>
    <n v="0"/>
    <n v="0"/>
    <n v="0"/>
    <n v="0"/>
    <n v="0"/>
    <x v="6"/>
    <x v="0"/>
  </r>
  <r>
    <x v="0"/>
    <n v="0"/>
    <n v="0"/>
    <n v="0"/>
    <n v="0"/>
    <n v="0"/>
    <n v="0"/>
    <n v="0"/>
    <n v="0"/>
    <n v="0"/>
    <x v="7"/>
    <x v="0"/>
  </r>
  <r>
    <x v="1"/>
    <n v="154492.1"/>
    <n v="1138.7529999999999"/>
    <n v="135.6678"/>
    <n v="269942.24"/>
    <n v="362.53300000000002"/>
    <n v="744.60050000000001"/>
    <n v="0"/>
    <n v="0"/>
    <n v="424434.34"/>
    <x v="7"/>
    <x v="0"/>
  </r>
  <r>
    <x v="2"/>
    <n v="38958.36"/>
    <n v="287.16000000000003"/>
    <n v="135.6678"/>
    <n v="73714.5"/>
    <n v="216.15299999999999"/>
    <n v="341.02929999999998"/>
    <n v="0"/>
    <n v="0"/>
    <n v="112672.86"/>
    <x v="7"/>
    <x v="0"/>
  </r>
  <r>
    <x v="3"/>
    <n v="15276.88"/>
    <n v="112.605"/>
    <n v="135.6679"/>
    <n v="75514.75"/>
    <n v="107.95099999999999"/>
    <n v="699.52800000000002"/>
    <n v="0"/>
    <n v="0"/>
    <n v="90791.63"/>
    <x v="7"/>
    <x v="0"/>
  </r>
  <r>
    <x v="4"/>
    <n v="144946.65"/>
    <n v="1068.394"/>
    <n v="135.6678"/>
    <n v="106285.34"/>
    <n v="1062.386"/>
    <n v="100.044"/>
    <n v="0"/>
    <n v="0"/>
    <n v="251231.99"/>
    <x v="7"/>
    <x v="0"/>
  </r>
  <r>
    <x v="5"/>
    <n v="432496.83"/>
    <n v="3187.9110000000001"/>
    <n v="135.6678"/>
    <n v="0"/>
    <n v="0"/>
    <n v="0"/>
    <n v="0"/>
    <n v="0"/>
    <n v="432496.83"/>
    <x v="7"/>
    <x v="0"/>
  </r>
  <r>
    <x v="6"/>
    <n v="7172.48"/>
    <n v="52.868000000000002"/>
    <n v="135.6677"/>
    <n v="0"/>
    <n v="0"/>
    <n v="0"/>
    <n v="0"/>
    <n v="0"/>
    <n v="7172.48"/>
    <x v="7"/>
    <x v="0"/>
  </r>
  <r>
    <x v="7"/>
    <n v="1561.12"/>
    <n v="11.507"/>
    <n v="135.667"/>
    <n v="0"/>
    <n v="0"/>
    <n v="0"/>
    <n v="0"/>
    <n v="0"/>
    <n v="1561.12"/>
    <x v="7"/>
    <x v="0"/>
  </r>
  <r>
    <x v="8"/>
    <n v="0"/>
    <n v="0"/>
    <n v="0"/>
    <n v="0"/>
    <n v="0"/>
    <n v="0"/>
    <n v="0"/>
    <n v="0"/>
    <n v="0"/>
    <x v="7"/>
    <x v="0"/>
  </r>
  <r>
    <x v="9"/>
    <n v="0"/>
    <n v="0"/>
    <n v="0"/>
    <n v="0"/>
    <n v="0"/>
    <n v="0"/>
    <n v="0"/>
    <n v="0"/>
    <n v="0"/>
    <x v="7"/>
    <x v="0"/>
  </r>
  <r>
    <x v="10"/>
    <n v="0"/>
    <n v="0"/>
    <n v="0"/>
    <n v="0"/>
    <n v="0"/>
    <n v="0"/>
    <n v="0"/>
    <n v="0"/>
    <n v="0"/>
    <x v="7"/>
    <x v="0"/>
  </r>
  <r>
    <x v="11"/>
    <n v="0"/>
    <n v="0"/>
    <n v="0"/>
    <n v="0"/>
    <n v="0"/>
    <n v="0"/>
    <n v="0"/>
    <n v="0"/>
    <n v="0"/>
    <x v="7"/>
    <x v="0"/>
  </r>
  <r>
    <x v="0"/>
    <n v="0"/>
    <n v="0"/>
    <n v="0"/>
    <n v="0"/>
    <n v="0"/>
    <n v="0"/>
    <n v="0"/>
    <n v="0"/>
    <n v="0"/>
    <x v="8"/>
    <x v="0"/>
  </r>
  <r>
    <x v="1"/>
    <n v="152121.51"/>
    <n v="1039.6890000000001"/>
    <n v="146.31440000000001"/>
    <n v="410770.84"/>
    <n v="380.68200000000002"/>
    <n v="1079.0392999999999"/>
    <n v="0"/>
    <n v="0"/>
    <n v="562892.35"/>
    <x v="8"/>
    <x v="0"/>
  </r>
  <r>
    <x v="2"/>
    <n v="55436.97"/>
    <n v="378.90899999999999"/>
    <n v="146.30680000000001"/>
    <n v="59609"/>
    <n v="209.239"/>
    <n v="284.88470000000001"/>
    <n v="0"/>
    <n v="0"/>
    <n v="115045.97"/>
    <x v="8"/>
    <x v="0"/>
  </r>
  <r>
    <x v="3"/>
    <n v="17114.150000000001"/>
    <n v="116.758"/>
    <n v="146.578"/>
    <n v="40996.01"/>
    <n v="116.758"/>
    <n v="351.11950000000002"/>
    <n v="0"/>
    <n v="0"/>
    <n v="58110.16"/>
    <x v="8"/>
    <x v="0"/>
  </r>
  <r>
    <x v="4"/>
    <n v="114676.28"/>
    <n v="783.50300000000004"/>
    <n v="146.36349999999999"/>
    <n v="96318.05"/>
    <n v="783.44500000000005"/>
    <n v="122.9417"/>
    <n v="0"/>
    <n v="0"/>
    <n v="210994.33"/>
    <x v="8"/>
    <x v="0"/>
  </r>
  <r>
    <x v="5"/>
    <n v="450352.48"/>
    <n v="3078.6469999999999"/>
    <n v="146.2826"/>
    <n v="0"/>
    <n v="0"/>
    <n v="0"/>
    <n v="0"/>
    <n v="0"/>
    <n v="450352.48"/>
    <x v="8"/>
    <x v="0"/>
  </r>
  <r>
    <x v="6"/>
    <n v="16382.64"/>
    <n v="112.217"/>
    <n v="145.9907"/>
    <n v="0"/>
    <n v="0"/>
    <n v="0"/>
    <n v="0"/>
    <n v="0"/>
    <n v="16382.64"/>
    <x v="8"/>
    <x v="0"/>
  </r>
  <r>
    <x v="7"/>
    <n v="3803.03"/>
    <n v="26.391999999999999"/>
    <n v="144.09780000000001"/>
    <n v="0"/>
    <n v="0"/>
    <n v="0"/>
    <n v="0"/>
    <n v="0"/>
    <n v="3803.03"/>
    <x v="8"/>
    <x v="0"/>
  </r>
  <r>
    <x v="8"/>
    <n v="37860.18"/>
    <n v="647.41200000000003"/>
    <n v="58.479300000000002"/>
    <n v="47335.98"/>
    <n v="151.36600000000001"/>
    <n v="312.7253"/>
    <n v="0"/>
    <n v="0"/>
    <n v="85196.160000000003"/>
    <x v="8"/>
    <x v="0"/>
  </r>
  <r>
    <x v="9"/>
    <n v="3156.17"/>
    <n v="53.97"/>
    <n v="58.4801"/>
    <n v="16943.93"/>
    <n v="94.7"/>
    <n v="178.9222"/>
    <n v="0"/>
    <n v="0"/>
    <n v="20100.099999999999"/>
    <x v="8"/>
    <x v="0"/>
  </r>
  <r>
    <x v="10"/>
    <n v="6189.99"/>
    <n v="105.848"/>
    <n v="58.48"/>
    <n v="27436.560000000001"/>
    <n v="105.848"/>
    <n v="259.2072"/>
    <n v="0"/>
    <n v="0"/>
    <n v="33626.550000000003"/>
    <x v="8"/>
    <x v="0"/>
  </r>
  <r>
    <x v="11"/>
    <n v="0.47"/>
    <n v="8.0000000000000002E-3"/>
    <n v="58.75"/>
    <n v="0"/>
    <n v="0"/>
    <n v="0"/>
    <n v="0"/>
    <n v="0"/>
    <n v="0.47"/>
    <x v="8"/>
    <x v="0"/>
  </r>
  <r>
    <x v="0"/>
    <n v="0"/>
    <n v="0"/>
    <n v="0"/>
    <n v="0"/>
    <n v="0"/>
    <n v="0"/>
    <n v="0"/>
    <n v="0"/>
    <n v="0"/>
    <x v="9"/>
    <x v="0"/>
  </r>
  <r>
    <x v="1"/>
    <n v="184134.19"/>
    <n v="1010.797"/>
    <n v="182.16730000000001"/>
    <n v="283704.81"/>
    <n v="244.30199999999999"/>
    <n v="1161.2873"/>
    <n v="0"/>
    <n v="0"/>
    <n v="467839"/>
    <x v="9"/>
    <x v="0"/>
  </r>
  <r>
    <x v="2"/>
    <n v="46807.4"/>
    <n v="256.82100000000003"/>
    <n v="182.2569"/>
    <n v="69520.789999999994"/>
    <n v="193.71700000000001"/>
    <n v="358.87810000000002"/>
    <n v="0"/>
    <n v="0"/>
    <n v="116328.19"/>
    <x v="9"/>
    <x v="0"/>
  </r>
  <r>
    <x v="3"/>
    <n v="18031.169999999998"/>
    <n v="98.53"/>
    <n v="183.0018"/>
    <n v="47826.66"/>
    <n v="97.268000000000001"/>
    <n v="491.69979999999998"/>
    <n v="0"/>
    <n v="0"/>
    <n v="65857.83"/>
    <x v="9"/>
    <x v="0"/>
  </r>
  <r>
    <x v="4"/>
    <n v="129130.98"/>
    <n v="708.60400000000004"/>
    <n v="182.2329"/>
    <n v="120329.53"/>
    <n v="708.60400000000004"/>
    <n v="169.81209999999999"/>
    <n v="0"/>
    <n v="0"/>
    <n v="249460.51"/>
    <x v="9"/>
    <x v="0"/>
  </r>
  <r>
    <x v="5"/>
    <n v="626531.31000000006"/>
    <n v="3439.538"/>
    <n v="182.1557"/>
    <n v="-350.5"/>
    <n v="0"/>
    <n v="0"/>
    <n v="0"/>
    <n v="0"/>
    <n v="626180.81000000006"/>
    <x v="9"/>
    <x v="0"/>
  </r>
  <r>
    <x v="6"/>
    <n v="12020.24"/>
    <n v="65.998999999999995"/>
    <n v="182.1276"/>
    <n v="0"/>
    <n v="0"/>
    <n v="0"/>
    <n v="0"/>
    <n v="0"/>
    <n v="12020.24"/>
    <x v="9"/>
    <x v="0"/>
  </r>
  <r>
    <x v="7"/>
    <n v="1092.49"/>
    <n v="6.2320000000000002"/>
    <n v="175.30330000000001"/>
    <n v="0"/>
    <n v="0"/>
    <n v="0"/>
    <n v="0"/>
    <n v="0"/>
    <n v="1092.49"/>
    <x v="9"/>
    <x v="0"/>
  </r>
  <r>
    <x v="8"/>
    <n v="37700.879999999997"/>
    <n v="644.67999999999995"/>
    <n v="58.48"/>
    <n v="66363.73"/>
    <n v="211.7"/>
    <n v="313.48009999999999"/>
    <n v="0"/>
    <n v="0"/>
    <n v="104064.61"/>
    <x v="9"/>
    <x v="0"/>
  </r>
  <r>
    <x v="9"/>
    <n v="8910.6"/>
    <n v="152.37"/>
    <n v="58.48"/>
    <n v="36676.17"/>
    <n v="205.63"/>
    <n v="178.36"/>
    <n v="0"/>
    <n v="0"/>
    <n v="45586.77"/>
    <x v="9"/>
    <x v="0"/>
  </r>
  <r>
    <x v="10"/>
    <n v="8455.6299999999992"/>
    <n v="144.59"/>
    <n v="58.48"/>
    <n v="37425.67"/>
    <n v="144.59"/>
    <n v="258.83999999999997"/>
    <n v="0"/>
    <n v="0"/>
    <n v="45881.3"/>
    <x v="9"/>
    <x v="0"/>
  </r>
  <r>
    <x v="11"/>
    <n v="877.2"/>
    <n v="15"/>
    <n v="58.48"/>
    <n v="0"/>
    <n v="0"/>
    <n v="0"/>
    <n v="0"/>
    <n v="0"/>
    <n v="877.2"/>
    <x v="9"/>
    <x v="0"/>
  </r>
  <r>
    <x v="0"/>
    <n v="0"/>
    <n v="0"/>
    <n v="0"/>
    <n v="0"/>
    <n v="0"/>
    <n v="0"/>
    <n v="0"/>
    <n v="0"/>
    <n v="0"/>
    <x v="10"/>
    <x v="0"/>
  </r>
  <r>
    <x v="1"/>
    <n v="186978.15"/>
    <n v="1191.1220000000001"/>
    <n v="156.97649999999999"/>
    <n v="367498.59"/>
    <n v="395.00099999999998"/>
    <n v="930.37379999999996"/>
    <n v="0"/>
    <n v="0"/>
    <n v="554476.74"/>
    <x v="10"/>
    <x v="0"/>
  </r>
  <r>
    <x v="2"/>
    <n v="78182.42"/>
    <n v="498.20299999999997"/>
    <n v="156.9288"/>
    <n v="68760.22"/>
    <n v="193.214"/>
    <n v="355.87599999999998"/>
    <n v="0"/>
    <n v="0"/>
    <n v="146942.64000000001"/>
    <x v="10"/>
    <x v="0"/>
  </r>
  <r>
    <x v="3"/>
    <n v="55731.99"/>
    <n v="355.11099999999999"/>
    <n v="156.94239999999999"/>
    <n v="51852.18"/>
    <n v="355.01499999999999"/>
    <n v="146.05629999999999"/>
    <n v="0"/>
    <n v="0"/>
    <n v="107584.17"/>
    <x v="10"/>
    <x v="0"/>
  </r>
  <r>
    <x v="4"/>
    <n v="119628.43"/>
    <n v="762.07500000000005"/>
    <n v="156.97720000000001"/>
    <n v="97993.279999999999"/>
    <n v="762.07500000000005"/>
    <n v="128.5874"/>
    <n v="0"/>
    <n v="0"/>
    <n v="217621.71"/>
    <x v="10"/>
    <x v="0"/>
  </r>
  <r>
    <x v="5"/>
    <n v="546019.99"/>
    <n v="3477.643"/>
    <n v="157.0086"/>
    <n v="0"/>
    <n v="0"/>
    <n v="0"/>
    <n v="0"/>
    <n v="0"/>
    <n v="546019.99"/>
    <x v="10"/>
    <x v="0"/>
  </r>
  <r>
    <x v="6"/>
    <n v="15228.31"/>
    <n v="96.667000000000002"/>
    <n v="157.53370000000001"/>
    <n v="0"/>
    <n v="0"/>
    <n v="0"/>
    <n v="0"/>
    <n v="0"/>
    <n v="15228.31"/>
    <x v="10"/>
    <x v="0"/>
  </r>
  <r>
    <x v="7"/>
    <n v="941.83"/>
    <n v="6.01"/>
    <n v="156.7105"/>
    <n v="0"/>
    <n v="0"/>
    <n v="0"/>
    <n v="0"/>
    <n v="0"/>
    <n v="941.83"/>
    <x v="10"/>
    <x v="0"/>
  </r>
  <r>
    <x v="8"/>
    <n v="33216.639999999999"/>
    <n v="567.87199999999996"/>
    <n v="58.493200000000002"/>
    <n v="55485.54"/>
    <n v="177.334"/>
    <n v="312.88720000000001"/>
    <n v="0"/>
    <n v="0"/>
    <n v="88702.18"/>
    <x v="10"/>
    <x v="0"/>
  </r>
  <r>
    <x v="9"/>
    <n v="3801.2"/>
    <n v="65.242999999999995"/>
    <n v="58.2622"/>
    <n v="21759.919999999998"/>
    <n v="121.78400000000001"/>
    <n v="178.6763"/>
    <n v="0"/>
    <n v="0"/>
    <n v="25561.119999999999"/>
    <x v="10"/>
    <x v="0"/>
  </r>
  <r>
    <x v="10"/>
    <n v="6315.84"/>
    <n v="107.548"/>
    <n v="58.7258"/>
    <n v="27954.720000000001"/>
    <n v="107.548"/>
    <n v="259.92779999999999"/>
    <n v="0"/>
    <n v="0"/>
    <n v="34270.559999999998"/>
    <x v="10"/>
    <x v="0"/>
  </r>
  <r>
    <x v="11"/>
    <n v="1637.43"/>
    <n v="28.047000000000001"/>
    <n v="58.381599999999999"/>
    <n v="0"/>
    <n v="0"/>
    <n v="0"/>
    <n v="0"/>
    <n v="0"/>
    <n v="1637.43"/>
    <x v="10"/>
    <x v="0"/>
  </r>
  <r>
    <x v="0"/>
    <n v="0"/>
    <n v="0"/>
    <n v="0"/>
    <n v="0"/>
    <n v="0"/>
    <n v="0"/>
    <n v="0"/>
    <n v="0"/>
    <n v="0"/>
    <x v="11"/>
    <x v="0"/>
  </r>
  <r>
    <x v="1"/>
    <n v="79430.36"/>
    <n v="284.96100000000001"/>
    <n v="278.74119999999999"/>
    <n v="285988.7"/>
    <n v="86.332999999999998"/>
    <n v="3312.6232"/>
    <n v="0"/>
    <n v="0"/>
    <n v="365419.06"/>
    <x v="11"/>
    <x v="0"/>
  </r>
  <r>
    <x v="2"/>
    <n v="18394.07"/>
    <n v="65.984999999999999"/>
    <n v="278.76139999999998"/>
    <n v="63895.55"/>
    <n v="98.266000000000005"/>
    <n v="650.23050000000001"/>
    <n v="0"/>
    <n v="0"/>
    <n v="82289.62"/>
    <x v="11"/>
    <x v="0"/>
  </r>
  <r>
    <x v="3"/>
    <n v="4738.41"/>
    <n v="17.462"/>
    <n v="271.35550000000001"/>
    <n v="13984.62"/>
    <n v="17.454000000000001"/>
    <n v="801.22720000000004"/>
    <n v="0"/>
    <n v="-0.01"/>
    <n v="18723.02"/>
    <x v="11"/>
    <x v="0"/>
  </r>
  <r>
    <x v="4"/>
    <n v="176418.28"/>
    <n v="632.66600000000005"/>
    <n v="278.84899999999999"/>
    <n v="125312.38"/>
    <n v="632.66600000000005"/>
    <n v="198.07040000000001"/>
    <n v="0"/>
    <n v="0"/>
    <n v="301730.65999999997"/>
    <x v="11"/>
    <x v="0"/>
  </r>
  <r>
    <x v="5"/>
    <n v="792350.92"/>
    <n v="2842.7260000000001"/>
    <n v="278.72930000000002"/>
    <n v="0"/>
    <n v="0"/>
    <n v="0"/>
    <n v="0"/>
    <n v="0"/>
    <n v="792350.92"/>
    <x v="11"/>
    <x v="0"/>
  </r>
  <r>
    <x v="6"/>
    <n v="14213.36"/>
    <n v="51.232999999999997"/>
    <n v="277.42590000000001"/>
    <n v="0"/>
    <n v="0"/>
    <n v="0"/>
    <n v="0"/>
    <n v="0"/>
    <n v="14213.36"/>
    <x v="11"/>
    <x v="0"/>
  </r>
  <r>
    <x v="7"/>
    <n v="-0.01"/>
    <n v="0"/>
    <n v="0"/>
    <n v="0"/>
    <n v="0"/>
    <n v="0"/>
    <n v="0"/>
    <n v="0"/>
    <n v="-0.01"/>
    <x v="11"/>
    <x v="0"/>
  </r>
  <r>
    <x v="8"/>
    <n v="68655.520000000004"/>
    <n v="1174.2429999999999"/>
    <n v="58.4679"/>
    <n v="134482.49"/>
    <n v="428.666"/>
    <n v="313.72320000000002"/>
    <n v="0"/>
    <n v="0"/>
    <n v="203138.01"/>
    <x v="11"/>
    <x v="0"/>
  </r>
  <r>
    <x v="9"/>
    <n v="11345.12"/>
    <n v="193.72300000000001"/>
    <n v="58.563600000000001"/>
    <n v="36028.720000000001"/>
    <n v="201.55199999999999"/>
    <n v="178.75640000000001"/>
    <n v="0"/>
    <n v="0"/>
    <n v="47373.84"/>
    <x v="11"/>
    <x v="0"/>
  </r>
  <r>
    <x v="10"/>
    <n v="13567.36"/>
    <n v="231.73500000000001"/>
    <n v="58.546900000000001"/>
    <n v="60050.879999999997"/>
    <n v="231.738"/>
    <n v="259.13260000000002"/>
    <n v="0"/>
    <n v="0"/>
    <n v="73618.240000000005"/>
    <x v="11"/>
    <x v="0"/>
  </r>
  <r>
    <x v="11"/>
    <n v="2748.56"/>
    <n v="47.12"/>
    <n v="58.331099999999999"/>
    <n v="0"/>
    <n v="0"/>
    <n v="0"/>
    <n v="0"/>
    <n v="0"/>
    <n v="2748.56"/>
    <x v="11"/>
    <x v="0"/>
  </r>
  <r>
    <x v="1"/>
    <n v="156100.13"/>
    <n v="875.40200000000004"/>
    <n v="178.31819999999999"/>
    <n v="345154.91"/>
    <n v="310.5"/>
    <n v="1111.6099999999999"/>
    <n v="0"/>
    <n v="0"/>
    <n v="501255.04"/>
    <x v="0"/>
    <x v="1"/>
  </r>
  <r>
    <x v="2"/>
    <n v="90072.639999999999"/>
    <n v="505.12299999999999"/>
    <n v="178.31819999999999"/>
    <n v="92910.35"/>
    <n v="194.083"/>
    <n v="478.71449999999999"/>
    <n v="0"/>
    <n v="0"/>
    <n v="182982.99"/>
    <x v="0"/>
    <x v="1"/>
  </r>
  <r>
    <x v="3"/>
    <n v="27850.99"/>
    <n v="156.18700000000001"/>
    <n v="178.31819999999999"/>
    <n v="75144.679999999993"/>
    <n v="152.68"/>
    <n v="492.17110000000002"/>
    <n v="0"/>
    <n v="0"/>
    <n v="102995.67"/>
    <x v="0"/>
    <x v="1"/>
  </r>
  <r>
    <x v="4"/>
    <n v="88179.79"/>
    <n v="494.50799999999998"/>
    <n v="178.31819999999999"/>
    <n v="99377.279999999999"/>
    <n v="492.70299999999997"/>
    <n v="201.69810000000001"/>
    <n v="0"/>
    <n v="0"/>
    <n v="187557.07"/>
    <x v="0"/>
    <x v="1"/>
  </r>
  <r>
    <x v="5"/>
    <n v="404706.4"/>
    <n v="2269.5740000000001"/>
    <n v="178.31819999999999"/>
    <n v="0"/>
    <n v="0"/>
    <n v="0"/>
    <n v="0"/>
    <n v="0"/>
    <n v="404706.4"/>
    <x v="0"/>
    <x v="1"/>
  </r>
  <r>
    <x v="6"/>
    <n v="33653.279999999999"/>
    <n v="188.726"/>
    <n v="178.31819999999999"/>
    <n v="0"/>
    <n v="0"/>
    <n v="0"/>
    <n v="0"/>
    <n v="0"/>
    <n v="33653.279999999999"/>
    <x v="0"/>
    <x v="1"/>
  </r>
  <r>
    <x v="8"/>
    <n v="18826.71"/>
    <n v="321.93799999999999"/>
    <n v="58.479300000000002"/>
    <n v="33056.47"/>
    <n v="105.45"/>
    <n v="313.48"/>
    <n v="0"/>
    <n v="0"/>
    <n v="51883.18"/>
    <x v="0"/>
    <x v="1"/>
  </r>
  <r>
    <x v="9"/>
    <n v="3152.03"/>
    <n v="53.9"/>
    <n v="58.479199999999999"/>
    <n v="6156.45"/>
    <n v="34.517000000000003"/>
    <n v="178.35990000000001"/>
    <n v="0"/>
    <n v="0"/>
    <n v="9308.48"/>
    <x v="0"/>
    <x v="1"/>
  </r>
  <r>
    <x v="10"/>
    <n v="4442.91"/>
    <n v="75.974000000000004"/>
    <n v="58.479300000000002"/>
    <n v="19660.71"/>
    <n v="75.956999999999994"/>
    <n v="258.83999999999997"/>
    <n v="0"/>
    <n v="0"/>
    <n v="24103.62"/>
    <x v="0"/>
    <x v="1"/>
  </r>
  <r>
    <x v="11"/>
    <n v="2970.11"/>
    <n v="50.789000000000001"/>
    <n v="58.479399999999998"/>
    <n v="0"/>
    <n v="0"/>
    <n v="0"/>
    <n v="0"/>
    <n v="0"/>
    <n v="2970.11"/>
    <x v="0"/>
    <x v="1"/>
  </r>
  <r>
    <x v="1"/>
    <n v="144751.54"/>
    <n v="887.16300000000001"/>
    <n v="163.16229999999999"/>
    <n v="300227.75"/>
    <n v="296.01799999999997"/>
    <n v="1014.2213"/>
    <n v="0"/>
    <n v="0"/>
    <n v="444979.29"/>
    <x v="1"/>
    <x v="1"/>
  </r>
  <r>
    <x v="2"/>
    <n v="23821.69"/>
    <n v="146"/>
    <n v="163.16229999999999"/>
    <n v="90529.04"/>
    <n v="111.25700000000001"/>
    <n v="813.69299999999998"/>
    <n v="0"/>
    <n v="0"/>
    <n v="114350.73"/>
    <x v="1"/>
    <x v="1"/>
  </r>
  <r>
    <x v="3"/>
    <n v="30933.77"/>
    <n v="189.589"/>
    <n v="163.16229999999999"/>
    <n v="70246.81"/>
    <n v="189.589"/>
    <n v="370.5215"/>
    <n v="0"/>
    <n v="0"/>
    <n v="101180.58"/>
    <x v="1"/>
    <x v="1"/>
  </r>
  <r>
    <x v="4"/>
    <n v="54017.97"/>
    <n v="331.06900000000002"/>
    <n v="163.16229999999999"/>
    <n v="85432.23"/>
    <n v="331.06900000000002"/>
    <n v="258.0496"/>
    <n v="0"/>
    <n v="0"/>
    <n v="139450.20000000001"/>
    <x v="1"/>
    <x v="1"/>
  </r>
  <r>
    <x v="5"/>
    <n v="452873.41"/>
    <n v="2775.6010000000001"/>
    <n v="163.16229999999999"/>
    <n v="0"/>
    <n v="0"/>
    <n v="0"/>
    <n v="0"/>
    <n v="0"/>
    <n v="452873.41"/>
    <x v="1"/>
    <x v="1"/>
  </r>
  <r>
    <x v="6"/>
    <n v="40058.800000000003"/>
    <n v="245.51499999999999"/>
    <n v="163.16229999999999"/>
    <n v="0"/>
    <n v="0"/>
    <n v="0"/>
    <n v="0"/>
    <n v="0"/>
    <n v="40058.800000000003"/>
    <x v="1"/>
    <x v="1"/>
  </r>
  <r>
    <x v="8"/>
    <n v="28209.35"/>
    <n v="482.37599999999998"/>
    <n v="58.48"/>
    <n v="52800.38"/>
    <n v="168.43299999999999"/>
    <n v="313.48"/>
    <n v="0"/>
    <n v="0"/>
    <n v="81009.73"/>
    <x v="1"/>
    <x v="1"/>
  </r>
  <r>
    <x v="9"/>
    <n v="5839.46"/>
    <n v="99.853999999999999"/>
    <n v="58.48"/>
    <n v="13876.59"/>
    <n v="77.801000000000002"/>
    <n v="178.36"/>
    <n v="0"/>
    <n v="0"/>
    <n v="19716.05"/>
    <x v="1"/>
    <x v="1"/>
  </r>
  <r>
    <x v="10"/>
    <n v="1795.22"/>
    <n v="30.698"/>
    <n v="58.48"/>
    <n v="7945.87"/>
    <n v="30.698"/>
    <n v="258.83999999999997"/>
    <n v="0"/>
    <n v="0"/>
    <n v="9741.09"/>
    <x v="1"/>
    <x v="1"/>
  </r>
  <r>
    <x v="11"/>
    <n v="803.34"/>
    <n v="13.737"/>
    <n v="58.48"/>
    <n v="0"/>
    <n v="0"/>
    <n v="0"/>
    <n v="0"/>
    <n v="0"/>
    <n v="803.34"/>
    <x v="1"/>
    <x v="1"/>
  </r>
  <r>
    <x v="1"/>
    <n v="194668.1"/>
    <n v="1117.404"/>
    <n v="174.21459999999999"/>
    <n v="374054.29"/>
    <n v="348.72"/>
    <n v="1072.6494"/>
    <n v="0"/>
    <n v="0"/>
    <n v="568722.39"/>
    <x v="2"/>
    <x v="1"/>
  </r>
  <r>
    <x v="2"/>
    <n v="53931.44"/>
    <n v="309.56900000000002"/>
    <n v="174.21459999999999"/>
    <n v="111843.59"/>
    <n v="154.51900000000001"/>
    <n v="723.81769999999995"/>
    <n v="0"/>
    <n v="0"/>
    <n v="165775.03"/>
    <x v="2"/>
    <x v="1"/>
  </r>
  <r>
    <x v="3"/>
    <n v="49179.040000000001"/>
    <n v="282.29000000000002"/>
    <n v="174.21459999999999"/>
    <n v="88377.71"/>
    <n v="282.29000000000002"/>
    <n v="313.07420000000002"/>
    <n v="0"/>
    <n v="0"/>
    <n v="137556.75"/>
    <x v="2"/>
    <x v="1"/>
  </r>
  <r>
    <x v="4"/>
    <n v="120595.88"/>
    <n v="692.226"/>
    <n v="174.21459999999999"/>
    <n v="117171.39"/>
    <n v="692.71400000000006"/>
    <n v="169.14830000000001"/>
    <n v="0"/>
    <n v="0"/>
    <n v="237767.27"/>
    <x v="2"/>
    <x v="1"/>
  </r>
  <r>
    <x v="5"/>
    <n v="535789.19999999995"/>
    <n v="3075.4549999999999"/>
    <n v="174.21459999999999"/>
    <n v="0"/>
    <n v="0"/>
    <n v="0"/>
    <n v="0"/>
    <n v="0"/>
    <n v="535789.19999999995"/>
    <x v="2"/>
    <x v="1"/>
  </r>
  <r>
    <x v="6"/>
    <n v="32977.949999999997"/>
    <n v="189.29499999999999"/>
    <n v="174.21459999999999"/>
    <n v="0"/>
    <n v="0"/>
    <n v="0"/>
    <n v="0"/>
    <n v="0"/>
    <n v="32977.949999999997"/>
    <x v="2"/>
    <x v="1"/>
  </r>
  <r>
    <x v="8"/>
    <n v="31990.26"/>
    <n v="547.029"/>
    <n v="58.48"/>
    <n v="58718.879999999997"/>
    <n v="187.31299999999999"/>
    <n v="313.48"/>
    <n v="0"/>
    <n v="0"/>
    <n v="90709.14"/>
    <x v="2"/>
    <x v="1"/>
  </r>
  <r>
    <x v="9"/>
    <n v="6779.59"/>
    <n v="115.93"/>
    <n v="58.48"/>
    <n v="13876.59"/>
    <n v="79.632999999999996"/>
    <n v="174.2568"/>
    <n v="0"/>
    <n v="0"/>
    <n v="20656.18"/>
    <x v="2"/>
    <x v="1"/>
  </r>
  <r>
    <x v="10"/>
    <n v="1223.99"/>
    <n v="20.93"/>
    <n v="58.480200000000004"/>
    <n v="7945.87"/>
    <n v="20.93"/>
    <n v="379.64019999999999"/>
    <n v="0"/>
    <n v="0"/>
    <n v="9169.86"/>
    <x v="2"/>
    <x v="1"/>
  </r>
  <r>
    <x v="11"/>
    <n v="662.58"/>
    <n v="11.33"/>
    <n v="58.4801"/>
    <n v="0"/>
    <n v="0"/>
    <n v="0"/>
    <n v="0"/>
    <n v="0"/>
    <n v="662.58"/>
    <x v="2"/>
    <x v="1"/>
  </r>
  <r>
    <x v="1"/>
    <n v="55870.79"/>
    <n v="253.12299999999999"/>
    <n v="220.7259"/>
    <n v="245896.84"/>
    <n v="105.429"/>
    <n v="2332.3454000000002"/>
    <n v="0"/>
    <n v="0"/>
    <n v="301767.63"/>
    <x v="3"/>
    <x v="1"/>
  </r>
  <r>
    <x v="2"/>
    <n v="27098.73"/>
    <n v="122.771"/>
    <n v="220.72579999999999"/>
    <n v="39558.120000000003"/>
    <n v="50.732999999999997"/>
    <n v="779.73149999999998"/>
    <n v="0"/>
    <n v="0"/>
    <n v="66656.850000000006"/>
    <x v="3"/>
    <x v="1"/>
  </r>
  <r>
    <x v="3"/>
    <n v="9308.4500000000007"/>
    <n v="42.171999999999997"/>
    <n v="220.72579999999999"/>
    <n v="16528.05"/>
    <n v="42.171999999999997"/>
    <n v="391.92"/>
    <n v="0"/>
    <n v="0"/>
    <n v="25836.5"/>
    <x v="3"/>
    <x v="1"/>
  </r>
  <r>
    <x v="4"/>
    <n v="118410.81"/>
    <n v="536.46100000000001"/>
    <n v="220.72579999999999"/>
    <n v="133908.9"/>
    <n v="514.10799999999995"/>
    <n v="260.46839999999997"/>
    <n v="0"/>
    <n v="0"/>
    <n v="252319.71"/>
    <x v="3"/>
    <x v="1"/>
  </r>
  <r>
    <x v="5"/>
    <n v="596772.49"/>
    <n v="2703.6819999999998"/>
    <n v="220.72579999999999"/>
    <n v="0"/>
    <n v="0"/>
    <n v="0"/>
    <n v="0"/>
    <n v="0"/>
    <n v="596772.49"/>
    <x v="3"/>
    <x v="1"/>
  </r>
  <r>
    <x v="6"/>
    <n v="34644.47"/>
    <n v="156.95699999999999"/>
    <n v="220.7259"/>
    <n v="0"/>
    <n v="0"/>
    <n v="0"/>
    <n v="0"/>
    <n v="0"/>
    <n v="34644.47"/>
    <x v="3"/>
    <x v="1"/>
  </r>
  <r>
    <x v="7"/>
    <n v="18016.53"/>
    <n v="81.623999999999995"/>
    <n v="220.7259"/>
    <n v="0"/>
    <n v="0"/>
    <n v="0"/>
    <n v="0"/>
    <n v="0"/>
    <n v="18016.53"/>
    <x v="3"/>
    <x v="1"/>
  </r>
  <r>
    <x v="8"/>
    <n v="83772.070000000007"/>
    <n v="1432.491"/>
    <n v="58.48"/>
    <n v="181983.29"/>
    <n v="580.52599999999995"/>
    <n v="313.48"/>
    <n v="0"/>
    <n v="0"/>
    <n v="265755.36"/>
    <x v="3"/>
    <x v="1"/>
  </r>
  <r>
    <x v="9"/>
    <n v="29768.19"/>
    <n v="509.03199999999998"/>
    <n v="58.48"/>
    <n v="66201.38"/>
    <n v="379.90699999999998"/>
    <n v="174.2568"/>
    <n v="0"/>
    <n v="0"/>
    <n v="95969.57"/>
    <x v="3"/>
    <x v="1"/>
  </r>
  <r>
    <x v="10"/>
    <n v="17953.59"/>
    <n v="307.00400000000002"/>
    <n v="58.48"/>
    <n v="116551.06"/>
    <n v="307.00400000000002"/>
    <n v="379.64019999999999"/>
    <n v="0"/>
    <n v="0"/>
    <n v="134504.65"/>
    <x v="3"/>
    <x v="1"/>
  </r>
  <r>
    <x v="11"/>
    <n v="1675.45"/>
    <n v="28.65"/>
    <n v="58.479900000000001"/>
    <n v="0"/>
    <n v="0"/>
    <n v="0"/>
    <n v="0"/>
    <n v="0"/>
    <n v="1675.45"/>
    <x v="3"/>
    <x v="1"/>
  </r>
  <r>
    <x v="1"/>
    <n v="228373.34"/>
    <n v="835.21"/>
    <n v="273.43220000000002"/>
    <n v="443164.06"/>
    <n v="241.434"/>
    <n v="1835.5495000000001"/>
    <n v="0"/>
    <n v="0"/>
    <n v="671537.4"/>
    <x v="4"/>
    <x v="1"/>
  </r>
  <r>
    <x v="2"/>
    <n v="60782.62"/>
    <n v="222.29499999999999"/>
    <n v="273.43220000000002"/>
    <n v="163751.01"/>
    <n v="111.086"/>
    <n v="1474.0922"/>
    <n v="0"/>
    <n v="0"/>
    <n v="224533.63"/>
    <x v="4"/>
    <x v="1"/>
  </r>
  <r>
    <x v="3"/>
    <n v="54782.7"/>
    <n v="200.352"/>
    <n v="273.4323"/>
    <n v="35743.11"/>
    <n v="200.41800000000001"/>
    <n v="178.34280000000001"/>
    <n v="0"/>
    <n v="0"/>
    <n v="90525.81"/>
    <x v="4"/>
    <x v="1"/>
  </r>
  <r>
    <x v="4"/>
    <n v="95538.59"/>
    <n v="349.40499999999997"/>
    <n v="273.43220000000002"/>
    <n v="125236.89"/>
    <n v="340.48200000000003"/>
    <n v="367.82240000000002"/>
    <n v="0"/>
    <n v="0"/>
    <n v="220775.48"/>
    <x v="4"/>
    <x v="1"/>
  </r>
  <r>
    <x v="5"/>
    <n v="486066.28"/>
    <n v="1777.6479999999999"/>
    <n v="273.43220000000002"/>
    <n v="0"/>
    <n v="0"/>
    <n v="0"/>
    <n v="0"/>
    <n v="0"/>
    <n v="486066.28"/>
    <x v="4"/>
    <x v="1"/>
  </r>
  <r>
    <x v="6"/>
    <n v="76396.149999999994"/>
    <n v="279.39699999999999"/>
    <n v="273.43220000000002"/>
    <n v="0"/>
    <n v="0"/>
    <n v="0"/>
    <n v="0"/>
    <n v="0"/>
    <n v="76396.149999999994"/>
    <x v="4"/>
    <x v="1"/>
  </r>
  <r>
    <x v="7"/>
    <n v="2783.8"/>
    <n v="10.180999999999999"/>
    <n v="273.43090000000001"/>
    <n v="0"/>
    <n v="0"/>
    <n v="0"/>
    <n v="0"/>
    <n v="0"/>
    <n v="2783.8"/>
    <x v="4"/>
    <x v="1"/>
  </r>
  <r>
    <x v="8"/>
    <n v="67170.19"/>
    <n v="1148.6010000000001"/>
    <n v="58.48"/>
    <n v="94149.02"/>
    <n v="300.33499999999998"/>
    <n v="313.48"/>
    <n v="0"/>
    <n v="0"/>
    <n v="161319.21"/>
    <x v="4"/>
    <x v="1"/>
  </r>
  <r>
    <x v="9"/>
    <n v="21939.71"/>
    <n v="375.166"/>
    <n v="58.48"/>
    <n v="55208.91"/>
    <n v="316.82499999999999"/>
    <n v="174.2568"/>
    <n v="0"/>
    <n v="0"/>
    <n v="77148.62"/>
    <x v="4"/>
    <x v="1"/>
  </r>
  <r>
    <x v="10"/>
    <n v="12402.09"/>
    <n v="212.07400000000001"/>
    <n v="58.48"/>
    <n v="80511.44"/>
    <n v="212.07300000000001"/>
    <n v="379.64019999999999"/>
    <n v="0"/>
    <n v="0"/>
    <n v="92913.53"/>
    <x v="4"/>
    <x v="1"/>
  </r>
  <r>
    <x v="11"/>
    <n v="2104.17"/>
    <n v="35.981000000000002"/>
    <n v="58.48"/>
    <n v="0"/>
    <n v="0"/>
    <n v="0"/>
    <n v="0"/>
    <n v="0"/>
    <n v="2104.17"/>
    <x v="4"/>
    <x v="1"/>
  </r>
  <r>
    <x v="1"/>
    <n v="186273.52"/>
    <n v="959.745"/>
    <n v="194.0865"/>
    <n v="479605.29"/>
    <n v="297.40199999999999"/>
    <n v="1612.6497999999999"/>
    <n v="0"/>
    <n v="0"/>
    <n v="665878.81000000006"/>
    <x v="5"/>
    <x v="1"/>
  </r>
  <r>
    <x v="2"/>
    <n v="59505.94"/>
    <n v="306.59500000000003"/>
    <n v="194.0865"/>
    <n v="173519.99"/>
    <n v="135.958"/>
    <n v="1276.2764"/>
    <n v="0"/>
    <n v="0"/>
    <n v="233025.93"/>
    <x v="5"/>
    <x v="1"/>
  </r>
  <r>
    <x v="3"/>
    <n v="34847.26"/>
    <n v="179.54499999999999"/>
    <n v="194.0865"/>
    <n v="35373.43"/>
    <n v="179.64"/>
    <n v="196.91290000000001"/>
    <n v="0"/>
    <n v="0"/>
    <n v="70220.69"/>
    <x v="5"/>
    <x v="1"/>
  </r>
  <r>
    <x v="4"/>
    <n v="50364.47"/>
    <n v="259.495"/>
    <n v="194.0865"/>
    <n v="121587.96"/>
    <n v="259.44200000000001"/>
    <n v="468.65179999999998"/>
    <n v="0"/>
    <n v="0"/>
    <n v="171952.43"/>
    <x v="5"/>
    <x v="1"/>
  </r>
  <r>
    <x v="5"/>
    <n v="512847.31"/>
    <n v="2642.3649999999998"/>
    <n v="194.0865"/>
    <n v="0"/>
    <n v="0"/>
    <n v="0"/>
    <n v="0"/>
    <n v="0"/>
    <n v="512847.31"/>
    <x v="5"/>
    <x v="1"/>
  </r>
  <r>
    <x v="6"/>
    <n v="76257.16"/>
    <n v="392.90300000000002"/>
    <n v="194.0865"/>
    <n v="0"/>
    <n v="0"/>
    <n v="0"/>
    <n v="0"/>
    <n v="0"/>
    <n v="76257.16"/>
    <x v="5"/>
    <x v="1"/>
  </r>
  <r>
    <x v="7"/>
    <n v="0"/>
    <n v="0"/>
    <n v="0"/>
    <n v="0"/>
    <n v="0"/>
    <n v="0"/>
    <n v="0"/>
    <n v="0"/>
    <n v="0"/>
    <x v="5"/>
    <x v="1"/>
  </r>
  <r>
    <x v="8"/>
    <n v="50860.35"/>
    <n v="869.70500000000004"/>
    <n v="58.48"/>
    <n v="69023.91"/>
    <n v="220.18600000000001"/>
    <n v="313.48"/>
    <n v="0"/>
    <n v="0"/>
    <n v="119884.26"/>
    <x v="5"/>
    <x v="1"/>
  </r>
  <r>
    <x v="9"/>
    <n v="19376.88"/>
    <n v="331.34199999999998"/>
    <n v="58.48"/>
    <n v="53758.57"/>
    <n v="308.50200000000001"/>
    <n v="174.2568"/>
    <n v="0"/>
    <n v="0"/>
    <n v="73135.45"/>
    <x v="5"/>
    <x v="1"/>
  </r>
  <r>
    <x v="10"/>
    <n v="12398.7"/>
    <n v="212.01599999999999"/>
    <n v="58.48"/>
    <n v="80489.8"/>
    <n v="212.01599999999999"/>
    <n v="379.64019999999999"/>
    <n v="0"/>
    <n v="0"/>
    <n v="92888.5"/>
    <x v="5"/>
    <x v="1"/>
  </r>
  <r>
    <x v="11"/>
    <n v="3635.7"/>
    <n v="62.17"/>
    <n v="58.48"/>
    <n v="0"/>
    <n v="0"/>
    <n v="0"/>
    <n v="0"/>
    <n v="0"/>
    <n v="3635.7"/>
    <x v="5"/>
    <x v="1"/>
  </r>
  <r>
    <x v="1"/>
    <n v="198097.71"/>
    <n v="966.86300000000006"/>
    <n v="204.8871"/>
    <n v="396643.63"/>
    <n v="256.92700000000002"/>
    <n v="1543.7989"/>
    <n v="0"/>
    <n v="0"/>
    <n v="594741.34"/>
    <x v="6"/>
    <x v="1"/>
  </r>
  <r>
    <x v="2"/>
    <n v="34067.39"/>
    <n v="166.274"/>
    <n v="204.8871"/>
    <n v="129437.73"/>
    <n v="151.084"/>
    <n v="856.7269"/>
    <n v="0"/>
    <n v="0"/>
    <n v="163505.12"/>
    <x v="6"/>
    <x v="1"/>
  </r>
  <r>
    <x v="3"/>
    <n v="38770.370000000003"/>
    <n v="189.22800000000001"/>
    <n v="204.8871"/>
    <n v="52552.59"/>
    <n v="184.64400000000001"/>
    <n v="284.6157"/>
    <n v="0"/>
    <n v="0"/>
    <n v="91322.96"/>
    <x v="6"/>
    <x v="1"/>
  </r>
  <r>
    <x v="4"/>
    <n v="126246.28"/>
    <n v="616.17499999999995"/>
    <n v="204.8871"/>
    <n v="121422.52"/>
    <n v="616.07500000000005"/>
    <n v="197.09049999999999"/>
    <n v="0"/>
    <n v="0"/>
    <n v="247668.8"/>
    <x v="6"/>
    <x v="1"/>
  </r>
  <r>
    <x v="5"/>
    <n v="602663.18000000005"/>
    <n v="2941.4409999999998"/>
    <n v="204.8871"/>
    <n v="0"/>
    <n v="0"/>
    <n v="0"/>
    <n v="0"/>
    <n v="0"/>
    <n v="602663.18000000005"/>
    <x v="6"/>
    <x v="1"/>
  </r>
  <r>
    <x v="6"/>
    <n v="73621.86"/>
    <n v="359.32900000000001"/>
    <n v="204.8871"/>
    <n v="0"/>
    <n v="0"/>
    <n v="0"/>
    <n v="0"/>
    <n v="0"/>
    <n v="73621.86"/>
    <x v="6"/>
    <x v="1"/>
  </r>
  <r>
    <x v="7"/>
    <n v="0"/>
    <n v="0"/>
    <n v="0"/>
    <n v="0"/>
    <n v="0"/>
    <n v="0"/>
    <n v="0"/>
    <n v="0"/>
    <n v="0"/>
    <x v="6"/>
    <x v="1"/>
  </r>
  <r>
    <x v="8"/>
    <n v="80517.25"/>
    <n v="1376.8340000000001"/>
    <n v="58.48"/>
    <n v="132436.21"/>
    <n v="422.471"/>
    <n v="313.48"/>
    <n v="0"/>
    <n v="0"/>
    <n v="212953.46"/>
    <x v="6"/>
    <x v="1"/>
  </r>
  <r>
    <x v="9"/>
    <n v="15708.78"/>
    <n v="268.61799999999999"/>
    <n v="58.48"/>
    <n v="48228.54"/>
    <n v="270.39999999999998"/>
    <n v="178.36"/>
    <n v="0"/>
    <n v="0"/>
    <n v="63937.32"/>
    <x v="6"/>
    <x v="1"/>
  </r>
  <r>
    <x v="10"/>
    <n v="16067.32"/>
    <n v="274.74900000000002"/>
    <n v="58.48"/>
    <n v="71116.03"/>
    <n v="274.74900000000002"/>
    <n v="258.83999999999997"/>
    <n v="0"/>
    <n v="0"/>
    <n v="87183.35"/>
    <x v="6"/>
    <x v="1"/>
  </r>
  <r>
    <x v="11"/>
    <n v="1755.57"/>
    <n v="30.02"/>
    <n v="58.48"/>
    <n v="0"/>
    <n v="0"/>
    <n v="0"/>
    <n v="0"/>
    <n v="0"/>
    <n v="1755.57"/>
    <x v="6"/>
    <x v="1"/>
  </r>
  <r>
    <x v="1"/>
    <n v="216386.92"/>
    <n v="1570.09"/>
    <n v="137.81819999999999"/>
    <n v="553281.44999999995"/>
    <n v="398.28500000000003"/>
    <n v="1389.1596"/>
    <n v="0"/>
    <n v="0"/>
    <n v="769668.37"/>
    <x v="7"/>
    <x v="1"/>
  </r>
  <r>
    <x v="2"/>
    <n v="47342.47"/>
    <n v="343.51400000000001"/>
    <n v="137.81819999999999"/>
    <n v="130215.51"/>
    <n v="203.51400000000001"/>
    <n v="639.8356"/>
    <n v="0"/>
    <n v="0"/>
    <n v="177557.98"/>
    <x v="7"/>
    <x v="1"/>
  </r>
  <r>
    <x v="3"/>
    <n v="32770.959999999999"/>
    <n v="237.78399999999999"/>
    <n v="137.81819999999999"/>
    <n v="64288.01"/>
    <n v="235.93100000000001"/>
    <n v="272.48649999999998"/>
    <n v="0"/>
    <n v="0"/>
    <n v="97058.97"/>
    <x v="7"/>
    <x v="1"/>
  </r>
  <r>
    <x v="4"/>
    <n v="128002.35"/>
    <n v="928.77700000000004"/>
    <n v="137.81819999999999"/>
    <n v="134113.92000000001"/>
    <n v="911.096"/>
    <n v="147.20060000000001"/>
    <n v="0"/>
    <n v="0"/>
    <n v="262116.27"/>
    <x v="7"/>
    <x v="1"/>
  </r>
  <r>
    <x v="5"/>
    <n v="528948.92000000004"/>
    <n v="3838.02"/>
    <n v="137.81819999999999"/>
    <n v="0"/>
    <n v="0"/>
    <n v="0"/>
    <n v="0"/>
    <n v="0"/>
    <n v="528948.92000000004"/>
    <x v="7"/>
    <x v="1"/>
  </r>
  <r>
    <x v="6"/>
    <n v="59431.33"/>
    <n v="431.23"/>
    <n v="137.81819999999999"/>
    <n v="0"/>
    <n v="0"/>
    <n v="0"/>
    <n v="0"/>
    <n v="0"/>
    <n v="59431.33"/>
    <x v="7"/>
    <x v="1"/>
  </r>
  <r>
    <x v="7"/>
    <n v="0"/>
    <n v="0"/>
    <n v="0"/>
    <n v="0"/>
    <n v="0"/>
    <n v="0"/>
    <n v="0"/>
    <n v="0"/>
    <n v="0"/>
    <x v="7"/>
    <x v="1"/>
  </r>
  <r>
    <x v="8"/>
    <n v="35852.400000000001"/>
    <n v="613.07100000000003"/>
    <n v="58.48"/>
    <n v="56881.26"/>
    <n v="181.45099999999999"/>
    <n v="313.48"/>
    <n v="0"/>
    <n v="0"/>
    <n v="92733.66"/>
    <x v="7"/>
    <x v="1"/>
  </r>
  <r>
    <x v="9"/>
    <n v="8053.47"/>
    <n v="137.71299999999999"/>
    <n v="58.4801"/>
    <n v="31727.39"/>
    <n v="177.88399999999999"/>
    <n v="178.36"/>
    <n v="0"/>
    <n v="0"/>
    <n v="39780.86"/>
    <x v="7"/>
    <x v="1"/>
  </r>
  <r>
    <x v="10"/>
    <n v="13028.53"/>
    <n v="222.786"/>
    <n v="58.48"/>
    <n v="57665.93"/>
    <n v="222.786"/>
    <n v="258.83999999999997"/>
    <n v="0"/>
    <n v="0"/>
    <n v="70694.460000000006"/>
    <x v="7"/>
    <x v="1"/>
  </r>
  <r>
    <x v="11"/>
    <n v="1116.97"/>
    <n v="19.100000000000001"/>
    <n v="58.4801"/>
    <n v="0"/>
    <n v="0"/>
    <n v="0"/>
    <n v="0"/>
    <n v="0"/>
    <n v="1116.97"/>
    <x v="7"/>
    <x v="1"/>
  </r>
  <r>
    <x v="1"/>
    <n v="172348.6"/>
    <n v="958.01900000000001"/>
    <n v="179.90100000000001"/>
    <n v="523279.32"/>
    <n v="222.946"/>
    <n v="2347.1124"/>
    <n v="0"/>
    <n v="0"/>
    <n v="695627.92"/>
    <x v="8"/>
    <x v="1"/>
  </r>
  <r>
    <x v="2"/>
    <n v="39412.18"/>
    <n v="219.077"/>
    <n v="179.90100000000001"/>
    <n v="120812.37"/>
    <n v="174.583"/>
    <n v="692.00530000000003"/>
    <n v="0"/>
    <n v="0"/>
    <n v="160224.54999999999"/>
    <x v="8"/>
    <x v="1"/>
  </r>
  <r>
    <x v="3"/>
    <n v="42275.839999999997"/>
    <n v="234.995"/>
    <n v="179.90100000000001"/>
    <n v="32295.74"/>
    <n v="234.995"/>
    <n v="137.4316"/>
    <n v="0"/>
    <n v="0"/>
    <n v="74571.58"/>
    <x v="8"/>
    <x v="1"/>
  </r>
  <r>
    <x v="4"/>
    <n v="198602.1"/>
    <n v="1103.952"/>
    <n v="179.90100000000001"/>
    <n v="156265.92000000001"/>
    <n v="1102.7529999999999"/>
    <n v="141.70529999999999"/>
    <n v="0"/>
    <n v="0"/>
    <n v="354868.02"/>
    <x v="8"/>
    <x v="1"/>
  </r>
  <r>
    <x v="5"/>
    <n v="677318.74"/>
    <n v="3764.9520000000002"/>
    <n v="179.90100000000001"/>
    <n v="0"/>
    <n v="0"/>
    <n v="0"/>
    <n v="0"/>
    <n v="0"/>
    <n v="677318.74"/>
    <x v="8"/>
    <x v="1"/>
  </r>
  <r>
    <x v="6"/>
    <n v="97706.58"/>
    <n v="543.11300000000006"/>
    <n v="179.90100000000001"/>
    <n v="0"/>
    <n v="0"/>
    <n v="0"/>
    <n v="0"/>
    <n v="0"/>
    <n v="97706.58"/>
    <x v="8"/>
    <x v="1"/>
  </r>
  <r>
    <x v="7"/>
    <n v="0"/>
    <n v="0"/>
    <n v="0"/>
    <n v="0"/>
    <n v="0"/>
    <n v="0"/>
    <n v="0"/>
    <n v="0"/>
    <n v="0"/>
    <x v="8"/>
    <x v="1"/>
  </r>
  <r>
    <x v="8"/>
    <n v="93745.55"/>
    <n v="1603.0360000000001"/>
    <n v="58.48"/>
    <n v="123239.02"/>
    <n v="393.13200000000001"/>
    <n v="313.48"/>
    <n v="0"/>
    <n v="0"/>
    <n v="216984.57"/>
    <x v="8"/>
    <x v="1"/>
  </r>
  <r>
    <x v="9"/>
    <n v="10445.41"/>
    <n v="178.61500000000001"/>
    <n v="58.48"/>
    <n v="57215.21"/>
    <n v="320.78500000000003"/>
    <n v="178.36"/>
    <n v="0"/>
    <n v="0"/>
    <n v="67660.62"/>
    <x v="8"/>
    <x v="1"/>
  </r>
  <r>
    <x v="10"/>
    <n v="19100.68"/>
    <n v="326.61900000000003"/>
    <n v="58.48"/>
    <n v="84542.06"/>
    <n v="326.61900000000003"/>
    <n v="258.83999999999997"/>
    <n v="0"/>
    <n v="0"/>
    <n v="103642.74"/>
    <x v="8"/>
    <x v="1"/>
  </r>
  <r>
    <x v="11"/>
    <n v="1300.3599999999999"/>
    <n v="22.236000000000001"/>
    <n v="58.479900000000001"/>
    <n v="0"/>
    <n v="0"/>
    <n v="0"/>
    <n v="0"/>
    <n v="0"/>
    <n v="1300.3599999999999"/>
    <x v="8"/>
    <x v="1"/>
  </r>
  <r>
    <x v="1"/>
    <n v="278552.75"/>
    <n v="1899.7059999999999"/>
    <n v="146.6294"/>
    <n v="513748.11"/>
    <n v="566.53899999999999"/>
    <n v="906.81859999999995"/>
    <n v="0"/>
    <n v="0"/>
    <n v="792300.86"/>
    <x v="9"/>
    <x v="1"/>
  </r>
  <r>
    <x v="2"/>
    <n v="67193.22"/>
    <n v="458.25200000000001"/>
    <n v="146.6294"/>
    <n v="194829.42"/>
    <n v="301.78699999999998"/>
    <n v="645.58590000000004"/>
    <n v="0"/>
    <n v="0"/>
    <n v="262022.64"/>
    <x v="9"/>
    <x v="1"/>
  </r>
  <r>
    <x v="3"/>
    <n v="59216.87"/>
    <n v="403.85399999999998"/>
    <n v="146.6294"/>
    <n v="158617.38"/>
    <n v="392.411"/>
    <n v="404.2124"/>
    <n v="0"/>
    <n v="0"/>
    <n v="217834.25"/>
    <x v="9"/>
    <x v="1"/>
  </r>
  <r>
    <x v="4"/>
    <n v="156673.07"/>
    <n v="1068.4970000000001"/>
    <n v="146.6294"/>
    <n v="126032.87"/>
    <n v="1062.5820000000001"/>
    <n v="118.61"/>
    <n v="0"/>
    <n v="0"/>
    <n v="282705.94"/>
    <x v="9"/>
    <x v="1"/>
  </r>
  <r>
    <x v="5"/>
    <n v="528794.59"/>
    <n v="3606.3339999999998"/>
    <n v="146.6294"/>
    <n v="0"/>
    <n v="0"/>
    <n v="0"/>
    <n v="0"/>
    <n v="0"/>
    <n v="528794.59"/>
    <x v="9"/>
    <x v="1"/>
  </r>
  <r>
    <x v="6"/>
    <n v="83365.86"/>
    <n v="568.548"/>
    <n v="146.6294"/>
    <n v="0"/>
    <n v="0"/>
    <n v="0"/>
    <n v="0"/>
    <n v="0"/>
    <n v="83365.86"/>
    <x v="9"/>
    <x v="1"/>
  </r>
  <r>
    <x v="7"/>
    <n v="0"/>
    <n v="0"/>
    <n v="0"/>
    <n v="0"/>
    <n v="0"/>
    <n v="0"/>
    <n v="0"/>
    <n v="0"/>
    <n v="0"/>
    <x v="9"/>
    <x v="1"/>
  </r>
  <r>
    <x v="8"/>
    <n v="798.14"/>
    <n v="13.648"/>
    <n v="58.480400000000003"/>
    <n v="4357.37"/>
    <n v="13.9"/>
    <n v="313.47989999999999"/>
    <n v="0"/>
    <n v="0"/>
    <n v="5155.51"/>
    <x v="9"/>
    <x v="1"/>
  </r>
  <r>
    <x v="9"/>
    <n v="0"/>
    <n v="0"/>
    <n v="0"/>
    <n v="0"/>
    <n v="0"/>
    <n v="0"/>
    <n v="0"/>
    <n v="0"/>
    <n v="0"/>
    <x v="9"/>
    <x v="1"/>
  </r>
  <r>
    <x v="10"/>
    <n v="6995.55"/>
    <n v="119.623"/>
    <n v="58.48"/>
    <n v="8115.67"/>
    <n v="31.353999999999999"/>
    <n v="258.83999999999997"/>
    <n v="0"/>
    <n v="0"/>
    <n v="15111.22"/>
    <x v="9"/>
    <x v="1"/>
  </r>
  <r>
    <x v="11"/>
    <n v="1668.84"/>
    <n v="28.536999999999999"/>
    <n v="58.479900000000001"/>
    <n v="0"/>
    <n v="0"/>
    <n v="0"/>
    <n v="0"/>
    <n v="0"/>
    <n v="1668.84"/>
    <x v="9"/>
    <x v="1"/>
  </r>
  <r>
    <x v="1"/>
    <n v="243343.58"/>
    <n v="1231.7929999999999"/>
    <n v="197.5523"/>
    <n v="400891.03"/>
    <n v="434.88"/>
    <n v="921.84289999999999"/>
    <n v="0"/>
    <n v="0"/>
    <n v="644234.61"/>
    <x v="10"/>
    <x v="1"/>
  </r>
  <r>
    <x v="2"/>
    <n v="66416.899999999994"/>
    <n v="336.19900000000001"/>
    <n v="197.5523"/>
    <n v="167675"/>
    <n v="241.999"/>
    <n v="692.87480000000005"/>
    <n v="0"/>
    <n v="0"/>
    <n v="234091.9"/>
    <x v="10"/>
    <x v="1"/>
  </r>
  <r>
    <x v="3"/>
    <n v="59899.05"/>
    <n v="303.20600000000002"/>
    <n v="197.5523"/>
    <n v="159467.32"/>
    <n v="286.36700000000002"/>
    <n v="556.86350000000004"/>
    <n v="0"/>
    <n v="0"/>
    <n v="219366.37"/>
    <x v="10"/>
    <x v="1"/>
  </r>
  <r>
    <x v="4"/>
    <n v="227761.05"/>
    <n v="1152.915"/>
    <n v="197.5523"/>
    <n v="138333.04"/>
    <n v="1150.9749999999999"/>
    <n v="120.18770000000001"/>
    <n v="0"/>
    <n v="0"/>
    <n v="366094.09"/>
    <x v="10"/>
    <x v="1"/>
  </r>
  <r>
    <x v="5"/>
    <n v="788005.05"/>
    <n v="3988.8420000000001"/>
    <n v="197.5523"/>
    <n v="0"/>
    <n v="0"/>
    <n v="0"/>
    <n v="0"/>
    <n v="0"/>
    <n v="788005.05"/>
    <x v="10"/>
    <x v="1"/>
  </r>
  <r>
    <x v="6"/>
    <n v="82450.05"/>
    <n v="417.358"/>
    <n v="197.5523"/>
    <n v="0"/>
    <n v="0"/>
    <n v="0"/>
    <n v="0"/>
    <n v="0"/>
    <n v="82450.05"/>
    <x v="10"/>
    <x v="1"/>
  </r>
  <r>
    <x v="7"/>
    <n v="6178.25"/>
    <n v="31.274000000000001"/>
    <n v="197.5523"/>
    <n v="0"/>
    <n v="0"/>
    <n v="0"/>
    <n v="0"/>
    <n v="0"/>
    <n v="6178.25"/>
    <x v="10"/>
    <x v="1"/>
  </r>
  <r>
    <x v="8"/>
    <n v="0"/>
    <n v="0"/>
    <n v="0"/>
    <n v="0"/>
    <n v="0"/>
    <n v="0"/>
    <n v="0"/>
    <n v="0"/>
    <n v="0"/>
    <x v="10"/>
    <x v="1"/>
  </r>
  <r>
    <x v="9"/>
    <n v="0"/>
    <n v="0"/>
    <n v="0"/>
    <n v="0"/>
    <n v="0"/>
    <n v="0"/>
    <n v="0"/>
    <n v="0"/>
    <n v="0"/>
    <x v="10"/>
    <x v="1"/>
  </r>
  <r>
    <x v="10"/>
    <n v="2793.41"/>
    <n v="47.767000000000003"/>
    <n v="58.479900000000001"/>
    <n v="1697.99"/>
    <n v="6.56"/>
    <n v="258.8399"/>
    <n v="0"/>
    <n v="0"/>
    <n v="4491.3999999999996"/>
    <x v="10"/>
    <x v="1"/>
  </r>
  <r>
    <x v="11"/>
    <n v="385.56"/>
    <n v="6.593"/>
    <n v="58.480200000000004"/>
    <n v="0"/>
    <n v="0"/>
    <n v="0"/>
    <n v="0"/>
    <n v="0"/>
    <n v="385.56"/>
    <x v="10"/>
    <x v="1"/>
  </r>
  <r>
    <x v="1"/>
    <n v="91882.33"/>
    <n v="438.87700000000001"/>
    <n v="209.3578"/>
    <n v="353894.91"/>
    <n v="96.15"/>
    <n v="3680.6543000000001"/>
    <n v="0"/>
    <n v="0"/>
    <n v="445777.24"/>
    <x v="11"/>
    <x v="1"/>
  </r>
  <r>
    <x v="2"/>
    <n v="35882.04"/>
    <n v="171.39099999999999"/>
    <n v="209.3578"/>
    <n v="94616.38"/>
    <n v="106.934"/>
    <n v="884.81100000000004"/>
    <n v="0"/>
    <n v="0"/>
    <n v="130498.42"/>
    <x v="11"/>
    <x v="1"/>
  </r>
  <r>
    <x v="3"/>
    <n v="44933.84"/>
    <n v="214.62700000000001"/>
    <n v="209.3578"/>
    <n v="120048.36"/>
    <n v="199.05500000000001"/>
    <n v="603.09140000000002"/>
    <n v="0"/>
    <n v="0"/>
    <n v="164982.20000000001"/>
    <x v="11"/>
    <x v="1"/>
  </r>
  <r>
    <x v="4"/>
    <n v="213855.23"/>
    <n v="1021.482"/>
    <n v="209.3578"/>
    <n v="161253.04999999999"/>
    <n v="936.92600000000004"/>
    <n v="172.1086"/>
    <n v="0"/>
    <n v="0"/>
    <n v="375108.28"/>
    <x v="11"/>
    <x v="1"/>
  </r>
  <r>
    <x v="5"/>
    <n v="847124.7"/>
    <n v="4046.3009999999999"/>
    <n v="209.3578"/>
    <n v="0"/>
    <n v="0"/>
    <n v="0"/>
    <n v="0"/>
    <n v="0"/>
    <n v="847124.7"/>
    <x v="11"/>
    <x v="1"/>
  </r>
  <r>
    <x v="6"/>
    <n v="105798.13"/>
    <n v="505.346"/>
    <n v="209.3578"/>
    <n v="0"/>
    <n v="0"/>
    <n v="0"/>
    <n v="0"/>
    <n v="0"/>
    <n v="105798.13"/>
    <x v="11"/>
    <x v="1"/>
  </r>
  <r>
    <x v="7"/>
    <n v="3775.55"/>
    <n v="18.033999999999999"/>
    <n v="209.35730000000001"/>
    <n v="0"/>
    <n v="0"/>
    <n v="0"/>
    <n v="0"/>
    <n v="0"/>
    <n v="3775.55"/>
    <x v="11"/>
    <x v="1"/>
  </r>
  <r>
    <x v="8"/>
    <n v="94478.65"/>
    <n v="1615.5719999999999"/>
    <n v="58.48"/>
    <n v="129466.93"/>
    <n v="412.99900000000002"/>
    <n v="313.48"/>
    <n v="0"/>
    <n v="0"/>
    <n v="223945.58"/>
    <x v="11"/>
    <x v="1"/>
  </r>
  <r>
    <x v="9"/>
    <n v="17241.95"/>
    <n v="294.83499999999998"/>
    <n v="58.48"/>
    <n v="52931.18"/>
    <n v="296.76600000000002"/>
    <n v="178.36"/>
    <n v="0"/>
    <n v="0"/>
    <n v="70173.13"/>
    <x v="11"/>
    <x v="1"/>
  </r>
  <r>
    <x v="10"/>
    <n v="2937.45"/>
    <n v="50.23"/>
    <n v="58.48"/>
    <n v="46342.71"/>
    <n v="179.04"/>
    <n v="258.83999999999997"/>
    <n v="0"/>
    <n v="0"/>
    <n v="49280.160000000003"/>
    <x v="11"/>
    <x v="1"/>
  </r>
  <r>
    <x v="11"/>
    <n v="2167.7399999999998"/>
    <n v="37.067999999999998"/>
    <n v="58.4801"/>
    <n v="0"/>
    <n v="0"/>
    <n v="0"/>
    <n v="0"/>
    <n v="0"/>
    <n v="2167.7399999999998"/>
    <x v="11"/>
    <x v="1"/>
  </r>
  <r>
    <x v="1"/>
    <n v="196630.71"/>
    <n v="1115.9369999999999"/>
    <n v="176.20230000000001"/>
    <n v="368947.41"/>
    <n v="417.22899999999998"/>
    <n v="884.28039999999999"/>
    <n v="0"/>
    <n v="0"/>
    <n v="565578.12"/>
    <x v="0"/>
    <x v="2"/>
  </r>
  <r>
    <x v="2"/>
    <n v="57182.77"/>
    <n v="324.529"/>
    <n v="176.20230000000001"/>
    <n v="161147.26999999999"/>
    <n v="175.982"/>
    <n v="915.70309999999995"/>
    <n v="0"/>
    <n v="0"/>
    <n v="218330.04"/>
    <x v="0"/>
    <x v="2"/>
  </r>
  <r>
    <x v="3"/>
    <n v="28620.720000000001"/>
    <n v="162.43100000000001"/>
    <n v="176.20230000000001"/>
    <n v="104785.77"/>
    <n v="157.69499999999999"/>
    <n v="664.48379999999997"/>
    <n v="0"/>
    <n v="0"/>
    <n v="133406.49"/>
    <x v="0"/>
    <x v="2"/>
  </r>
  <r>
    <x v="4"/>
    <n v="184911.31"/>
    <n v="1049.4259999999999"/>
    <n v="176.20230000000001"/>
    <n v="130475.81"/>
    <n v="1061.9480000000001"/>
    <n v="122.8646"/>
    <n v="0"/>
    <n v="0"/>
    <n v="315387.12"/>
    <x v="0"/>
    <x v="2"/>
  </r>
  <r>
    <x v="5"/>
    <n v="690713.34"/>
    <n v="3920.0010000000002"/>
    <n v="176.20230000000001"/>
    <n v="0"/>
    <n v="0"/>
    <n v="0"/>
    <n v="0"/>
    <n v="0"/>
    <n v="690713.34"/>
    <x v="0"/>
    <x v="2"/>
  </r>
  <r>
    <x v="6"/>
    <n v="79038.91"/>
    <n v="448.56900000000002"/>
    <n v="176.20230000000001"/>
    <n v="0"/>
    <n v="0"/>
    <n v="0"/>
    <n v="0"/>
    <n v="0"/>
    <n v="79038.91"/>
    <x v="0"/>
    <x v="2"/>
  </r>
  <r>
    <x v="7"/>
    <m/>
    <m/>
    <m/>
    <m/>
    <m/>
    <m/>
    <m/>
    <m/>
    <n v="0"/>
    <x v="0"/>
    <x v="2"/>
  </r>
  <r>
    <x v="8"/>
    <n v="61083.59"/>
    <n v="1044.521"/>
    <n v="58.48"/>
    <n v="77171.570000000007"/>
    <n v="246.17699999999999"/>
    <n v="313.48"/>
    <n v="0"/>
    <n v="0"/>
    <n v="138255.16"/>
    <x v="0"/>
    <x v="2"/>
  </r>
  <r>
    <x v="9"/>
    <n v="15142.75"/>
    <n v="258.93900000000002"/>
    <n v="58.48"/>
    <n v="33050.46"/>
    <n v="185.30199999999999"/>
    <n v="178.36"/>
    <n v="0"/>
    <n v="0"/>
    <n v="48193.21"/>
    <x v="0"/>
    <x v="2"/>
  </r>
  <r>
    <x v="10"/>
    <n v="16568.2"/>
    <n v="283.31400000000002"/>
    <n v="58.48"/>
    <n v="72216.100000000006"/>
    <n v="278.99900000000002"/>
    <n v="258.83999999999997"/>
    <n v="0"/>
    <n v="0"/>
    <n v="88784.3"/>
    <x v="0"/>
    <x v="2"/>
  </r>
  <r>
    <x v="11"/>
    <n v="4362.32"/>
    <n v="74.594999999999999"/>
    <n v="58.4801"/>
    <n v="0"/>
    <n v="0"/>
    <n v="0"/>
    <n v="0"/>
    <n v="0"/>
    <n v="4362.32"/>
    <x v="0"/>
    <x v="2"/>
  </r>
  <r>
    <x v="1"/>
    <n v="218283.98"/>
    <n v="1039.431"/>
    <n v="210.0033"/>
    <n v="366133.37"/>
    <n v="286.62099999999998"/>
    <n v="1277.4129"/>
    <n v="0"/>
    <n v="0"/>
    <n v="584417.35"/>
    <x v="1"/>
    <x v="2"/>
  </r>
  <r>
    <x v="2"/>
    <n v="80925.72"/>
    <n v="367.95100000000002"/>
    <n v="219.93610000000001"/>
    <n v="149692"/>
    <n v="191.16800000000001"/>
    <n v="783.03899999999999"/>
    <n v="0"/>
    <n v="0"/>
    <n v="230617.72"/>
    <x v="1"/>
    <x v="2"/>
  </r>
  <r>
    <x v="3"/>
    <n v="88231.56"/>
    <n v="403.11399999999998"/>
    <n v="218.875"/>
    <n v="199109.57"/>
    <n v="382.77499999999998"/>
    <n v="520.1739"/>
    <n v="0"/>
    <n v="0"/>
    <n v="287341.13"/>
    <x v="1"/>
    <x v="2"/>
  </r>
  <r>
    <x v="4"/>
    <n v="158959.95000000001"/>
    <n v="722.755"/>
    <n v="219.93610000000001"/>
    <n v="126970.81"/>
    <n v="728.70399999999995"/>
    <n v="174.24199999999999"/>
    <n v="0"/>
    <n v="0"/>
    <n v="285930.76"/>
    <x v="1"/>
    <x v="2"/>
  </r>
  <r>
    <x v="5"/>
    <n v="734767.94"/>
    <n v="3366.0569999999998"/>
    <n v="218.28739999999999"/>
    <n v="0"/>
    <n v="0"/>
    <n v="0"/>
    <n v="0"/>
    <n v="0"/>
    <n v="734767.94"/>
    <x v="1"/>
    <x v="2"/>
  </r>
  <r>
    <x v="6"/>
    <n v="103613.44"/>
    <n v="472.28899999999999"/>
    <n v="219.38570000000001"/>
    <n v="0"/>
    <n v="0"/>
    <n v="0"/>
    <n v="0"/>
    <n v="0"/>
    <n v="103613.44"/>
    <x v="1"/>
    <x v="2"/>
  </r>
  <r>
    <x v="8"/>
    <n v="22932.639999999999"/>
    <n v="392.14499999999998"/>
    <n v="58.48"/>
    <n v="35570.89"/>
    <n v="113.471"/>
    <n v="313.48"/>
    <n v="0"/>
    <n v="0"/>
    <n v="58503.53"/>
    <x v="1"/>
    <x v="2"/>
  </r>
  <r>
    <x v="9"/>
    <n v="3698.28"/>
    <n v="63.24"/>
    <n v="58.4801"/>
    <n v="10582.46"/>
    <n v="59.332000000000001"/>
    <n v="178.36009999999999"/>
    <n v="0"/>
    <n v="0"/>
    <n v="14280.74"/>
    <x v="1"/>
    <x v="2"/>
  </r>
  <r>
    <x v="10"/>
    <n v="314.45"/>
    <n v="9.6790000000000003"/>
    <n v="32.487900000000003"/>
    <n v="1592.9"/>
    <n v="6.1539999999999999"/>
    <n v="258.83980000000003"/>
    <n v="0"/>
    <n v="0"/>
    <n v="1907.35"/>
    <x v="1"/>
    <x v="2"/>
  </r>
  <r>
    <x v="11"/>
    <n v="2166.63"/>
    <n v="37.048999999999999"/>
    <n v="58.4801"/>
    <n v="0"/>
    <n v="0"/>
    <n v="0"/>
    <n v="0"/>
    <n v="0"/>
    <n v="2166.63"/>
    <x v="1"/>
    <x v="2"/>
  </r>
  <r>
    <x v="1"/>
    <n v="107864.83"/>
    <n v="664.803"/>
    <n v="162.2508"/>
    <n v="266593.39"/>
    <n v="181.5"/>
    <n v="1468.8341"/>
    <n v="0"/>
    <n v="0"/>
    <n v="374458.22"/>
    <x v="2"/>
    <x v="2"/>
  </r>
  <r>
    <x v="2"/>
    <n v="29025.05"/>
    <n v="178.89"/>
    <n v="162.2508"/>
    <n v="120435.44"/>
    <n v="129.38300000000001"/>
    <n v="930.84439999999995"/>
    <n v="0"/>
    <n v="0"/>
    <n v="149460.49"/>
    <x v="2"/>
    <x v="2"/>
  </r>
  <r>
    <x v="3"/>
    <n v="24212.37"/>
    <n v="149.22800000000001"/>
    <n v="162.2509"/>
    <n v="57679.19"/>
    <n v="150.02000000000001"/>
    <n v="384.47669999999999"/>
    <n v="0"/>
    <n v="0"/>
    <n v="81891.56"/>
    <x v="2"/>
    <x v="2"/>
  </r>
  <r>
    <x v="4"/>
    <n v="143548.01"/>
    <n v="884.72900000000004"/>
    <n v="162.2508"/>
    <n v="152923.4"/>
    <n v="867.48199999999997"/>
    <n v="176.2842"/>
    <n v="0"/>
    <n v="0"/>
    <n v="296471.40999999997"/>
    <x v="2"/>
    <x v="2"/>
  </r>
  <r>
    <x v="5"/>
    <n v="733727.1"/>
    <n v="4522.1779999999999"/>
    <n v="162.2508"/>
    <n v="0"/>
    <n v="0"/>
    <n v="0"/>
    <n v="0"/>
    <n v="0"/>
    <n v="733727.1"/>
    <x v="2"/>
    <x v="2"/>
  </r>
  <r>
    <x v="6"/>
    <n v="53268.57"/>
    <n v="328.31"/>
    <n v="162.2508"/>
    <n v="0"/>
    <n v="0"/>
    <n v="0"/>
    <n v="0"/>
    <n v="0"/>
    <n v="53268.57"/>
    <x v="2"/>
    <x v="2"/>
  </r>
  <r>
    <x v="7"/>
    <n v="1935.48"/>
    <n v="11.929"/>
    <n v="162.25"/>
    <n v="0"/>
    <n v="0"/>
    <n v="0"/>
    <n v="0"/>
    <n v="0"/>
    <n v="1935.48"/>
    <x v="2"/>
    <x v="2"/>
  </r>
  <r>
    <x v="8"/>
    <n v="88023.039999999994"/>
    <n v="1505.182"/>
    <n v="58.48"/>
    <n v="131033.7"/>
    <n v="417.99700000000001"/>
    <n v="313.48"/>
    <n v="0"/>
    <n v="0"/>
    <n v="219056.74"/>
    <x v="2"/>
    <x v="2"/>
  </r>
  <r>
    <x v="9"/>
    <n v="21621.93"/>
    <n v="369.73200000000003"/>
    <n v="58.48"/>
    <n v="72206.73"/>
    <n v="404.83699999999999"/>
    <n v="178.36"/>
    <n v="0"/>
    <n v="0"/>
    <n v="93828.66"/>
    <x v="2"/>
    <x v="2"/>
  </r>
  <r>
    <x v="10"/>
    <n v="18126.46"/>
    <n v="309.95999999999998"/>
    <n v="58.48"/>
    <n v="81140.649999999994"/>
    <n v="313.47800000000001"/>
    <n v="258.83999999999997"/>
    <n v="0"/>
    <n v="0"/>
    <n v="99267.11"/>
    <x v="2"/>
    <x v="2"/>
  </r>
  <r>
    <x v="11"/>
    <n v="4773.1400000000003"/>
    <n v="81.62"/>
    <n v="58.48"/>
    <n v="0"/>
    <n v="0"/>
    <n v="0"/>
    <n v="0"/>
    <n v="0"/>
    <n v="4773.1400000000003"/>
    <x v="2"/>
    <x v="2"/>
  </r>
  <r>
    <x v="1"/>
    <n v="273386.95"/>
    <n v="1453.414"/>
    <n v="188.09979999999999"/>
    <n v="468563.01"/>
    <n v="473.709"/>
    <n v="989.13679999999999"/>
    <n v="0"/>
    <n v="0"/>
    <n v="741949.96"/>
    <x v="3"/>
    <x v="2"/>
  </r>
  <r>
    <x v="2"/>
    <n v="108769.87"/>
    <n v="578.25599999999997"/>
    <n v="188.09989999999999"/>
    <n v="147007.96"/>
    <n v="372.58199999999999"/>
    <n v="394.56540000000001"/>
    <n v="0"/>
    <n v="0"/>
    <n v="255777.83"/>
    <x v="3"/>
    <x v="2"/>
  </r>
  <r>
    <x v="3"/>
    <n v="56574.61"/>
    <n v="300.76900000000001"/>
    <n v="188.09989999999999"/>
    <n v="163402.82999999999"/>
    <n v="300.76900000000001"/>
    <n v="543.2835"/>
    <n v="0"/>
    <n v="0"/>
    <n v="219977.44"/>
    <x v="3"/>
    <x v="2"/>
  </r>
  <r>
    <x v="4"/>
    <n v="173716.05"/>
    <n v="923.53099999999995"/>
    <n v="188.09989999999999"/>
    <n v="135470.49"/>
    <n v="914.58600000000001"/>
    <n v="148.12219999999999"/>
    <n v="0"/>
    <n v="0"/>
    <n v="309186.53999999998"/>
    <x v="3"/>
    <x v="2"/>
  </r>
  <r>
    <x v="5"/>
    <n v="696356.39"/>
    <n v="3702.0569999999998"/>
    <n v="188.09989999999999"/>
    <n v="0"/>
    <n v="0"/>
    <n v="0"/>
    <n v="0"/>
    <n v="0"/>
    <n v="696356.39"/>
    <x v="3"/>
    <x v="2"/>
  </r>
  <r>
    <x v="6"/>
    <n v="76545.17"/>
    <n v="406.93900000000002"/>
    <n v="188.09989999999999"/>
    <n v="0"/>
    <n v="0"/>
    <n v="0"/>
    <n v="0"/>
    <n v="0"/>
    <n v="76545.17"/>
    <x v="3"/>
    <x v="2"/>
  </r>
  <r>
    <x v="7"/>
    <n v="0"/>
    <n v="0"/>
    <n v="0"/>
    <n v="0"/>
    <n v="0"/>
    <n v="0"/>
    <n v="0"/>
    <n v="0"/>
    <n v="0"/>
    <x v="3"/>
    <x v="2"/>
  </r>
  <r>
    <x v="8"/>
    <n v="1281.3599999999999"/>
    <n v="21.911000000000001"/>
    <n v="58.480200000000004"/>
    <n v="6541.39"/>
    <n v="20.867000000000001"/>
    <n v="313.48009999999999"/>
    <n v="0"/>
    <n v="0"/>
    <n v="7822.75"/>
    <x v="3"/>
    <x v="2"/>
  </r>
  <r>
    <x v="9"/>
    <n v="0"/>
    <n v="0"/>
    <n v="0"/>
    <n v="0"/>
    <n v="0"/>
    <n v="0"/>
    <n v="0"/>
    <n v="0"/>
    <n v="0"/>
    <x v="3"/>
    <x v="2"/>
  </r>
  <r>
    <x v="10"/>
    <n v="0"/>
    <n v="0"/>
    <n v="0"/>
    <n v="0"/>
    <n v="0"/>
    <n v="0"/>
    <n v="0"/>
    <n v="0"/>
    <n v="0"/>
    <x v="3"/>
    <x v="2"/>
  </r>
  <r>
    <x v="11"/>
    <n v="1929.49"/>
    <n v="32.994"/>
    <n v="58.48"/>
    <n v="0"/>
    <n v="0"/>
    <n v="0"/>
    <n v="0"/>
    <n v="0"/>
    <n v="1929.49"/>
    <x v="3"/>
    <x v="2"/>
  </r>
  <r>
    <x v="1"/>
    <n v="280940.31"/>
    <n v="1672.2190000000001"/>
    <n v="168.00450000000001"/>
    <n v="426319.35999999999"/>
    <n v="433.00099999999998"/>
    <n v="984.56899999999996"/>
    <n v="0"/>
    <n v="0"/>
    <n v="707259.67"/>
    <x v="4"/>
    <x v="2"/>
  </r>
  <r>
    <x v="2"/>
    <n v="81622.63"/>
    <n v="485.83600000000001"/>
    <n v="168.00450000000001"/>
    <n v="232425.43"/>
    <n v="334.94400000000002"/>
    <n v="693.92330000000004"/>
    <n v="0"/>
    <n v="0"/>
    <n v="314048.06"/>
    <x v="4"/>
    <x v="2"/>
  </r>
  <r>
    <x v="3"/>
    <n v="55319.01"/>
    <n v="329.27100000000002"/>
    <n v="168.00450000000001"/>
    <n v="140792.31"/>
    <n v="327.226"/>
    <n v="430.2602"/>
    <n v="0"/>
    <n v="0"/>
    <n v="196111.32"/>
    <x v="4"/>
    <x v="2"/>
  </r>
  <r>
    <x v="4"/>
    <n v="161043.57"/>
    <n v="958.56700000000001"/>
    <n v="168.00450000000001"/>
    <n v="135650.14000000001"/>
    <n v="958.56700000000001"/>
    <n v="141.51349999999999"/>
    <n v="0"/>
    <n v="0"/>
    <n v="296693.71000000002"/>
    <x v="4"/>
    <x v="2"/>
  </r>
  <r>
    <x v="5"/>
    <n v="793242.76"/>
    <n v="4721.5569999999998"/>
    <n v="168.00450000000001"/>
    <n v="0"/>
    <n v="0"/>
    <n v="0"/>
    <n v="0"/>
    <n v="0"/>
    <n v="793242.76"/>
    <x v="4"/>
    <x v="2"/>
  </r>
  <r>
    <x v="6"/>
    <n v="77180.259999999995"/>
    <n v="459.39400000000001"/>
    <n v="168.00450000000001"/>
    <n v="0"/>
    <n v="0"/>
    <n v="0"/>
    <n v="0"/>
    <n v="0"/>
    <n v="77180.259999999995"/>
    <x v="4"/>
    <x v="2"/>
  </r>
  <r>
    <x v="7"/>
    <m/>
    <n v="0"/>
    <n v="0"/>
    <n v="0"/>
    <n v="0"/>
    <n v="0"/>
    <n v="0"/>
    <n v="0"/>
    <m/>
    <x v="4"/>
    <x v="2"/>
  </r>
  <r>
    <x v="8"/>
    <n v="0"/>
    <n v="0"/>
    <n v="0"/>
    <n v="0"/>
    <n v="0"/>
    <n v="0"/>
    <n v="0"/>
    <n v="0"/>
    <n v="0"/>
    <x v="4"/>
    <x v="2"/>
  </r>
  <r>
    <x v="9"/>
    <n v="0"/>
    <n v="0"/>
    <n v="0"/>
    <n v="0"/>
    <n v="0"/>
    <n v="0"/>
    <n v="0"/>
    <n v="0"/>
    <n v="0"/>
    <x v="4"/>
    <x v="2"/>
  </r>
  <r>
    <x v="10"/>
    <n v="0"/>
    <n v="0"/>
    <n v="0"/>
    <n v="0"/>
    <n v="0"/>
    <n v="0"/>
    <n v="0"/>
    <n v="0"/>
    <n v="0"/>
    <x v="4"/>
    <x v="2"/>
  </r>
  <r>
    <x v="11"/>
    <n v="0"/>
    <n v="0"/>
    <n v="0"/>
    <n v="0"/>
    <n v="0"/>
    <n v="0"/>
    <n v="0"/>
    <n v="0"/>
    <n v="0"/>
    <x v="4"/>
    <x v="2"/>
  </r>
  <r>
    <x v="1"/>
    <n v="254527.98"/>
    <n v="1626.269"/>
    <n v="156.5104"/>
    <n v="476420.76"/>
    <n v="435.58300000000003"/>
    <n v="1093.7543000000001"/>
    <n v="0"/>
    <n v="0"/>
    <n v="730948.74"/>
    <x v="5"/>
    <x v="2"/>
  </r>
  <r>
    <x v="2"/>
    <n v="74027.839999999997"/>
    <n v="472.99"/>
    <n v="156.5104"/>
    <n v="172038.43"/>
    <n v="293.69900000000001"/>
    <n v="585.76440000000002"/>
    <n v="0"/>
    <n v="0"/>
    <n v="246066.27"/>
    <x v="5"/>
    <x v="2"/>
  </r>
  <r>
    <x v="3"/>
    <n v="51937.66"/>
    <n v="331.84800000000001"/>
    <n v="156.5104"/>
    <n v="206684.07"/>
    <n v="331.84800000000001"/>
    <n v="622.82749999999999"/>
    <n v="0"/>
    <n v="0"/>
    <n v="258621.73"/>
    <x v="5"/>
    <x v="2"/>
  </r>
  <r>
    <x v="4"/>
    <n v="150397.71"/>
    <n v="960.94399999999996"/>
    <n v="156.5104"/>
    <n v="140256.76999999999"/>
    <n v="960.70500000000004"/>
    <n v="145.99359999999999"/>
    <n v="0"/>
    <n v="0"/>
    <n v="290654.48"/>
    <x v="5"/>
    <x v="2"/>
  </r>
  <r>
    <x v="5"/>
    <n v="750780.13"/>
    <n v="4796.9989999999998"/>
    <n v="156.5104"/>
    <n v="0"/>
    <n v="0"/>
    <n v="0"/>
    <n v="0"/>
    <n v="0"/>
    <n v="750780.13"/>
    <x v="5"/>
    <x v="2"/>
  </r>
  <r>
    <x v="6"/>
    <n v="99392.23"/>
    <n v="635.05200000000002"/>
    <n v="156.5104"/>
    <n v="0"/>
    <n v="0"/>
    <n v="0"/>
    <n v="0"/>
    <n v="0"/>
    <n v="99392.23"/>
    <x v="5"/>
    <x v="2"/>
  </r>
  <r>
    <x v="7"/>
    <n v="0"/>
    <n v="0"/>
    <n v="0"/>
    <n v="1365.82"/>
    <n v="0"/>
    <n v="0"/>
    <n v="0"/>
    <n v="0"/>
    <n v="1365.82"/>
    <x v="5"/>
    <x v="2"/>
  </r>
  <r>
    <x v="8"/>
    <n v="0"/>
    <n v="0"/>
    <n v="0"/>
    <n v="7693.16"/>
    <n v="0"/>
    <n v="0"/>
    <n v="0"/>
    <n v="0"/>
    <n v="7693.16"/>
    <x v="5"/>
    <x v="2"/>
  </r>
  <r>
    <x v="9"/>
    <n v="3027.8"/>
    <n v="51.774999999999999"/>
    <n v="58.48"/>
    <n v="2606.91"/>
    <n v="14.616"/>
    <n v="178.36"/>
    <n v="0"/>
    <n v="0"/>
    <n v="5634.71"/>
    <x v="5"/>
    <x v="2"/>
  </r>
  <r>
    <x v="10"/>
    <n v="1807.56"/>
    <n v="30.908999999999999"/>
    <n v="58.4801"/>
    <n v="5661.09"/>
    <n v="21.870999999999999"/>
    <n v="258.83999999999997"/>
    <n v="0"/>
    <n v="0"/>
    <n v="7468.65"/>
    <x v="5"/>
    <x v="2"/>
  </r>
  <r>
    <x v="11"/>
    <n v="2035.81"/>
    <n v="34.811999999999998"/>
    <n v="58.4801"/>
    <n v="0"/>
    <n v="0"/>
    <n v="0"/>
    <n v="0"/>
    <n v="0"/>
    <n v="2035.81"/>
    <x v="5"/>
    <x v="2"/>
  </r>
  <r>
    <x v="1"/>
    <n v="267847.51"/>
    <n v="1313.4079999999999"/>
    <n v="203.9332"/>
    <n v="430518.12"/>
    <n v="334.88499999999999"/>
    <n v="1285.57"/>
    <n v="0"/>
    <n v="0"/>
    <n v="698365.63"/>
    <x v="6"/>
    <x v="2"/>
  </r>
  <r>
    <x v="2"/>
    <n v="60738.86"/>
    <n v="297.83699999999999"/>
    <n v="203.9332"/>
    <n v="183569.43"/>
    <n v="227.86600000000001"/>
    <n v="805.60249999999996"/>
    <n v="0"/>
    <n v="0"/>
    <n v="244308.29"/>
    <x v="6"/>
    <x v="2"/>
  </r>
  <r>
    <x v="3"/>
    <n v="67498.02"/>
    <n v="330.98099999999999"/>
    <n v="203.9332"/>
    <n v="231896.48"/>
    <n v="330.98099999999999"/>
    <n v="700.63379999999995"/>
    <n v="0"/>
    <n v="0"/>
    <n v="299394.5"/>
    <x v="6"/>
    <x v="2"/>
  </r>
  <r>
    <x v="4"/>
    <n v="117981.07"/>
    <n v="578.52800000000002"/>
    <n v="203.9332"/>
    <n v="141133.87"/>
    <n v="576.41399999999999"/>
    <n v="244.84809999999999"/>
    <n v="0"/>
    <n v="0"/>
    <n v="259114.94"/>
    <x v="6"/>
    <x v="2"/>
  </r>
  <r>
    <x v="5"/>
    <n v="801110.22"/>
    <n v="3928.297"/>
    <n v="203.9332"/>
    <n v="0"/>
    <n v="0"/>
    <n v="0"/>
    <n v="0"/>
    <n v="0"/>
    <n v="801110.22"/>
    <x v="6"/>
    <x v="2"/>
  </r>
  <r>
    <x v="6"/>
    <n v="96035.21"/>
    <n v="470.91500000000002"/>
    <n v="203.9332"/>
    <n v="0"/>
    <n v="0"/>
    <n v="0"/>
    <n v="0"/>
    <n v="0"/>
    <n v="96035.21"/>
    <x v="6"/>
    <x v="2"/>
  </r>
  <r>
    <x v="7"/>
    <n v="1632.27"/>
    <n v="8.0039999999999996"/>
    <n v="203.93180000000001"/>
    <n v="0"/>
    <n v="0"/>
    <n v="0"/>
    <n v="0"/>
    <n v="0"/>
    <n v="1984.64"/>
    <x v="6"/>
    <x v="2"/>
  </r>
  <r>
    <x v="8"/>
    <n v="15086.09"/>
    <n v="257.97000000000003"/>
    <n v="58.48"/>
    <n v="26645.8"/>
    <n v="85"/>
    <n v="313.48"/>
    <n v="0"/>
    <n v="0"/>
    <n v="41731.89"/>
    <x v="6"/>
    <x v="2"/>
  </r>
  <r>
    <x v="9"/>
    <n v="0"/>
    <n v="0"/>
    <n v="0"/>
    <n v="2437.65"/>
    <n v="13.667"/>
    <n v="178.3603"/>
    <n v="0"/>
    <n v="0"/>
    <n v="2437.65"/>
    <x v="6"/>
    <x v="2"/>
  </r>
  <r>
    <x v="10"/>
    <n v="1883.23"/>
    <n v="32.203000000000003"/>
    <n v="58.48"/>
    <n v="8335.42"/>
    <n v="32.203000000000003"/>
    <n v="258.8399"/>
    <n v="0"/>
    <n v="0"/>
    <n v="10218.65"/>
    <x v="6"/>
    <x v="2"/>
  </r>
  <r>
    <x v="11"/>
    <n v="720.53"/>
    <n v="12.321"/>
    <n v="58.479799999999997"/>
    <n v="0"/>
    <n v="0"/>
    <n v="0"/>
    <n v="0"/>
    <n v="0"/>
    <n v="720.53"/>
    <x v="6"/>
    <x v="2"/>
  </r>
  <r>
    <x v="1"/>
    <n v="205667.33"/>
    <n v="999.58100000000002"/>
    <n v="205.7535"/>
    <n v="326342.64"/>
    <n v="230.38399999999999"/>
    <n v="1416.5161000000001"/>
    <n v="0"/>
    <n v="0"/>
    <n v="532009.97"/>
    <x v="7"/>
    <x v="2"/>
  </r>
  <r>
    <x v="2"/>
    <n v="37776.35"/>
    <n v="183.6"/>
    <n v="205.7535"/>
    <n v="167856.85"/>
    <n v="153.399"/>
    <n v="1094.25"/>
    <n v="0"/>
    <n v="0"/>
    <n v="205633.2"/>
    <x v="7"/>
    <x v="2"/>
  </r>
  <r>
    <x v="3"/>
    <n v="28229.59"/>
    <n v="137.20099999999999"/>
    <n v="205.7535"/>
    <n v="176581.49"/>
    <n v="137.20099999999999"/>
    <n v="1287.0277000000001"/>
    <n v="0"/>
    <n v="0"/>
    <n v="204811.08"/>
    <x v="7"/>
    <x v="2"/>
  </r>
  <r>
    <x v="4"/>
    <n v="283774.65999999997"/>
    <n v="1379.1969999999999"/>
    <n v="205.7535"/>
    <n v="189062.95"/>
    <n v="1379.1969999999999"/>
    <n v="137.08189999999999"/>
    <n v="0"/>
    <n v="0"/>
    <n v="472837.61"/>
    <x v="7"/>
    <x v="2"/>
  </r>
  <r>
    <x v="5"/>
    <n v="814635.04"/>
    <n v="3959.2759999999998"/>
    <n v="205.7535"/>
    <n v="0"/>
    <n v="0"/>
    <n v="0"/>
    <n v="0"/>
    <n v="0"/>
    <n v="814635.04"/>
    <x v="7"/>
    <x v="2"/>
  </r>
  <r>
    <x v="6"/>
    <n v="32064.42"/>
    <n v="155.839"/>
    <n v="205.7535"/>
    <n v="0"/>
    <n v="0"/>
    <n v="0"/>
    <n v="0"/>
    <n v="0"/>
    <n v="32064.42"/>
    <x v="7"/>
    <x v="2"/>
  </r>
  <r>
    <x v="7"/>
    <n v="0"/>
    <n v="0"/>
    <n v="0"/>
    <n v="0"/>
    <n v="0"/>
    <n v="0"/>
    <n v="0"/>
    <n v="0"/>
    <n v="0"/>
    <x v="7"/>
    <x v="2"/>
  </r>
  <r>
    <x v="8"/>
    <n v="83460.259999999995"/>
    <n v="1427.1590000000001"/>
    <n v="58.48"/>
    <n v="132042.48000000001"/>
    <n v="421.21499999999997"/>
    <n v="313.48"/>
    <n v="0"/>
    <n v="0"/>
    <n v="215502.74"/>
    <x v="7"/>
    <x v="2"/>
  </r>
  <r>
    <x v="9"/>
    <n v="20404.78"/>
    <n v="348.91899999999998"/>
    <n v="58.48"/>
    <n v="60621.35"/>
    <n v="339.88200000000001"/>
    <n v="178.36"/>
    <n v="0"/>
    <n v="0"/>
    <n v="81026.13"/>
    <x v="7"/>
    <x v="2"/>
  </r>
  <r>
    <x v="10"/>
    <n v="21053.68"/>
    <n v="360.01499999999999"/>
    <n v="58.48"/>
    <n v="93186.28"/>
    <n v="360.01499999999999"/>
    <n v="258.83999999999997"/>
    <n v="0"/>
    <n v="0"/>
    <n v="114239.96"/>
    <x v="7"/>
    <x v="2"/>
  </r>
  <r>
    <x v="11"/>
    <n v="5801.51"/>
    <n v="99.204999999999998"/>
    <n v="58.48"/>
    <n v="0"/>
    <n v="0"/>
    <n v="0"/>
    <n v="0"/>
    <n v="0"/>
    <n v="5801.51"/>
    <x v="7"/>
    <x v="2"/>
  </r>
  <r>
    <x v="1"/>
    <n v="217701.88"/>
    <n v="1139.3889999999999"/>
    <n v="191.06899999999999"/>
    <n v="414486.86"/>
    <n v="323.63600000000002"/>
    <n v="1280.7193"/>
    <n v="0"/>
    <n v="0"/>
    <n v="632188.74"/>
    <x v="8"/>
    <x v="2"/>
  </r>
  <r>
    <x v="2"/>
    <n v="75037.55"/>
    <n v="392.72500000000002"/>
    <n v="191.06890000000001"/>
    <n v="222424.41"/>
    <n v="202.33600000000001"/>
    <n v="1099.2824000000001"/>
    <n v="0"/>
    <n v="0"/>
    <n v="297461.96000000002"/>
    <x v="8"/>
    <x v="2"/>
  </r>
  <r>
    <x v="3"/>
    <n v="71354.12"/>
    <n v="373.447"/>
    <n v="191.06890000000001"/>
    <n v="156860.42000000001"/>
    <n v="373.447"/>
    <n v="420.03399999999999"/>
    <n v="0"/>
    <n v="0"/>
    <n v="228214.54"/>
    <x v="8"/>
    <x v="2"/>
  </r>
  <r>
    <x v="4"/>
    <n v="265033.09000000003"/>
    <n v="1387.107"/>
    <n v="191.06899999999999"/>
    <n v="179678.28"/>
    <n v="1387.107"/>
    <n v="129.53450000000001"/>
    <n v="0"/>
    <n v="0"/>
    <n v="444711.37"/>
    <x v="8"/>
    <x v="2"/>
  </r>
  <r>
    <x v="5"/>
    <n v="743478.93"/>
    <n v="3891.1550000000002"/>
    <n v="191.06899999999999"/>
    <n v="0"/>
    <n v="0"/>
    <n v="0"/>
    <n v="0"/>
    <n v="0"/>
    <n v="743478.93"/>
    <x v="8"/>
    <x v="2"/>
  </r>
  <r>
    <x v="6"/>
    <n v="80470.789999999994"/>
    <n v="421.161"/>
    <n v="191.06890000000001"/>
    <n v="0"/>
    <n v="0"/>
    <n v="0"/>
    <n v="0"/>
    <n v="0"/>
    <n v="80470.789999999994"/>
    <x v="8"/>
    <x v="2"/>
  </r>
  <r>
    <x v="7"/>
    <n v="0"/>
    <n v="0"/>
    <n v="0"/>
    <n v="0"/>
    <n v="0"/>
    <n v="0"/>
    <n v="0"/>
    <n v="0"/>
    <n v="0"/>
    <x v="8"/>
    <x v="2"/>
  </r>
  <r>
    <x v="8"/>
    <n v="60211.42"/>
    <n v="1029.607"/>
    <n v="58.48"/>
    <n v="93253.4"/>
    <n v="297.47800000000001"/>
    <n v="313.48"/>
    <n v="0"/>
    <n v="0"/>
    <n v="153464.82"/>
    <x v="8"/>
    <x v="2"/>
  </r>
  <r>
    <x v="9"/>
    <n v="11292.49"/>
    <n v="193.1"/>
    <n v="58.48"/>
    <n v="30523.279999999999"/>
    <n v="171.13300000000001"/>
    <n v="178.36"/>
    <n v="0"/>
    <n v="0"/>
    <n v="41815.769999999997"/>
    <x v="8"/>
    <x v="2"/>
  </r>
  <r>
    <x v="10"/>
    <n v="7410.18"/>
    <n v="126.71299999999999"/>
    <n v="58.48"/>
    <n v="32798.39"/>
    <n v="126.71299999999999"/>
    <n v="258.83999999999997"/>
    <n v="0"/>
    <n v="0"/>
    <n v="40208.57"/>
    <x v="8"/>
    <x v="2"/>
  </r>
  <r>
    <x v="11"/>
    <n v="2604.29"/>
    <n v="44.533000000000001"/>
    <n v="58.48"/>
    <n v="0"/>
    <n v="0"/>
    <n v="0"/>
    <n v="0"/>
    <n v="0"/>
    <n v="2604.29"/>
    <x v="8"/>
    <x v="2"/>
  </r>
  <r>
    <x v="1"/>
    <n v="260712.77"/>
    <n v="1271.1010000000001"/>
    <n v="205.1078"/>
    <n v="444349.68"/>
    <n v="346.46600000000001"/>
    <n v="1282.5202999999999"/>
    <n v="0"/>
    <n v="0"/>
    <n v="705062.45"/>
    <x v="9"/>
    <x v="2"/>
  </r>
  <r>
    <x v="2"/>
    <n v="67312.899999999994"/>
    <n v="328.18299999999999"/>
    <n v="205.1078"/>
    <n v="181767.33"/>
    <n v="401.70299999999997"/>
    <n v="452.49180000000001"/>
    <n v="0"/>
    <n v="0"/>
    <n v="249080.23"/>
    <x v="9"/>
    <x v="2"/>
  </r>
  <r>
    <x v="3"/>
    <n v="75932.56"/>
    <n v="370.20800000000003"/>
    <n v="205.1078"/>
    <n v="160653.99"/>
    <n v="370.20800000000003"/>
    <n v="433.95600000000002"/>
    <n v="0"/>
    <n v="0"/>
    <n v="236586.55"/>
    <x v="9"/>
    <x v="2"/>
  </r>
  <r>
    <x v="4"/>
    <n v="216164.78"/>
    <n v="1053.9079999999999"/>
    <n v="205.1078"/>
    <n v="158023.69"/>
    <n v="1053.9079999999999"/>
    <n v="149.94069999999999"/>
    <n v="0"/>
    <n v="0"/>
    <n v="374188.47"/>
    <x v="9"/>
    <x v="2"/>
  </r>
  <r>
    <x v="5"/>
    <n v="803710.09"/>
    <n v="3918.4760000000001"/>
    <n v="205.1078"/>
    <n v="0"/>
    <n v="0"/>
    <n v="0"/>
    <n v="0"/>
    <n v="0"/>
    <n v="803710.09"/>
    <x v="9"/>
    <x v="2"/>
  </r>
  <r>
    <x v="6"/>
    <n v="112092.04"/>
    <n v="546.50300000000004"/>
    <n v="205.1078"/>
    <n v="0"/>
    <n v="0"/>
    <n v="0"/>
    <n v="0"/>
    <n v="0"/>
    <n v="112092.04"/>
    <x v="9"/>
    <x v="2"/>
  </r>
  <r>
    <x v="7"/>
    <n v="6588.67"/>
    <n v="32.122999999999998"/>
    <n v="205.10759999999999"/>
    <n v="0"/>
    <n v="0"/>
    <n v="0"/>
    <n v="0"/>
    <n v="0"/>
    <n v="6588.67"/>
    <x v="9"/>
    <x v="2"/>
  </r>
  <r>
    <x v="8"/>
    <n v="16369.78"/>
    <n v="279.92099999999999"/>
    <n v="58.48"/>
    <n v="32502.86"/>
    <n v="103.684"/>
    <n v="313.48"/>
    <n v="0"/>
    <n v="0"/>
    <n v="48872.639999999999"/>
    <x v="9"/>
    <x v="2"/>
  </r>
  <r>
    <x v="9"/>
    <n v="4155.3500000000004"/>
    <n v="71.055999999999997"/>
    <n v="58.479900000000001"/>
    <n v="14328.02"/>
    <n v="80.331999999999994"/>
    <n v="178.36009999999999"/>
    <n v="0"/>
    <n v="0"/>
    <n v="18483.37"/>
    <x v="9"/>
    <x v="2"/>
  </r>
  <r>
    <x v="10"/>
    <n v="1997.62"/>
    <n v="34.158999999999999"/>
    <n v="58.48"/>
    <n v="6544.51"/>
    <n v="25.283999999999999"/>
    <n v="258.83999999999997"/>
    <n v="0"/>
    <n v="0"/>
    <n v="8542.1299999999992"/>
    <x v="9"/>
    <x v="2"/>
  </r>
  <r>
    <x v="11"/>
    <n v="2741.83"/>
    <n v="46.884999999999998"/>
    <n v="58.479900000000001"/>
    <n v="0"/>
    <n v="0"/>
    <n v="0"/>
    <n v="0"/>
    <n v="0"/>
    <n v="2741.83"/>
    <x v="9"/>
    <x v="2"/>
  </r>
  <r>
    <x v="1"/>
    <n v="318069.08"/>
    <n v="1312.809"/>
    <n v="242.28129999999999"/>
    <n v="466574.4"/>
    <n v="304.28399999999999"/>
    <n v="1533.3516999999999"/>
    <n v="0"/>
    <n v="0"/>
    <n v="784643.48"/>
    <x v="10"/>
    <x v="2"/>
  </r>
  <r>
    <x v="2"/>
    <n v="86372.79"/>
    <n v="356.49799999999999"/>
    <n v="242.28129999999999"/>
    <n v="181563.79"/>
    <n v="279.69"/>
    <n v="683.03629999999998"/>
    <n v="0"/>
    <n v="0"/>
    <n v="277411.20000000001"/>
    <x v="10"/>
    <x v="2"/>
  </r>
  <r>
    <x v="3"/>
    <n v="61037.93"/>
    <n v="251.93"/>
    <n v="242.28129999999999"/>
    <n v="183236.64"/>
    <n v="251.93"/>
    <n v="722.49590000000001"/>
    <n v="0"/>
    <n v="0"/>
    <n v="243056.31"/>
    <x v="10"/>
    <x v="2"/>
  </r>
  <r>
    <x v="4"/>
    <n v="301719.94"/>
    <n v="1245.329"/>
    <n v="242.28129999999999"/>
    <n v="174108.06"/>
    <n v="1245.329"/>
    <n v="139.80889999999999"/>
    <n v="0"/>
    <n v="0"/>
    <n v="475828"/>
    <x v="10"/>
    <x v="2"/>
  </r>
  <r>
    <x v="5"/>
    <n v="936158.5"/>
    <n v="3863.9319999999998"/>
    <n v="242.28129999999999"/>
    <n v="0"/>
    <n v="0"/>
    <n v="0"/>
    <n v="0"/>
    <n v="0"/>
    <n v="936158.5"/>
    <x v="10"/>
    <x v="2"/>
  </r>
  <r>
    <x v="6"/>
    <n v="72095.179999999993"/>
    <n v="297.56799999999998"/>
    <n v="242.28139999999999"/>
    <n v="0"/>
    <n v="0"/>
    <n v="0"/>
    <n v="0"/>
    <n v="0"/>
    <n v="72095.179999999993"/>
    <x v="10"/>
    <x v="2"/>
  </r>
  <r>
    <x v="7"/>
    <n v="1343.92"/>
    <n v="5.5469999999999997"/>
    <n v="242.27869999999999"/>
    <n v="0"/>
    <n v="0"/>
    <n v="0"/>
    <n v="0"/>
    <n v="0"/>
    <n v="1343.92"/>
    <x v="10"/>
    <x v="2"/>
  </r>
  <r>
    <x v="8"/>
    <n v="0"/>
    <n v="0"/>
    <n v="0"/>
    <n v="0"/>
    <n v="0"/>
    <n v="0"/>
    <n v="0"/>
    <n v="0"/>
    <n v="0"/>
    <x v="10"/>
    <x v="2"/>
  </r>
  <r>
    <x v="9"/>
    <n v="0"/>
    <n v="0"/>
    <n v="0"/>
    <n v="0"/>
    <n v="0"/>
    <n v="0"/>
    <n v="0"/>
    <n v="0"/>
    <n v="0"/>
    <x v="10"/>
    <x v="2"/>
  </r>
  <r>
    <x v="10"/>
    <n v="0"/>
    <n v="0"/>
    <n v="0"/>
    <n v="0"/>
    <n v="0"/>
    <n v="0"/>
    <n v="0"/>
    <n v="0"/>
    <n v="0"/>
    <x v="10"/>
    <x v="2"/>
  </r>
  <r>
    <x v="11"/>
    <n v="0"/>
    <n v="0"/>
    <n v="0"/>
    <n v="0"/>
    <n v="0"/>
    <n v="0"/>
    <n v="0"/>
    <n v="0"/>
    <n v="0"/>
    <x v="10"/>
    <x v="2"/>
  </r>
  <r>
    <x v="1"/>
    <n v="291007.67"/>
    <n v="1421.931"/>
    <n v="204.6567"/>
    <n v="350635.04"/>
    <n v="352.77199999999999"/>
    <n v="993.94240000000002"/>
    <n v="0"/>
    <n v="0"/>
    <n v="641642.71"/>
    <x v="11"/>
    <x v="2"/>
  </r>
  <r>
    <x v="2"/>
    <n v="60895.19"/>
    <n v="297.548"/>
    <n v="204.6567"/>
    <n v="135188.85"/>
    <n v="185.44900000000001"/>
    <n v="728.98130000000003"/>
    <n v="0"/>
    <n v="0"/>
    <n v="196084.04"/>
    <x v="11"/>
    <x v="2"/>
  </r>
  <r>
    <x v="3"/>
    <n v="27665.9"/>
    <n v="135.18199999999999"/>
    <n v="204.6567"/>
    <n v="106637.47"/>
    <n v="135.18199999999999"/>
    <n v="788.84370000000001"/>
    <n v="0"/>
    <n v="0"/>
    <n v="134303.37"/>
    <x v="11"/>
    <x v="2"/>
  </r>
  <r>
    <x v="4"/>
    <n v="252483.72"/>
    <n v="1233.694"/>
    <n v="204.6567"/>
    <n v="167009.56"/>
    <n v="1229.3040000000001"/>
    <n v="135.857"/>
    <n v="0"/>
    <n v="0"/>
    <n v="419493.28"/>
    <x v="11"/>
    <x v="2"/>
  </r>
  <r>
    <x v="5"/>
    <n v="772410.54"/>
    <n v="3774.1770000000001"/>
    <n v="204.6567"/>
    <n v="0"/>
    <n v="0"/>
    <n v="0"/>
    <n v="0"/>
    <n v="0"/>
    <n v="772410.54"/>
    <x v="11"/>
    <x v="2"/>
  </r>
  <r>
    <x v="6"/>
    <n v="40808.339999999997"/>
    <n v="199.399"/>
    <n v="204.6567"/>
    <n v="0"/>
    <n v="0"/>
    <n v="0"/>
    <n v="0"/>
    <n v="0"/>
    <n v="40808.339999999997"/>
    <x v="11"/>
    <x v="2"/>
  </r>
  <r>
    <x v="7"/>
    <n v="0"/>
    <n v="0"/>
    <n v="0"/>
    <n v="0"/>
    <n v="0"/>
    <n v="0"/>
    <n v="0"/>
    <n v="0"/>
    <n v="0"/>
    <x v="11"/>
    <x v="2"/>
  </r>
  <r>
    <x v="8"/>
    <n v="15130.71"/>
    <n v="258.733"/>
    <n v="58.48"/>
    <n v="26880.91"/>
    <n v="85.75"/>
    <n v="313.48"/>
    <n v="0"/>
    <n v="0"/>
    <n v="42011.62"/>
    <x v="11"/>
    <x v="2"/>
  </r>
  <r>
    <x v="9"/>
    <n v="4477.29"/>
    <n v="76.561000000000007"/>
    <n v="58.48"/>
    <n v="7999.45"/>
    <n v="44.85"/>
    <n v="178.36009999999999"/>
    <n v="0"/>
    <n v="0"/>
    <n v="12476.74"/>
    <x v="11"/>
    <x v="2"/>
  </r>
  <r>
    <x v="10"/>
    <n v="4190.62"/>
    <n v="71.659000000000006"/>
    <n v="58.48"/>
    <n v="18548.22"/>
    <n v="71.659000000000006"/>
    <n v="258.84010000000001"/>
    <n v="0"/>
    <n v="0"/>
    <n v="22738.84"/>
    <x v="11"/>
    <x v="2"/>
  </r>
  <r>
    <x v="11"/>
    <n v="2718.56"/>
    <n v="46.487000000000002"/>
    <n v="58.48"/>
    <n v="0"/>
    <n v="0"/>
    <n v="0"/>
    <n v="0"/>
    <n v="0"/>
    <n v="2718.56"/>
    <x v="11"/>
    <x v="2"/>
  </r>
  <r>
    <x v="1"/>
    <n v="208899.04"/>
    <n v="1007.552"/>
    <n v="207.33330000000001"/>
    <n v="457096.81"/>
    <n v="333.90300000000002"/>
    <n v="1368.9509"/>
    <n v="0"/>
    <n v="0"/>
    <n v="665995.85"/>
    <x v="0"/>
    <x v="3"/>
  </r>
  <r>
    <x v="2"/>
    <n v="61294.76"/>
    <n v="295.63400000000001"/>
    <n v="207.33330000000001"/>
    <n v="150680.60999999999"/>
    <n v="178.28299999999999"/>
    <n v="845.17650000000003"/>
    <n v="0"/>
    <n v="0"/>
    <n v="211975.37"/>
    <x v="0"/>
    <x v="3"/>
  </r>
  <r>
    <x v="3"/>
    <n v="12723.21"/>
    <n v="61.366"/>
    <n v="207.33320000000001"/>
    <n v="134672.5"/>
    <n v="61.366"/>
    <n v="2194.5783999999999"/>
    <n v="0"/>
    <n v="0"/>
    <n v="147395.71"/>
    <x v="0"/>
    <x v="3"/>
  </r>
  <r>
    <x v="4"/>
    <n v="170442.87"/>
    <n v="822.072"/>
    <n v="207.33330000000001"/>
    <n v="172458.26"/>
    <n v="822.06899999999996"/>
    <n v="209.78559999999999"/>
    <n v="0"/>
    <n v="0"/>
    <n v="342901.13"/>
    <x v="0"/>
    <x v="3"/>
  </r>
  <r>
    <x v="5"/>
    <n v="750219.22"/>
    <n v="3618.422"/>
    <n v="207.33330000000001"/>
    <n v="0"/>
    <n v="0"/>
    <n v="0"/>
    <n v="0"/>
    <n v="0"/>
    <n v="750219.22"/>
    <x v="0"/>
    <x v="3"/>
  </r>
  <r>
    <x v="6"/>
    <n v="67225.31"/>
    <n v="324.238"/>
    <n v="207.33320000000001"/>
    <n v="0"/>
    <n v="0"/>
    <n v="0"/>
    <n v="0"/>
    <n v="0"/>
    <n v="67225.31"/>
    <x v="0"/>
    <x v="3"/>
  </r>
  <r>
    <x v="7"/>
    <n v="0"/>
    <n v="0"/>
    <n v="0"/>
    <n v="0"/>
    <n v="0"/>
    <n v="0"/>
    <n v="0"/>
    <n v="-269589.52"/>
    <n v="-269589.52"/>
    <x v="0"/>
    <x v="3"/>
  </r>
  <r>
    <x v="1"/>
    <n v="202730.75"/>
    <n v="1124.8330000000001"/>
    <n v="180.2319"/>
    <n v="427106.6"/>
    <n v="355.3"/>
    <n v="1202.1013"/>
    <n v="0"/>
    <n v="107.68"/>
    <n v="629945.03"/>
    <x v="1"/>
    <x v="3"/>
  </r>
  <r>
    <x v="2"/>
    <n v="90561.45"/>
    <n v="502.47199999999998"/>
    <n v="180.23179999999999"/>
    <n v="164003.69"/>
    <n v="314.28100000000001"/>
    <n v="521.83780000000002"/>
    <n v="0"/>
    <n v="1054.73"/>
    <n v="255619.87"/>
    <x v="1"/>
    <x v="3"/>
  </r>
  <r>
    <x v="3"/>
    <n v="31304.65"/>
    <n v="173.691"/>
    <n v="180.23179999999999"/>
    <n v="109718.82"/>
    <n v="173.691"/>
    <n v="631.68970000000002"/>
    <n v="0"/>
    <n v="0"/>
    <n v="141023.47"/>
    <x v="1"/>
    <x v="3"/>
  </r>
  <r>
    <x v="4"/>
    <n v="177134.04"/>
    <n v="982.81200000000001"/>
    <n v="180.2319"/>
    <n v="155178.35"/>
    <n v="982.81200000000001"/>
    <n v="157.8922"/>
    <n v="0"/>
    <n v="1128.02"/>
    <n v="333440.40999999997"/>
    <x v="1"/>
    <x v="3"/>
  </r>
  <r>
    <x v="5"/>
    <n v="638721.51"/>
    <n v="3543.8879999999999"/>
    <n v="180.2319"/>
    <n v="0"/>
    <n v="0"/>
    <n v="0"/>
    <n v="0"/>
    <n v="0"/>
    <n v="638721.51"/>
    <x v="1"/>
    <x v="3"/>
  </r>
  <r>
    <x v="6"/>
    <n v="42088.11"/>
    <n v="233.52199999999999"/>
    <n v="180.2319"/>
    <n v="0"/>
    <n v="0"/>
    <n v="0"/>
    <n v="0"/>
    <n v="0"/>
    <n v="42088.11"/>
    <x v="1"/>
    <x v="3"/>
  </r>
  <r>
    <x v="7"/>
    <n v="0"/>
    <n v="0"/>
    <n v="0"/>
    <n v="0"/>
    <n v="0"/>
    <n v="0"/>
    <n v="0"/>
    <n v="-269589.52"/>
    <n v="-269589.52"/>
    <x v="1"/>
    <x v="3"/>
  </r>
  <r>
    <x v="1"/>
    <n v="221411.26"/>
    <n v="1165.4739999999999"/>
    <n v="189.9753"/>
    <n v="414337.8"/>
    <n v="373.91699999999997"/>
    <n v="1108.1010000000001"/>
    <n v="0"/>
    <n v="107.68"/>
    <n v="635856.74"/>
    <x v="2"/>
    <x v="3"/>
  </r>
  <r>
    <x v="2"/>
    <n v="58080.39"/>
    <n v="305.726"/>
    <n v="189.9753"/>
    <n v="126121.91"/>
    <n v="190.584"/>
    <n v="661.76549999999997"/>
    <n v="0"/>
    <n v="1054.72"/>
    <n v="185257.02"/>
    <x v="2"/>
    <x v="3"/>
  </r>
  <r>
    <x v="3"/>
    <n v="24335.09"/>
    <n v="128.096"/>
    <n v="189.97540000000001"/>
    <n v="136591.4"/>
    <n v="128.096"/>
    <n v="1066.3206"/>
    <n v="0"/>
    <n v="0"/>
    <n v="160926.49"/>
    <x v="2"/>
    <x v="3"/>
  </r>
  <r>
    <x v="4"/>
    <n v="217678.44"/>
    <n v="1145.825"/>
    <n v="189.9753"/>
    <n v="173125.81"/>
    <n v="1137.019"/>
    <n v="152.2629"/>
    <n v="0"/>
    <n v="1127.97"/>
    <n v="391932.22"/>
    <x v="2"/>
    <x v="3"/>
  </r>
  <r>
    <x v="5"/>
    <n v="740980.61"/>
    <n v="3900.4050000000002"/>
    <n v="189.9753"/>
    <n v="0"/>
    <n v="0"/>
    <n v="0"/>
    <n v="0"/>
    <n v="0"/>
    <n v="740980.61"/>
    <x v="2"/>
    <x v="3"/>
  </r>
  <r>
    <x v="6"/>
    <n v="80900.600000000006"/>
    <n v="425.84800000000001"/>
    <n v="189.9753"/>
    <n v="0"/>
    <n v="0"/>
    <n v="0"/>
    <n v="0"/>
    <n v="0"/>
    <n v="80900.600000000006"/>
    <x v="2"/>
    <x v="3"/>
  </r>
  <r>
    <x v="7"/>
    <n v="3897.91"/>
    <n v="20.518000000000001"/>
    <n v="189.9751"/>
    <n v="0"/>
    <n v="0"/>
    <n v="0"/>
    <n v="0"/>
    <n v="0"/>
    <n v="3897.91"/>
    <x v="2"/>
    <x v="3"/>
  </r>
  <r>
    <x v="1"/>
    <n v="241542.83"/>
    <n v="1608.143"/>
    <n v="150.19980000000001"/>
    <n v="453421.85"/>
    <n v="367.49599999999998"/>
    <n v="1233.8144"/>
    <n v="0"/>
    <n v="0"/>
    <n v="694964.68"/>
    <x v="3"/>
    <x v="3"/>
  </r>
  <r>
    <x v="2"/>
    <n v="42766.400000000001"/>
    <n v="284.73"/>
    <n v="150.19980000000001"/>
    <n v="171627.61"/>
    <n v="235.43199999999999"/>
    <n v="728.99019999999996"/>
    <n v="0"/>
    <n v="0"/>
    <n v="214394.01"/>
    <x v="3"/>
    <x v="3"/>
  </r>
  <r>
    <x v="3"/>
    <n v="27457.88"/>
    <n v="182.809"/>
    <n v="150.19980000000001"/>
    <n v="170618.89"/>
    <n v="182.809"/>
    <n v="933.31780000000003"/>
    <n v="0"/>
    <n v="0"/>
    <n v="198076.77"/>
    <x v="3"/>
    <x v="3"/>
  </r>
  <r>
    <x v="4"/>
    <n v="194432.04"/>
    <n v="1294.489"/>
    <n v="150.19980000000001"/>
    <n v="192146.28"/>
    <n v="1285.933"/>
    <n v="149.42169999999999"/>
    <n v="0"/>
    <n v="0.1"/>
    <n v="386578.42"/>
    <x v="3"/>
    <x v="3"/>
  </r>
  <r>
    <x v="5"/>
    <n v="630144.80000000005"/>
    <n v="4195.3760000000002"/>
    <n v="150.19980000000001"/>
    <n v="0"/>
    <n v="0"/>
    <n v="0"/>
    <n v="0"/>
    <n v="0"/>
    <n v="630144.80000000005"/>
    <x v="3"/>
    <x v="3"/>
  </r>
  <r>
    <x v="6"/>
    <n v="65587.75"/>
    <n v="436.67"/>
    <n v="150.19980000000001"/>
    <n v="0"/>
    <n v="0"/>
    <n v="0"/>
    <n v="0"/>
    <n v="0"/>
    <n v="65587.75"/>
    <x v="3"/>
    <x v="3"/>
  </r>
  <r>
    <x v="7"/>
    <n v="0"/>
    <n v="0"/>
    <n v="0"/>
    <n v="0"/>
    <n v="0"/>
    <n v="0"/>
    <n v="0"/>
    <n v="0"/>
    <n v="0"/>
    <x v="3"/>
    <x v="3"/>
  </r>
  <r>
    <x v="8"/>
    <n v="0"/>
    <n v="0"/>
    <n v="0"/>
    <n v="0"/>
    <n v="0"/>
    <n v="0"/>
    <n v="0"/>
    <n v="0"/>
    <n v="0"/>
    <x v="3"/>
    <x v="3"/>
  </r>
  <r>
    <x v="9"/>
    <n v="0"/>
    <n v="0"/>
    <n v="0"/>
    <n v="0"/>
    <n v="0"/>
    <n v="0"/>
    <n v="0"/>
    <n v="0"/>
    <n v="0"/>
    <x v="3"/>
    <x v="3"/>
  </r>
  <r>
    <x v="10"/>
    <n v="1902.18"/>
    <n v="32.527000000000001"/>
    <n v="58.48"/>
    <n v="8419.2900000000009"/>
    <n v="32.527000000000001"/>
    <n v="258.83999999999997"/>
    <n v="0"/>
    <n v="0"/>
    <n v="10321.469999999999"/>
    <x v="3"/>
    <x v="3"/>
  </r>
  <r>
    <x v="11"/>
    <n v="3657.63"/>
    <n v="62.545000000000002"/>
    <n v="58.48"/>
    <n v="0"/>
    <n v="0"/>
    <n v="0"/>
    <n v="0"/>
    <n v="0"/>
    <n v="3657.63"/>
    <x v="3"/>
    <x v="3"/>
  </r>
  <r>
    <x v="1"/>
    <n v="215407.92"/>
    <n v="1100.2429999999999"/>
    <n v="195.78210000000001"/>
    <n v="394058.89"/>
    <n v="350.767"/>
    <n v="1123.4205999999999"/>
    <n v="0"/>
    <n v="0"/>
    <n v="609466.81000000006"/>
    <x v="4"/>
    <x v="3"/>
  </r>
  <r>
    <x v="2"/>
    <n v="41750.93"/>
    <n v="213.25200000000001"/>
    <n v="195.78210000000001"/>
    <n v="125552.47"/>
    <n v="85.183999999999997"/>
    <n v="1473.8973000000001"/>
    <n v="0"/>
    <n v="0"/>
    <n v="167303.4"/>
    <x v="4"/>
    <x v="3"/>
  </r>
  <r>
    <x v="3"/>
    <n v="34543.019999999997"/>
    <n v="176.43600000000001"/>
    <n v="195.78219999999999"/>
    <n v="148857.35"/>
    <n v="176.48500000000001"/>
    <n v="843.45609999999999"/>
    <n v="0"/>
    <n v="0"/>
    <n v="183400.37"/>
    <x v="4"/>
    <x v="3"/>
  </r>
  <r>
    <x v="4"/>
    <n v="208378.16"/>
    <n v="1064.337"/>
    <n v="195.78210000000001"/>
    <n v="182231.3"/>
    <n v="1063.82"/>
    <n v="171.29900000000001"/>
    <n v="0"/>
    <n v="0"/>
    <n v="390609.46"/>
    <x v="4"/>
    <x v="3"/>
  </r>
  <r>
    <x v="5"/>
    <n v="731389.75"/>
    <n v="3735.7330000000002"/>
    <n v="195.78210000000001"/>
    <n v="0"/>
    <n v="0"/>
    <n v="0"/>
    <n v="0"/>
    <n v="0"/>
    <n v="731389.75"/>
    <x v="4"/>
    <x v="3"/>
  </r>
  <r>
    <x v="6"/>
    <n v="84973.74"/>
    <n v="434.02199999999999"/>
    <n v="195.78210000000001"/>
    <n v="0"/>
    <n v="0"/>
    <n v="0"/>
    <n v="0"/>
    <n v="0"/>
    <n v="84973.74"/>
    <x v="4"/>
    <x v="3"/>
  </r>
  <r>
    <x v="7"/>
    <n v="9139.2999999999993"/>
    <n v="46.680999999999997"/>
    <n v="195.78200000000001"/>
    <n v="0"/>
    <n v="0"/>
    <n v="0"/>
    <n v="0"/>
    <n v="0"/>
    <n v="9139.2999999999993"/>
    <x v="4"/>
    <x v="3"/>
  </r>
  <r>
    <x v="8"/>
    <n v="21555.03"/>
    <n v="368.58800000000002"/>
    <n v="58.48"/>
    <n v="35872.769999999997"/>
    <n v="114.434"/>
    <n v="313.48"/>
    <n v="0"/>
    <n v="0"/>
    <n v="57427.8"/>
    <x v="4"/>
    <x v="3"/>
  </r>
  <r>
    <x v="9"/>
    <n v="2157.21"/>
    <n v="36.887999999999998"/>
    <n v="58.48"/>
    <n v="13050.07"/>
    <n v="73.167000000000002"/>
    <n v="178.36009999999999"/>
    <n v="0"/>
    <n v="0"/>
    <n v="15207.28"/>
    <x v="4"/>
    <x v="3"/>
  </r>
  <r>
    <x v="10"/>
    <n v="930.18"/>
    <n v="15.906000000000001"/>
    <n v="58.479799999999997"/>
    <n v="4117.1099999999997"/>
    <n v="15.906000000000001"/>
    <n v="258.84010000000001"/>
    <n v="0"/>
    <n v="0"/>
    <n v="5047.29"/>
    <x v="4"/>
    <x v="3"/>
  </r>
  <r>
    <x v="11"/>
    <n v="526.54999999999995"/>
    <n v="9.0039999999999996"/>
    <n v="58.479599999999998"/>
    <n v="0"/>
    <n v="0"/>
    <n v="0"/>
    <n v="0"/>
    <n v="0"/>
    <n v="526.54999999999995"/>
    <x v="4"/>
    <x v="3"/>
  </r>
  <r>
    <x v="12"/>
    <n v="58.48"/>
    <n v="1"/>
    <n v="58.48"/>
    <n v="0"/>
    <n v="0"/>
    <n v="0"/>
    <n v="0"/>
    <n v="0"/>
    <n v="58.48"/>
    <x v="4"/>
    <x v="3"/>
  </r>
  <r>
    <x v="1"/>
    <n v="435240.79"/>
    <n v="1825.175"/>
    <n v="238.46520000000001"/>
    <n v="408185.63"/>
    <n v="365.00900000000001"/>
    <n v="1118.2891999999999"/>
    <n v="0"/>
    <n v="0"/>
    <n v="843426.42"/>
    <x v="5"/>
    <x v="3"/>
  </r>
  <r>
    <x v="2"/>
    <n v="56165.24"/>
    <n v="235.52799999999999"/>
    <n v="238.46520000000001"/>
    <n v="146374.82"/>
    <n v="98.909000000000006"/>
    <n v="1479.8938000000001"/>
    <n v="0"/>
    <n v="0"/>
    <n v="202540.06"/>
    <x v="5"/>
    <x v="3"/>
  </r>
  <r>
    <x v="3"/>
    <n v="25090.6"/>
    <n v="105.217"/>
    <n v="238.46530000000001"/>
    <n v="122236.89"/>
    <n v="104.55"/>
    <n v="1169.1715999999999"/>
    <n v="0"/>
    <n v="0"/>
    <n v="147327.49"/>
    <x v="5"/>
    <x v="3"/>
  </r>
  <r>
    <x v="4"/>
    <n v="158081.47"/>
    <n v="662.91200000000003"/>
    <n v="238.46520000000001"/>
    <n v="150824.85"/>
    <n v="662.91200000000003"/>
    <n v="227.5187"/>
    <n v="0"/>
    <n v="0"/>
    <n v="308906.32"/>
    <x v="5"/>
    <x v="3"/>
  </r>
  <r>
    <x v="5"/>
    <n v="814315.39"/>
    <n v="3414.8180000000002"/>
    <n v="238.46520000000001"/>
    <n v="0"/>
    <n v="0"/>
    <n v="0"/>
    <n v="0"/>
    <n v="0"/>
    <n v="814315.39"/>
    <x v="5"/>
    <x v="3"/>
  </r>
  <r>
    <x v="6"/>
    <n v="79175.710000000006"/>
    <n v="332.02199999999999"/>
    <n v="238.46530000000001"/>
    <n v="0"/>
    <n v="0"/>
    <n v="0"/>
    <n v="0"/>
    <n v="0"/>
    <n v="79175.710000000006"/>
    <x v="5"/>
    <x v="3"/>
  </r>
  <r>
    <x v="7"/>
    <n v="3461.8"/>
    <n v="14.516999999999999"/>
    <n v="238.46520000000001"/>
    <n v="0"/>
    <n v="0"/>
    <n v="0"/>
    <n v="0"/>
    <n v="0"/>
    <n v="3461.8"/>
    <x v="5"/>
    <x v="3"/>
  </r>
  <r>
    <x v="8"/>
    <n v="0"/>
    <n v="0"/>
    <n v="0"/>
    <n v="0"/>
    <n v="0"/>
    <n v="0"/>
    <n v="0"/>
    <n v="0"/>
    <n v="0"/>
    <x v="5"/>
    <x v="3"/>
  </r>
  <r>
    <x v="9"/>
    <n v="0"/>
    <n v="0"/>
    <n v="0"/>
    <n v="0"/>
    <n v="0"/>
    <n v="0"/>
    <n v="0"/>
    <n v="0"/>
    <n v="0"/>
    <x v="5"/>
    <x v="3"/>
  </r>
  <r>
    <x v="10"/>
    <n v="288.25"/>
    <n v="4.9290000000000003"/>
    <n v="58.480400000000003"/>
    <n v="0"/>
    <n v="0"/>
    <n v="0"/>
    <n v="0"/>
    <n v="0"/>
    <n v="288.25"/>
    <x v="5"/>
    <x v="3"/>
  </r>
  <r>
    <x v="11"/>
    <n v="2898.27"/>
    <n v="49.56"/>
    <n v="58.48"/>
    <n v="0"/>
    <n v="0"/>
    <n v="0"/>
    <n v="0"/>
    <n v="0"/>
    <n v="2898.27"/>
    <x v="5"/>
    <x v="3"/>
  </r>
  <r>
    <x v="12"/>
    <n v="0"/>
    <n v="0"/>
    <n v="0"/>
    <n v="0"/>
    <n v="0"/>
    <n v="0"/>
    <n v="0"/>
    <n v="0"/>
    <n v="0"/>
    <x v="5"/>
    <x v="3"/>
  </r>
  <r>
    <x v="1"/>
    <n v="157878.06"/>
    <n v="709.37699999999995"/>
    <n v="222.55879999999999"/>
    <n v="308900.58"/>
    <n v="294.90199999999999"/>
    <n v="1047.4685999999999"/>
    <n v="0"/>
    <n v="0"/>
    <n v="466778.64"/>
    <x v="6"/>
    <x v="3"/>
  </r>
  <r>
    <x v="2"/>
    <n v="57329.13"/>
    <n v="257.59100000000001"/>
    <n v="222.55869999999999"/>
    <n v="93345.54"/>
    <n v="111.592"/>
    <n v="836.48950000000002"/>
    <n v="0"/>
    <n v="0"/>
    <n v="150674.67000000001"/>
    <x v="6"/>
    <x v="3"/>
  </r>
  <r>
    <x v="3"/>
    <n v="28827.59"/>
    <n v="129.52799999999999"/>
    <n v="222.55879999999999"/>
    <n v="109118.76"/>
    <n v="127.143"/>
    <n v="858.23649999999998"/>
    <n v="0"/>
    <n v="0"/>
    <n v="137946.35"/>
    <x v="6"/>
    <x v="3"/>
  </r>
  <r>
    <x v="4"/>
    <n v="187721.85"/>
    <n v="843.471"/>
    <n v="222.55869999999999"/>
    <n v="161362.73000000001"/>
    <n v="833.98299999999995"/>
    <n v="193.48439999999999"/>
    <n v="0"/>
    <n v="0"/>
    <n v="349084.58"/>
    <x v="6"/>
    <x v="3"/>
  </r>
  <r>
    <x v="5"/>
    <n v="746025.15"/>
    <n v="3352.0369999999998"/>
    <n v="222.55869999999999"/>
    <n v="0"/>
    <n v="0"/>
    <n v="0"/>
    <n v="0"/>
    <n v="0"/>
    <n v="746025.15"/>
    <x v="6"/>
    <x v="3"/>
  </r>
  <r>
    <x v="6"/>
    <n v="53195.99"/>
    <n v="239.02"/>
    <n v="222.55869999999999"/>
    <n v="0"/>
    <n v="0"/>
    <n v="0"/>
    <n v="0"/>
    <n v="0"/>
    <n v="53195.99"/>
    <x v="6"/>
    <x v="3"/>
  </r>
  <r>
    <x v="7"/>
    <n v="7232.93"/>
    <n v="32.499000000000002"/>
    <n v="222.55850000000001"/>
    <n v="0"/>
    <n v="0"/>
    <n v="0"/>
    <n v="0"/>
    <n v="0"/>
    <n v="7232.93"/>
    <x v="6"/>
    <x v="3"/>
  </r>
  <r>
    <x v="8"/>
    <n v="36453.93"/>
    <n v="623.35299999999995"/>
    <n v="58.480400000000003"/>
    <n v="54326.400000000001"/>
    <n v="173.30099999999999"/>
    <n v="313.48"/>
    <n v="0"/>
    <n v="0"/>
    <n v="90780.33"/>
    <x v="6"/>
    <x v="3"/>
  </r>
  <r>
    <x v="9"/>
    <n v="9284.76"/>
    <n v="158.767"/>
    <n v="58.480400000000003"/>
    <n v="47353.36"/>
    <n v="265.49299999999999"/>
    <n v="178.36009999999999"/>
    <n v="0"/>
    <n v="0"/>
    <n v="56638.12"/>
    <x v="6"/>
    <x v="3"/>
  </r>
  <r>
    <x v="10"/>
    <n v="14247.64"/>
    <n v="243.631"/>
    <n v="58.480400000000003"/>
    <n v="64347.91"/>
    <n v="248.601"/>
    <n v="258.84010000000001"/>
    <n v="0"/>
    <n v="0"/>
    <n v="78595.55"/>
    <x v="6"/>
    <x v="3"/>
  </r>
  <r>
    <x v="11"/>
    <n v="1194.17"/>
    <n v="20.420000000000002"/>
    <n v="58.480400000000003"/>
    <n v="0"/>
    <n v="0"/>
    <n v="0"/>
    <n v="0"/>
    <n v="0"/>
    <n v="1194.17"/>
    <x v="6"/>
    <x v="3"/>
  </r>
  <r>
    <x v="13"/>
    <m/>
    <m/>
    <m/>
    <m/>
    <m/>
    <m/>
    <m/>
    <m/>
    <m/>
    <x v="12"/>
    <x v="4"/>
  </r>
  <r>
    <x v="13"/>
    <m/>
    <m/>
    <m/>
    <m/>
    <m/>
    <m/>
    <m/>
    <m/>
    <m/>
    <x v="12"/>
    <x v="4"/>
  </r>
  <r>
    <x v="13"/>
    <m/>
    <m/>
    <m/>
    <m/>
    <m/>
    <m/>
    <m/>
    <m/>
    <m/>
    <x v="12"/>
    <x v="4"/>
  </r>
  <r>
    <x v="13"/>
    <m/>
    <m/>
    <m/>
    <m/>
    <m/>
    <m/>
    <m/>
    <m/>
    <m/>
    <x v="12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n v="0"/>
    <n v="0"/>
    <n v="0"/>
    <n v="0"/>
    <n v="0"/>
    <n v="0"/>
    <n v="0"/>
    <n v="0"/>
    <n v="0"/>
    <x v="0"/>
    <x v="0"/>
  </r>
  <r>
    <x v="1"/>
    <n v="146807.73000000001"/>
    <n v="893.01400000000001"/>
    <n v="164.39580000000001"/>
    <n v="210903.3"/>
    <n v="322.27100000000002"/>
    <n v="654.42840000000001"/>
    <n v="0"/>
    <n v="0"/>
    <n v="357711.03"/>
    <x v="0"/>
    <x v="0"/>
  </r>
  <r>
    <x v="2"/>
    <n v="29206.55"/>
    <n v="177.66"/>
    <n v="164.39580000000001"/>
    <n v="58519.41"/>
    <n v="120.95099999999999"/>
    <n v="483.82740000000001"/>
    <n v="0"/>
    <n v="0"/>
    <n v="87725.96"/>
    <x v="0"/>
    <x v="0"/>
  </r>
  <r>
    <x v="3"/>
    <n v="17978.330000000002"/>
    <n v="109.36"/>
    <n v="164.39580000000001"/>
    <n v="68957.23"/>
    <n v="109.36"/>
    <n v="630.55259999999998"/>
    <n v="0"/>
    <n v="0"/>
    <n v="86935.56"/>
    <x v="0"/>
    <x v="0"/>
  </r>
  <r>
    <x v="4"/>
    <n v="99650.15"/>
    <n v="606.16"/>
    <n v="164.39580000000001"/>
    <n v="88582.69"/>
    <n v="591.20399999999995"/>
    <n v="149.83439999999999"/>
    <n v="0"/>
    <n v="0"/>
    <n v="188232.84"/>
    <x v="0"/>
    <x v="0"/>
  </r>
  <r>
    <x v="5"/>
    <n v="378444.96"/>
    <n v="2302.0360000000001"/>
    <n v="164.39580000000001"/>
    <n v="0"/>
    <n v="0"/>
    <n v="0"/>
    <n v="0"/>
    <n v="0"/>
    <n v="378444.96"/>
    <x v="0"/>
    <x v="0"/>
  </r>
  <r>
    <x v="6"/>
    <n v="2959.11"/>
    <n v="18"/>
    <n v="164.39500000000001"/>
    <n v="0"/>
    <n v="0"/>
    <n v="0"/>
    <n v="0"/>
    <n v="0"/>
    <n v="2959.11"/>
    <x v="0"/>
    <x v="0"/>
  </r>
  <r>
    <x v="7"/>
    <n v="5351.73"/>
    <n v="32.554000000000002"/>
    <n v="164.3955"/>
    <n v="0"/>
    <n v="0"/>
    <n v="0"/>
    <n v="0"/>
    <n v="0"/>
    <n v="5351.73"/>
    <x v="0"/>
    <x v="0"/>
  </r>
  <r>
    <x v="8"/>
    <n v="0"/>
    <n v="0"/>
    <n v="0"/>
    <n v="0"/>
    <n v="0"/>
    <n v="0"/>
    <n v="0"/>
    <n v="0"/>
    <n v="0"/>
    <x v="0"/>
    <x v="0"/>
  </r>
  <r>
    <x v="9"/>
    <n v="0"/>
    <n v="0"/>
    <n v="0"/>
    <n v="0"/>
    <n v="0"/>
    <n v="0"/>
    <n v="0"/>
    <n v="0"/>
    <n v="0"/>
    <x v="0"/>
    <x v="0"/>
  </r>
  <r>
    <x v="10"/>
    <n v="0"/>
    <n v="0"/>
    <n v="0"/>
    <n v="0"/>
    <n v="0"/>
    <n v="0"/>
    <n v="0"/>
    <n v="0"/>
    <n v="0"/>
    <x v="0"/>
    <x v="0"/>
  </r>
  <r>
    <x v="11"/>
    <n v="0"/>
    <n v="0"/>
    <n v="0"/>
    <n v="0"/>
    <n v="0"/>
    <n v="0"/>
    <n v="0"/>
    <n v="0"/>
    <n v="0"/>
    <x v="0"/>
    <x v="0"/>
  </r>
  <r>
    <x v="0"/>
    <n v="0"/>
    <n v="0"/>
    <n v="0"/>
    <n v="0"/>
    <n v="0"/>
    <n v="0"/>
    <n v="0"/>
    <n v="0"/>
    <n v="0"/>
    <x v="1"/>
    <x v="0"/>
  </r>
  <r>
    <x v="1"/>
    <n v="145364.01"/>
    <n v="764.93200000000002"/>
    <n v="190.0352"/>
    <n v="204014.15"/>
    <n v="260.60399999999998"/>
    <n v="782.85119999999995"/>
    <n v="0"/>
    <n v="0"/>
    <n v="349378.16"/>
    <x v="1"/>
    <x v="0"/>
  </r>
  <r>
    <x v="2"/>
    <n v="61179.18"/>
    <n v="321.93599999999998"/>
    <n v="190.0352"/>
    <n v="102900.55"/>
    <n v="195.81700000000001"/>
    <n v="525.49339999999995"/>
    <n v="0"/>
    <n v="0"/>
    <n v="164079.73000000001"/>
    <x v="1"/>
    <x v="0"/>
  </r>
  <r>
    <x v="3"/>
    <n v="10273.11"/>
    <n v="54.058999999999997"/>
    <n v="190.0351"/>
    <n v="52529.54"/>
    <n v="54.058999999999997"/>
    <n v="971.70759999999996"/>
    <n v="0"/>
    <n v="0"/>
    <n v="62802.65"/>
    <x v="1"/>
    <x v="0"/>
  </r>
  <r>
    <x v="4"/>
    <n v="67732.539999999994"/>
    <n v="356.42099999999999"/>
    <n v="190.0352"/>
    <n v="78680.39"/>
    <n v="356.44299999999998"/>
    <n v="220.73759999999999"/>
    <n v="0"/>
    <n v="0"/>
    <n v="146412.93"/>
    <x v="1"/>
    <x v="0"/>
  </r>
  <r>
    <x v="5"/>
    <n v="354256.04"/>
    <n v="1864.16"/>
    <n v="190.0352"/>
    <n v="0"/>
    <n v="0"/>
    <n v="0"/>
    <n v="0"/>
    <n v="0"/>
    <n v="354256.04"/>
    <x v="1"/>
    <x v="0"/>
  </r>
  <r>
    <x v="6"/>
    <n v="1903.59"/>
    <n v="10.016999999999999"/>
    <n v="190.0359"/>
    <n v="0"/>
    <n v="0"/>
    <n v="0"/>
    <n v="0"/>
    <n v="0"/>
    <n v="1903.59"/>
    <x v="1"/>
    <x v="0"/>
  </r>
  <r>
    <x v="7"/>
    <n v="-0.03"/>
    <n v="0"/>
    <n v="0"/>
    <n v="0"/>
    <n v="0"/>
    <n v="0"/>
    <n v="0"/>
    <n v="0"/>
    <n v="-0.03"/>
    <x v="1"/>
    <x v="0"/>
  </r>
  <r>
    <x v="8"/>
    <n v="0"/>
    <n v="0"/>
    <n v="0"/>
    <n v="0"/>
    <n v="0"/>
    <n v="0"/>
    <n v="0"/>
    <n v="0"/>
    <n v="0"/>
    <x v="1"/>
    <x v="0"/>
  </r>
  <r>
    <x v="9"/>
    <n v="0"/>
    <n v="0"/>
    <n v="0"/>
    <n v="0"/>
    <n v="0"/>
    <n v="0"/>
    <n v="0"/>
    <n v="0"/>
    <n v="0"/>
    <x v="1"/>
    <x v="0"/>
  </r>
  <r>
    <x v="10"/>
    <n v="0"/>
    <n v="0"/>
    <n v="0"/>
    <n v="0"/>
    <n v="0"/>
    <n v="0"/>
    <n v="0"/>
    <n v="0"/>
    <n v="0"/>
    <x v="1"/>
    <x v="0"/>
  </r>
  <r>
    <x v="11"/>
    <n v="0"/>
    <n v="0"/>
    <n v="0"/>
    <n v="0"/>
    <n v="0"/>
    <n v="0"/>
    <n v="0"/>
    <n v="0"/>
    <n v="0"/>
    <x v="1"/>
    <x v="0"/>
  </r>
  <r>
    <x v="0"/>
    <n v="0"/>
    <n v="0"/>
    <n v="0"/>
    <n v="0"/>
    <n v="0"/>
    <n v="0"/>
    <n v="0"/>
    <n v="0"/>
    <n v="0"/>
    <x v="2"/>
    <x v="0"/>
  </r>
  <r>
    <x v="1"/>
    <n v="197776.4"/>
    <n v="1436.585"/>
    <n v="137.6712"/>
    <n v="239436.51"/>
    <n v="437.99900000000002"/>
    <n v="546.65989999999999"/>
    <n v="0"/>
    <n v="0"/>
    <n v="437212.91"/>
    <x v="2"/>
    <x v="0"/>
  </r>
  <r>
    <x v="2"/>
    <n v="31971.79"/>
    <n v="232.233"/>
    <n v="137.6712"/>
    <n v="48812.59"/>
    <n v="123.131"/>
    <n v="396.42809999999997"/>
    <n v="0"/>
    <n v="0"/>
    <n v="80784.38"/>
    <x v="2"/>
    <x v="0"/>
  </r>
  <r>
    <x v="3"/>
    <n v="22448.67"/>
    <n v="163.06"/>
    <n v="137.6712"/>
    <n v="66663.399999999994"/>
    <n v="173.02600000000001"/>
    <n v="385.27969999999999"/>
    <n v="0"/>
    <n v="0"/>
    <n v="89112.07"/>
    <x v="2"/>
    <x v="0"/>
  </r>
  <r>
    <x v="4"/>
    <n v="89626.02"/>
    <n v="651.01499999999999"/>
    <n v="137.6712"/>
    <n v="78593.100000000006"/>
    <n v="679.95299999999997"/>
    <n v="115.5861"/>
    <n v="0"/>
    <n v="0"/>
    <n v="168219.12"/>
    <x v="2"/>
    <x v="0"/>
  </r>
  <r>
    <x v="5"/>
    <n v="346160.23"/>
    <n v="2514.3980000000001"/>
    <n v="137.6712"/>
    <n v="0"/>
    <n v="0"/>
    <n v="0"/>
    <n v="0"/>
    <n v="0"/>
    <n v="346160.23"/>
    <x v="2"/>
    <x v="0"/>
  </r>
  <r>
    <x v="6"/>
    <n v="3992.47"/>
    <n v="29"/>
    <n v="137.67140000000001"/>
    <n v="0"/>
    <n v="0"/>
    <n v="0"/>
    <n v="0"/>
    <n v="0"/>
    <n v="3992.47"/>
    <x v="2"/>
    <x v="0"/>
  </r>
  <r>
    <x v="7"/>
    <n v="0"/>
    <n v="0"/>
    <n v="0"/>
    <n v="0"/>
    <n v="0"/>
    <n v="0"/>
    <n v="0"/>
    <n v="0"/>
    <n v="0"/>
    <x v="2"/>
    <x v="0"/>
  </r>
  <r>
    <x v="8"/>
    <n v="0"/>
    <n v="0"/>
    <n v="0"/>
    <n v="0"/>
    <n v="0"/>
    <n v="0"/>
    <n v="0"/>
    <n v="0"/>
    <n v="0"/>
    <x v="2"/>
    <x v="0"/>
  </r>
  <r>
    <x v="9"/>
    <n v="0"/>
    <n v="0"/>
    <n v="0"/>
    <n v="0"/>
    <n v="0"/>
    <n v="0"/>
    <n v="0"/>
    <n v="0"/>
    <n v="0"/>
    <x v="2"/>
    <x v="0"/>
  </r>
  <r>
    <x v="10"/>
    <n v="0"/>
    <n v="0"/>
    <n v="0"/>
    <n v="0"/>
    <n v="0"/>
    <n v="0"/>
    <n v="0"/>
    <n v="0"/>
    <n v="0"/>
    <x v="2"/>
    <x v="0"/>
  </r>
  <r>
    <x v="11"/>
    <n v="0"/>
    <n v="0"/>
    <n v="0"/>
    <n v="0"/>
    <n v="0"/>
    <n v="0"/>
    <n v="0"/>
    <n v="0"/>
    <n v="0"/>
    <x v="2"/>
    <x v="0"/>
  </r>
  <r>
    <x v="0"/>
    <n v="0"/>
    <n v="0"/>
    <n v="0"/>
    <n v="0"/>
    <n v="0"/>
    <n v="0"/>
    <n v="0"/>
    <n v="0"/>
    <n v="0"/>
    <x v="3"/>
    <x v="0"/>
  </r>
  <r>
    <x v="1"/>
    <n v="130901.11"/>
    <n v="893.61199999999997"/>
    <n v="146.4854"/>
    <n v="212169.83"/>
    <n v="298.983"/>
    <n v="709.63840000000005"/>
    <n v="0"/>
    <n v="0"/>
    <n v="343070.94"/>
    <x v="3"/>
    <x v="0"/>
  </r>
  <r>
    <x v="2"/>
    <n v="37495.29"/>
    <n v="255.96600000000001"/>
    <n v="146.4854"/>
    <n v="65113.69"/>
    <n v="174.267"/>
    <n v="373.64330000000001"/>
    <n v="0"/>
    <n v="0"/>
    <n v="102608.98"/>
    <x v="3"/>
    <x v="0"/>
  </r>
  <r>
    <x v="3"/>
    <n v="7699.99"/>
    <n v="52.564999999999998"/>
    <n v="146.48509999999999"/>
    <n v="71465.929999999993"/>
    <n v="52.564999999999998"/>
    <n v="1359.5725"/>
    <n v="0"/>
    <n v="0"/>
    <n v="79165.919999999998"/>
    <x v="3"/>
    <x v="0"/>
  </r>
  <r>
    <x v="4"/>
    <n v="106361.14"/>
    <n v="726.08699999999999"/>
    <n v="146.4854"/>
    <n v="98388.04"/>
    <n v="724.83100000000002"/>
    <n v="135.73929999999999"/>
    <n v="0"/>
    <n v="0"/>
    <n v="204749.18"/>
    <x v="3"/>
    <x v="0"/>
  </r>
  <r>
    <x v="5"/>
    <n v="379116.64"/>
    <n v="2588.085"/>
    <n v="146.4854"/>
    <n v="0"/>
    <n v="0"/>
    <n v="0"/>
    <n v="0"/>
    <n v="0"/>
    <n v="379116.64"/>
    <x v="3"/>
    <x v="0"/>
  </r>
  <r>
    <x v="6"/>
    <n v="4548.51"/>
    <n v="31.050999999999998"/>
    <n v="146.48509999999999"/>
    <n v="0"/>
    <n v="0"/>
    <n v="0"/>
    <n v="0"/>
    <n v="0"/>
    <n v="4548.51"/>
    <x v="3"/>
    <x v="0"/>
  </r>
  <r>
    <x v="7"/>
    <n v="0.02"/>
    <n v="0"/>
    <n v="0"/>
    <n v="0"/>
    <n v="0"/>
    <n v="0"/>
    <n v="0"/>
    <n v="0"/>
    <n v="0.02"/>
    <x v="3"/>
    <x v="0"/>
  </r>
  <r>
    <x v="8"/>
    <n v="0"/>
    <n v="0"/>
    <n v="0"/>
    <n v="0"/>
    <n v="0"/>
    <n v="0"/>
    <n v="0"/>
    <n v="0"/>
    <n v="0"/>
    <x v="3"/>
    <x v="0"/>
  </r>
  <r>
    <x v="9"/>
    <n v="0"/>
    <n v="0"/>
    <n v="0"/>
    <n v="0"/>
    <n v="0"/>
    <n v="0"/>
    <n v="0"/>
    <n v="0"/>
    <n v="0"/>
    <x v="3"/>
    <x v="0"/>
  </r>
  <r>
    <x v="10"/>
    <n v="0"/>
    <n v="0"/>
    <n v="0"/>
    <n v="0"/>
    <n v="0"/>
    <n v="0"/>
    <n v="0"/>
    <n v="0"/>
    <n v="0"/>
    <x v="3"/>
    <x v="0"/>
  </r>
  <r>
    <x v="11"/>
    <n v="0"/>
    <n v="0"/>
    <n v="0"/>
    <n v="0"/>
    <n v="0"/>
    <n v="0"/>
    <n v="0"/>
    <n v="0"/>
    <n v="0"/>
    <x v="3"/>
    <x v="0"/>
  </r>
  <r>
    <x v="0"/>
    <n v="0"/>
    <n v="0"/>
    <n v="0"/>
    <n v="0"/>
    <n v="0"/>
    <n v="0"/>
    <n v="0"/>
    <n v="0"/>
    <n v="0"/>
    <x v="4"/>
    <x v="0"/>
  </r>
  <r>
    <x v="1"/>
    <n v="132732.42000000001"/>
    <n v="983.93700000000001"/>
    <n v="134.89930000000001"/>
    <n v="249765.39"/>
    <n v="350.19799999999998"/>
    <n v="713.21190000000001"/>
    <n v="0"/>
    <n v="0"/>
    <n v="382497.81"/>
    <x v="4"/>
    <x v="0"/>
  </r>
  <r>
    <x v="2"/>
    <n v="41991.74"/>
    <n v="311.28199999999998"/>
    <n v="134.89940000000001"/>
    <n v="71579.759999999995"/>
    <n v="157.251"/>
    <n v="455.1943"/>
    <n v="0"/>
    <n v="0"/>
    <n v="113571.5"/>
    <x v="4"/>
    <x v="0"/>
  </r>
  <r>
    <x v="3"/>
    <n v="13395.77"/>
    <n v="99.302000000000007"/>
    <n v="134.89930000000001"/>
    <n v="68980.259999999995"/>
    <n v="99.302000000000007"/>
    <n v="694.65129999999999"/>
    <n v="0"/>
    <n v="0"/>
    <n v="82376.03"/>
    <x v="4"/>
    <x v="0"/>
  </r>
  <r>
    <x v="4"/>
    <n v="90878.83"/>
    <n v="673.67899999999997"/>
    <n v="134.89930000000001"/>
    <n v="102084.65"/>
    <n v="673.67899999999997"/>
    <n v="151.53309999999999"/>
    <n v="0"/>
    <n v="0"/>
    <n v="192963.48"/>
    <x v="4"/>
    <x v="0"/>
  </r>
  <r>
    <x v="5"/>
    <n v="413360.88"/>
    <n v="3064.2179999999998"/>
    <n v="134.89930000000001"/>
    <n v="0"/>
    <n v="0"/>
    <n v="0"/>
    <n v="0"/>
    <n v="0"/>
    <n v="413360.88"/>
    <x v="4"/>
    <x v="0"/>
  </r>
  <r>
    <x v="6"/>
    <n v="4046.97"/>
    <n v="30"/>
    <n v="134.899"/>
    <n v="0"/>
    <n v="0"/>
    <n v="0"/>
    <n v="0"/>
    <n v="0"/>
    <n v="4046.97"/>
    <x v="4"/>
    <x v="0"/>
  </r>
  <r>
    <x v="7"/>
    <n v="1987.85"/>
    <n v="14.736000000000001"/>
    <n v="134.89750000000001"/>
    <n v="0"/>
    <n v="0"/>
    <n v="0"/>
    <n v="0"/>
    <n v="0"/>
    <n v="1987.85"/>
    <x v="4"/>
    <x v="0"/>
  </r>
  <r>
    <x v="8"/>
    <n v="0"/>
    <n v="0"/>
    <n v="0"/>
    <n v="0"/>
    <n v="0"/>
    <n v="0"/>
    <n v="0"/>
    <n v="0"/>
    <n v="0"/>
    <x v="4"/>
    <x v="0"/>
  </r>
  <r>
    <x v="9"/>
    <n v="0"/>
    <n v="0"/>
    <n v="0"/>
    <n v="0"/>
    <n v="0"/>
    <n v="0"/>
    <n v="0"/>
    <n v="0"/>
    <n v="0"/>
    <x v="4"/>
    <x v="0"/>
  </r>
  <r>
    <x v="10"/>
    <n v="0"/>
    <n v="0"/>
    <n v="0"/>
    <n v="0"/>
    <n v="0"/>
    <n v="0"/>
    <n v="0"/>
    <n v="0"/>
    <n v="0"/>
    <x v="4"/>
    <x v="0"/>
  </r>
  <r>
    <x v="11"/>
    <n v="0"/>
    <n v="0"/>
    <n v="0"/>
    <n v="0"/>
    <n v="0"/>
    <n v="0"/>
    <n v="0"/>
    <n v="0"/>
    <n v="0"/>
    <x v="4"/>
    <x v="0"/>
  </r>
  <r>
    <x v="0"/>
    <n v="0"/>
    <n v="0"/>
    <n v="0"/>
    <n v="0"/>
    <n v="0"/>
    <n v="0"/>
    <n v="0"/>
    <n v="0"/>
    <n v="0"/>
    <x v="5"/>
    <x v="0"/>
  </r>
  <r>
    <x v="1"/>
    <n v="123728.97"/>
    <n v="728.46299999999997"/>
    <n v="169.8494"/>
    <n v="269551.42"/>
    <n v="261.82600000000002"/>
    <n v="1029.5059000000001"/>
    <n v="0"/>
    <n v="0"/>
    <n v="393280.39"/>
    <x v="5"/>
    <x v="0"/>
  </r>
  <r>
    <x v="2"/>
    <n v="20104.39"/>
    <n v="118.366"/>
    <n v="169.8494"/>
    <n v="108296.24"/>
    <n v="112.617"/>
    <n v="961.63310000000001"/>
    <n v="0"/>
    <n v="0"/>
    <n v="128400.63"/>
    <x v="5"/>
    <x v="0"/>
  </r>
  <r>
    <x v="3"/>
    <n v="31793.59"/>
    <n v="187.18700000000001"/>
    <n v="169.8493"/>
    <n v="112592.87"/>
    <n v="188.99"/>
    <n v="595.76099999999997"/>
    <n v="0"/>
    <n v="0"/>
    <n v="144386.46"/>
    <x v="5"/>
    <x v="0"/>
  </r>
  <r>
    <x v="4"/>
    <n v="134087.91"/>
    <n v="789.452"/>
    <n v="169.8494"/>
    <n v="129743.05"/>
    <n v="802.53"/>
    <n v="161.66749999999999"/>
    <n v="0"/>
    <n v="0"/>
    <n v="263830.96000000002"/>
    <x v="5"/>
    <x v="0"/>
  </r>
  <r>
    <x v="5"/>
    <n v="596625.42000000004"/>
    <n v="3512.674"/>
    <n v="169.8494"/>
    <n v="175.25"/>
    <n v="0"/>
    <n v="0"/>
    <n v="0"/>
    <n v="0"/>
    <n v="596800.67000000004"/>
    <x v="5"/>
    <x v="0"/>
  </r>
  <r>
    <x v="6"/>
    <n v="3128.11"/>
    <n v="18.417000000000002"/>
    <n v="169.84909999999999"/>
    <n v="0"/>
    <n v="0"/>
    <n v="0"/>
    <n v="0"/>
    <n v="0"/>
    <n v="3128.11"/>
    <x v="5"/>
    <x v="0"/>
  </r>
  <r>
    <x v="7"/>
    <n v="1241.0899999999999"/>
    <n v="7.3070000000000004"/>
    <n v="169.84950000000001"/>
    <n v="0"/>
    <n v="0"/>
    <n v="0"/>
    <n v="0"/>
    <n v="0"/>
    <n v="1241.0899999999999"/>
    <x v="5"/>
    <x v="0"/>
  </r>
  <r>
    <x v="8"/>
    <n v="0"/>
    <n v="0"/>
    <n v="0"/>
    <n v="0"/>
    <n v="0"/>
    <n v="0"/>
    <n v="0"/>
    <n v="0"/>
    <n v="0"/>
    <x v="5"/>
    <x v="0"/>
  </r>
  <r>
    <x v="9"/>
    <n v="0"/>
    <n v="0"/>
    <n v="0"/>
    <n v="0"/>
    <n v="0"/>
    <n v="0"/>
    <n v="0"/>
    <n v="0"/>
    <n v="0"/>
    <x v="5"/>
    <x v="0"/>
  </r>
  <r>
    <x v="10"/>
    <n v="0"/>
    <n v="0"/>
    <n v="0"/>
    <n v="0"/>
    <n v="0"/>
    <n v="0"/>
    <n v="0"/>
    <n v="0"/>
    <n v="0"/>
    <x v="5"/>
    <x v="0"/>
  </r>
  <r>
    <x v="11"/>
    <n v="0"/>
    <n v="0"/>
    <n v="0"/>
    <n v="0"/>
    <n v="0"/>
    <n v="0"/>
    <n v="0"/>
    <n v="0"/>
    <n v="0"/>
    <x v="5"/>
    <x v="0"/>
  </r>
  <r>
    <x v="0"/>
    <n v="0"/>
    <n v="0"/>
    <n v="0"/>
    <n v="0"/>
    <n v="0"/>
    <n v="0"/>
    <n v="0"/>
    <n v="0"/>
    <n v="0"/>
    <x v="6"/>
    <x v="0"/>
  </r>
  <r>
    <x v="1"/>
    <n v="132087.35"/>
    <n v="869.91800000000001"/>
    <n v="151.8389"/>
    <n v="281182.84999999998"/>
    <n v="262.08300000000003"/>
    <n v="1072.8770999999999"/>
    <n v="0"/>
    <n v="0"/>
    <n v="413270.2"/>
    <x v="6"/>
    <x v="0"/>
  </r>
  <r>
    <x v="2"/>
    <n v="19498.240000000002"/>
    <n v="128.41399999999999"/>
    <n v="151.8389"/>
    <n v="66991.240000000005"/>
    <n v="78.272000000000006"/>
    <n v="855.87750000000005"/>
    <n v="0"/>
    <n v="0"/>
    <n v="86489.48"/>
    <x v="6"/>
    <x v="0"/>
  </r>
  <r>
    <x v="3"/>
    <n v="32232.2"/>
    <n v="212.279"/>
    <n v="151.8389"/>
    <n v="98289.17"/>
    <n v="210.81399999999999"/>
    <n v="466.2364"/>
    <n v="0"/>
    <n v="0"/>
    <n v="130521.37"/>
    <x v="6"/>
    <x v="0"/>
  </r>
  <r>
    <x v="4"/>
    <n v="113112.79"/>
    <n v="744.95299999999997"/>
    <n v="151.83879999999999"/>
    <n v="103365.18"/>
    <n v="740.952"/>
    <n v="139.50319999999999"/>
    <n v="0"/>
    <n v="0"/>
    <n v="216477.97"/>
    <x v="6"/>
    <x v="0"/>
  </r>
  <r>
    <x v="5"/>
    <n v="484700.68"/>
    <n v="3192.2049999999999"/>
    <n v="151.83879999999999"/>
    <n v="175.25"/>
    <n v="0"/>
    <n v="0"/>
    <n v="0"/>
    <n v="0"/>
    <n v="484875.93"/>
    <x v="6"/>
    <x v="0"/>
  </r>
  <r>
    <x v="6"/>
    <n v="4092.21"/>
    <n v="26.951000000000001"/>
    <n v="151.8389"/>
    <n v="17.57"/>
    <n v="0"/>
    <n v="0"/>
    <n v="0"/>
    <n v="0"/>
    <n v="4109.78"/>
    <x v="6"/>
    <x v="0"/>
  </r>
  <r>
    <x v="7"/>
    <n v="-0.02"/>
    <n v="0"/>
    <n v="0"/>
    <n v="0.02"/>
    <n v="0"/>
    <n v="0"/>
    <n v="0"/>
    <n v="0"/>
    <n v="0"/>
    <x v="6"/>
    <x v="0"/>
  </r>
  <r>
    <x v="8"/>
    <n v="0"/>
    <n v="0"/>
    <n v="0"/>
    <n v="0"/>
    <n v="0"/>
    <n v="0"/>
    <n v="0"/>
    <n v="0"/>
    <n v="0"/>
    <x v="6"/>
    <x v="0"/>
  </r>
  <r>
    <x v="9"/>
    <n v="0"/>
    <n v="0"/>
    <n v="0"/>
    <n v="0"/>
    <n v="0"/>
    <n v="0"/>
    <n v="0"/>
    <n v="0"/>
    <n v="0"/>
    <x v="6"/>
    <x v="0"/>
  </r>
  <r>
    <x v="10"/>
    <n v="0"/>
    <n v="0"/>
    <n v="0"/>
    <n v="0"/>
    <n v="0"/>
    <n v="0"/>
    <n v="0"/>
    <n v="0"/>
    <n v="0"/>
    <x v="6"/>
    <x v="0"/>
  </r>
  <r>
    <x v="11"/>
    <n v="0"/>
    <n v="0"/>
    <n v="0"/>
    <n v="0"/>
    <n v="0"/>
    <n v="0"/>
    <n v="0"/>
    <n v="0"/>
    <n v="0"/>
    <x v="6"/>
    <x v="0"/>
  </r>
  <r>
    <x v="0"/>
    <n v="0"/>
    <n v="0"/>
    <n v="0"/>
    <n v="0"/>
    <n v="0"/>
    <n v="0"/>
    <n v="0"/>
    <n v="0"/>
    <n v="0"/>
    <x v="7"/>
    <x v="0"/>
  </r>
  <r>
    <x v="1"/>
    <n v="154492.1"/>
    <n v="1138.7529999999999"/>
    <n v="135.6678"/>
    <n v="269942.24"/>
    <n v="362.53300000000002"/>
    <n v="744.60050000000001"/>
    <n v="0"/>
    <n v="0"/>
    <n v="424434.34"/>
    <x v="7"/>
    <x v="0"/>
  </r>
  <r>
    <x v="2"/>
    <n v="38958.36"/>
    <n v="287.16000000000003"/>
    <n v="135.6678"/>
    <n v="73714.5"/>
    <n v="216.15299999999999"/>
    <n v="341.02929999999998"/>
    <n v="0"/>
    <n v="0"/>
    <n v="112672.86"/>
    <x v="7"/>
    <x v="0"/>
  </r>
  <r>
    <x v="3"/>
    <n v="15276.88"/>
    <n v="112.605"/>
    <n v="135.6679"/>
    <n v="75514.75"/>
    <n v="107.95099999999999"/>
    <n v="699.52800000000002"/>
    <n v="0"/>
    <n v="0"/>
    <n v="90791.63"/>
    <x v="7"/>
    <x v="0"/>
  </r>
  <r>
    <x v="4"/>
    <n v="144946.65"/>
    <n v="1068.394"/>
    <n v="135.6678"/>
    <n v="106285.34"/>
    <n v="1062.386"/>
    <n v="100.044"/>
    <n v="0"/>
    <n v="0"/>
    <n v="251231.99"/>
    <x v="7"/>
    <x v="0"/>
  </r>
  <r>
    <x v="5"/>
    <n v="432496.83"/>
    <n v="3187.9110000000001"/>
    <n v="135.6678"/>
    <n v="0"/>
    <n v="0"/>
    <n v="0"/>
    <n v="0"/>
    <n v="0"/>
    <n v="432496.83"/>
    <x v="7"/>
    <x v="0"/>
  </r>
  <r>
    <x v="6"/>
    <n v="7172.48"/>
    <n v="52.868000000000002"/>
    <n v="135.6677"/>
    <n v="0"/>
    <n v="0"/>
    <n v="0"/>
    <n v="0"/>
    <n v="0"/>
    <n v="7172.48"/>
    <x v="7"/>
    <x v="0"/>
  </r>
  <r>
    <x v="7"/>
    <n v="1561.12"/>
    <n v="11.507"/>
    <n v="135.667"/>
    <n v="0"/>
    <n v="0"/>
    <n v="0"/>
    <n v="0"/>
    <n v="0"/>
    <n v="1561.12"/>
    <x v="7"/>
    <x v="0"/>
  </r>
  <r>
    <x v="8"/>
    <n v="0"/>
    <n v="0"/>
    <n v="0"/>
    <n v="0"/>
    <n v="0"/>
    <n v="0"/>
    <n v="0"/>
    <n v="0"/>
    <n v="0"/>
    <x v="7"/>
    <x v="0"/>
  </r>
  <r>
    <x v="9"/>
    <n v="0"/>
    <n v="0"/>
    <n v="0"/>
    <n v="0"/>
    <n v="0"/>
    <n v="0"/>
    <n v="0"/>
    <n v="0"/>
    <n v="0"/>
    <x v="7"/>
    <x v="0"/>
  </r>
  <r>
    <x v="10"/>
    <n v="0"/>
    <n v="0"/>
    <n v="0"/>
    <n v="0"/>
    <n v="0"/>
    <n v="0"/>
    <n v="0"/>
    <n v="0"/>
    <n v="0"/>
    <x v="7"/>
    <x v="0"/>
  </r>
  <r>
    <x v="11"/>
    <n v="0"/>
    <n v="0"/>
    <n v="0"/>
    <n v="0"/>
    <n v="0"/>
    <n v="0"/>
    <n v="0"/>
    <n v="0"/>
    <n v="0"/>
    <x v="7"/>
    <x v="0"/>
  </r>
  <r>
    <x v="0"/>
    <n v="0"/>
    <n v="0"/>
    <n v="0"/>
    <n v="0"/>
    <n v="0"/>
    <n v="0"/>
    <n v="0"/>
    <n v="0"/>
    <n v="0"/>
    <x v="8"/>
    <x v="0"/>
  </r>
  <r>
    <x v="1"/>
    <n v="152121.51"/>
    <n v="1039.6890000000001"/>
    <n v="146.31440000000001"/>
    <n v="410770.84"/>
    <n v="380.68200000000002"/>
    <n v="1079.0392999999999"/>
    <n v="0"/>
    <n v="0"/>
    <n v="562892.35"/>
    <x v="8"/>
    <x v="0"/>
  </r>
  <r>
    <x v="2"/>
    <n v="55436.97"/>
    <n v="378.90899999999999"/>
    <n v="146.30680000000001"/>
    <n v="59609"/>
    <n v="209.239"/>
    <n v="284.88470000000001"/>
    <n v="0"/>
    <n v="0"/>
    <n v="115045.97"/>
    <x v="8"/>
    <x v="0"/>
  </r>
  <r>
    <x v="3"/>
    <n v="17114.150000000001"/>
    <n v="116.758"/>
    <n v="146.578"/>
    <n v="40996.01"/>
    <n v="116.758"/>
    <n v="351.11950000000002"/>
    <n v="0"/>
    <n v="0"/>
    <n v="58110.16"/>
    <x v="8"/>
    <x v="0"/>
  </r>
  <r>
    <x v="4"/>
    <n v="114676.28"/>
    <n v="783.50300000000004"/>
    <n v="146.36349999999999"/>
    <n v="96318.05"/>
    <n v="783.44500000000005"/>
    <n v="122.9417"/>
    <n v="0"/>
    <n v="0"/>
    <n v="210994.33"/>
    <x v="8"/>
    <x v="0"/>
  </r>
  <r>
    <x v="5"/>
    <n v="450352.48"/>
    <n v="3078.6469999999999"/>
    <n v="146.2826"/>
    <n v="0"/>
    <n v="0"/>
    <n v="0"/>
    <n v="0"/>
    <n v="0"/>
    <n v="450352.48"/>
    <x v="8"/>
    <x v="0"/>
  </r>
  <r>
    <x v="6"/>
    <n v="16382.64"/>
    <n v="112.217"/>
    <n v="145.9907"/>
    <n v="0"/>
    <n v="0"/>
    <n v="0"/>
    <n v="0"/>
    <n v="0"/>
    <n v="16382.64"/>
    <x v="8"/>
    <x v="0"/>
  </r>
  <r>
    <x v="7"/>
    <n v="3803.03"/>
    <n v="26.391999999999999"/>
    <n v="144.09780000000001"/>
    <n v="0"/>
    <n v="0"/>
    <n v="0"/>
    <n v="0"/>
    <n v="0"/>
    <n v="3803.03"/>
    <x v="8"/>
    <x v="0"/>
  </r>
  <r>
    <x v="8"/>
    <n v="37860.18"/>
    <n v="647.41200000000003"/>
    <n v="58.479300000000002"/>
    <n v="47335.98"/>
    <n v="151.36600000000001"/>
    <n v="312.7253"/>
    <n v="0"/>
    <n v="0"/>
    <n v="85196.160000000003"/>
    <x v="8"/>
    <x v="0"/>
  </r>
  <r>
    <x v="9"/>
    <n v="3156.17"/>
    <n v="53.97"/>
    <n v="58.4801"/>
    <n v="16943.93"/>
    <n v="94.7"/>
    <n v="178.9222"/>
    <n v="0"/>
    <n v="0"/>
    <n v="20100.099999999999"/>
    <x v="8"/>
    <x v="0"/>
  </r>
  <r>
    <x v="10"/>
    <n v="6189.99"/>
    <n v="105.848"/>
    <n v="58.48"/>
    <n v="27436.560000000001"/>
    <n v="105.848"/>
    <n v="259.2072"/>
    <n v="0"/>
    <n v="0"/>
    <n v="33626.550000000003"/>
    <x v="8"/>
    <x v="0"/>
  </r>
  <r>
    <x v="11"/>
    <n v="0.47"/>
    <n v="8.0000000000000002E-3"/>
    <n v="58.75"/>
    <n v="0"/>
    <n v="0"/>
    <n v="0"/>
    <n v="0"/>
    <n v="0"/>
    <n v="0.47"/>
    <x v="8"/>
    <x v="0"/>
  </r>
  <r>
    <x v="0"/>
    <n v="0"/>
    <n v="0"/>
    <n v="0"/>
    <n v="0"/>
    <n v="0"/>
    <n v="0"/>
    <n v="0"/>
    <n v="0"/>
    <n v="0"/>
    <x v="9"/>
    <x v="0"/>
  </r>
  <r>
    <x v="1"/>
    <n v="184134.19"/>
    <n v="1010.797"/>
    <n v="182.16730000000001"/>
    <n v="283704.81"/>
    <n v="244.30199999999999"/>
    <n v="1161.2873"/>
    <n v="0"/>
    <n v="0"/>
    <n v="467839"/>
    <x v="9"/>
    <x v="0"/>
  </r>
  <r>
    <x v="2"/>
    <n v="46807.4"/>
    <n v="256.82100000000003"/>
    <n v="182.2569"/>
    <n v="69520.789999999994"/>
    <n v="193.71700000000001"/>
    <n v="358.87810000000002"/>
    <n v="0"/>
    <n v="0"/>
    <n v="116328.19"/>
    <x v="9"/>
    <x v="0"/>
  </r>
  <r>
    <x v="3"/>
    <n v="18031.169999999998"/>
    <n v="98.53"/>
    <n v="183.0018"/>
    <n v="47826.66"/>
    <n v="97.268000000000001"/>
    <n v="491.69979999999998"/>
    <n v="0"/>
    <n v="0"/>
    <n v="65857.83"/>
    <x v="9"/>
    <x v="0"/>
  </r>
  <r>
    <x v="4"/>
    <n v="129130.98"/>
    <n v="708.60400000000004"/>
    <n v="182.2329"/>
    <n v="120329.53"/>
    <n v="708.60400000000004"/>
    <n v="169.81209999999999"/>
    <n v="0"/>
    <n v="0"/>
    <n v="249460.51"/>
    <x v="9"/>
    <x v="0"/>
  </r>
  <r>
    <x v="5"/>
    <n v="626531.31000000006"/>
    <n v="3439.538"/>
    <n v="182.1557"/>
    <n v="-350.5"/>
    <n v="0"/>
    <n v="0"/>
    <n v="0"/>
    <n v="0"/>
    <n v="626180.81000000006"/>
    <x v="9"/>
    <x v="0"/>
  </r>
  <r>
    <x v="6"/>
    <n v="12020.24"/>
    <n v="65.998999999999995"/>
    <n v="182.1276"/>
    <n v="0"/>
    <n v="0"/>
    <n v="0"/>
    <n v="0"/>
    <n v="0"/>
    <n v="12020.24"/>
    <x v="9"/>
    <x v="0"/>
  </r>
  <r>
    <x v="7"/>
    <n v="1092.49"/>
    <n v="6.2320000000000002"/>
    <n v="175.30330000000001"/>
    <n v="0"/>
    <n v="0"/>
    <n v="0"/>
    <n v="0"/>
    <n v="0"/>
    <n v="1092.49"/>
    <x v="9"/>
    <x v="0"/>
  </r>
  <r>
    <x v="8"/>
    <n v="37700.879999999997"/>
    <n v="644.67999999999995"/>
    <n v="58.48"/>
    <n v="66363.73"/>
    <n v="211.7"/>
    <n v="313.48009999999999"/>
    <n v="0"/>
    <n v="0"/>
    <n v="104064.61"/>
    <x v="9"/>
    <x v="0"/>
  </r>
  <r>
    <x v="9"/>
    <n v="8910.6"/>
    <n v="152.37"/>
    <n v="58.48"/>
    <n v="36676.17"/>
    <n v="205.63"/>
    <n v="178.36"/>
    <n v="0"/>
    <n v="0"/>
    <n v="45586.77"/>
    <x v="9"/>
    <x v="0"/>
  </r>
  <r>
    <x v="10"/>
    <n v="8455.6299999999992"/>
    <n v="144.59"/>
    <n v="58.48"/>
    <n v="37425.67"/>
    <n v="144.59"/>
    <n v="258.83999999999997"/>
    <n v="0"/>
    <n v="0"/>
    <n v="45881.3"/>
    <x v="9"/>
    <x v="0"/>
  </r>
  <r>
    <x v="11"/>
    <n v="877.2"/>
    <n v="15"/>
    <n v="58.48"/>
    <n v="0"/>
    <n v="0"/>
    <n v="0"/>
    <n v="0"/>
    <n v="0"/>
    <n v="877.2"/>
    <x v="9"/>
    <x v="0"/>
  </r>
  <r>
    <x v="0"/>
    <n v="0"/>
    <n v="0"/>
    <n v="0"/>
    <n v="0"/>
    <n v="0"/>
    <n v="0"/>
    <n v="0"/>
    <n v="0"/>
    <n v="0"/>
    <x v="10"/>
    <x v="0"/>
  </r>
  <r>
    <x v="1"/>
    <n v="186978.15"/>
    <n v="1191.1220000000001"/>
    <n v="156.97649999999999"/>
    <n v="367498.59"/>
    <n v="395.00099999999998"/>
    <n v="930.37379999999996"/>
    <n v="0"/>
    <n v="0"/>
    <n v="554476.74"/>
    <x v="10"/>
    <x v="0"/>
  </r>
  <r>
    <x v="2"/>
    <n v="78182.42"/>
    <n v="498.20299999999997"/>
    <n v="156.9288"/>
    <n v="68760.22"/>
    <n v="193.214"/>
    <n v="355.87599999999998"/>
    <n v="0"/>
    <n v="0"/>
    <n v="146942.64000000001"/>
    <x v="10"/>
    <x v="0"/>
  </r>
  <r>
    <x v="3"/>
    <n v="55731.99"/>
    <n v="355.11099999999999"/>
    <n v="156.94239999999999"/>
    <n v="51852.18"/>
    <n v="355.01499999999999"/>
    <n v="146.05629999999999"/>
    <n v="0"/>
    <n v="0"/>
    <n v="107584.17"/>
    <x v="10"/>
    <x v="0"/>
  </r>
  <r>
    <x v="4"/>
    <n v="119628.43"/>
    <n v="762.07500000000005"/>
    <n v="156.97720000000001"/>
    <n v="97993.279999999999"/>
    <n v="762.07500000000005"/>
    <n v="128.5874"/>
    <n v="0"/>
    <n v="0"/>
    <n v="217621.71"/>
    <x v="10"/>
    <x v="0"/>
  </r>
  <r>
    <x v="5"/>
    <n v="546019.99"/>
    <n v="3477.643"/>
    <n v="157.0086"/>
    <n v="0"/>
    <n v="0"/>
    <n v="0"/>
    <n v="0"/>
    <n v="0"/>
    <n v="546019.99"/>
    <x v="10"/>
    <x v="0"/>
  </r>
  <r>
    <x v="6"/>
    <n v="15228.31"/>
    <n v="96.667000000000002"/>
    <n v="157.53370000000001"/>
    <n v="0"/>
    <n v="0"/>
    <n v="0"/>
    <n v="0"/>
    <n v="0"/>
    <n v="15228.31"/>
    <x v="10"/>
    <x v="0"/>
  </r>
  <r>
    <x v="7"/>
    <n v="941.83"/>
    <n v="6.01"/>
    <n v="156.7105"/>
    <n v="0"/>
    <n v="0"/>
    <n v="0"/>
    <n v="0"/>
    <n v="0"/>
    <n v="941.83"/>
    <x v="10"/>
    <x v="0"/>
  </r>
  <r>
    <x v="8"/>
    <n v="33216.639999999999"/>
    <n v="567.87199999999996"/>
    <n v="58.493200000000002"/>
    <n v="55485.54"/>
    <n v="177.334"/>
    <n v="312.88720000000001"/>
    <n v="0"/>
    <n v="0"/>
    <n v="88702.18"/>
    <x v="10"/>
    <x v="0"/>
  </r>
  <r>
    <x v="9"/>
    <n v="3801.2"/>
    <n v="65.242999999999995"/>
    <n v="58.2622"/>
    <n v="21759.919999999998"/>
    <n v="121.78400000000001"/>
    <n v="178.6763"/>
    <n v="0"/>
    <n v="0"/>
    <n v="25561.119999999999"/>
    <x v="10"/>
    <x v="0"/>
  </r>
  <r>
    <x v="10"/>
    <n v="6315.84"/>
    <n v="107.548"/>
    <n v="58.7258"/>
    <n v="27954.720000000001"/>
    <n v="107.548"/>
    <n v="259.92779999999999"/>
    <n v="0"/>
    <n v="0"/>
    <n v="34270.559999999998"/>
    <x v="10"/>
    <x v="0"/>
  </r>
  <r>
    <x v="11"/>
    <n v="1637.43"/>
    <n v="28.047000000000001"/>
    <n v="58.381599999999999"/>
    <n v="0"/>
    <n v="0"/>
    <n v="0"/>
    <n v="0"/>
    <n v="0"/>
    <n v="1637.43"/>
    <x v="10"/>
    <x v="0"/>
  </r>
  <r>
    <x v="0"/>
    <n v="0"/>
    <n v="0"/>
    <n v="0"/>
    <n v="0"/>
    <n v="0"/>
    <n v="0"/>
    <n v="0"/>
    <n v="0"/>
    <n v="0"/>
    <x v="11"/>
    <x v="0"/>
  </r>
  <r>
    <x v="1"/>
    <n v="79430.36"/>
    <n v="284.96100000000001"/>
    <n v="278.74119999999999"/>
    <n v="285988.7"/>
    <n v="86.332999999999998"/>
    <n v="3312.6232"/>
    <n v="0"/>
    <n v="0"/>
    <n v="365419.06"/>
    <x v="11"/>
    <x v="0"/>
  </r>
  <r>
    <x v="2"/>
    <n v="18394.07"/>
    <n v="65.984999999999999"/>
    <n v="278.76139999999998"/>
    <n v="63895.55"/>
    <n v="98.266000000000005"/>
    <n v="650.23050000000001"/>
    <n v="0"/>
    <n v="0"/>
    <n v="82289.62"/>
    <x v="11"/>
    <x v="0"/>
  </r>
  <r>
    <x v="3"/>
    <n v="4738.41"/>
    <n v="17.462"/>
    <n v="271.35550000000001"/>
    <n v="13984.62"/>
    <n v="17.454000000000001"/>
    <n v="801.22720000000004"/>
    <n v="0"/>
    <n v="-0.01"/>
    <n v="18723.02"/>
    <x v="11"/>
    <x v="0"/>
  </r>
  <r>
    <x v="4"/>
    <n v="176418.28"/>
    <n v="632.66600000000005"/>
    <n v="278.84899999999999"/>
    <n v="125312.38"/>
    <n v="632.66600000000005"/>
    <n v="198.07040000000001"/>
    <n v="0"/>
    <n v="0"/>
    <n v="301730.65999999997"/>
    <x v="11"/>
    <x v="0"/>
  </r>
  <r>
    <x v="5"/>
    <n v="792350.92"/>
    <n v="2842.7260000000001"/>
    <n v="278.72930000000002"/>
    <n v="0"/>
    <n v="0"/>
    <n v="0"/>
    <n v="0"/>
    <n v="0"/>
    <n v="792350.92"/>
    <x v="11"/>
    <x v="0"/>
  </r>
  <r>
    <x v="6"/>
    <n v="14213.36"/>
    <n v="51.232999999999997"/>
    <n v="277.42590000000001"/>
    <n v="0"/>
    <n v="0"/>
    <n v="0"/>
    <n v="0"/>
    <n v="0"/>
    <n v="14213.36"/>
    <x v="11"/>
    <x v="0"/>
  </r>
  <r>
    <x v="7"/>
    <n v="-0.01"/>
    <n v="0"/>
    <n v="0"/>
    <n v="0"/>
    <n v="0"/>
    <n v="0"/>
    <n v="0"/>
    <n v="0"/>
    <n v="-0.01"/>
    <x v="11"/>
    <x v="0"/>
  </r>
  <r>
    <x v="8"/>
    <n v="68655.520000000004"/>
    <n v="1174.2429999999999"/>
    <n v="58.4679"/>
    <n v="134482.49"/>
    <n v="428.666"/>
    <n v="313.72320000000002"/>
    <n v="0"/>
    <n v="0"/>
    <n v="203138.01"/>
    <x v="11"/>
    <x v="0"/>
  </r>
  <r>
    <x v="9"/>
    <n v="11345.12"/>
    <n v="193.72300000000001"/>
    <n v="58.563600000000001"/>
    <n v="36028.720000000001"/>
    <n v="201.55199999999999"/>
    <n v="178.75640000000001"/>
    <n v="0"/>
    <n v="0"/>
    <n v="47373.84"/>
    <x v="11"/>
    <x v="0"/>
  </r>
  <r>
    <x v="10"/>
    <n v="13567.36"/>
    <n v="231.73500000000001"/>
    <n v="58.546900000000001"/>
    <n v="60050.879999999997"/>
    <n v="231.738"/>
    <n v="259.13260000000002"/>
    <n v="0"/>
    <n v="0"/>
    <n v="73618.240000000005"/>
    <x v="11"/>
    <x v="0"/>
  </r>
  <r>
    <x v="11"/>
    <n v="2748.56"/>
    <n v="47.12"/>
    <n v="58.331099999999999"/>
    <n v="0"/>
    <n v="0"/>
    <n v="0"/>
    <n v="0"/>
    <n v="0"/>
    <n v="2748.56"/>
    <x v="11"/>
    <x v="0"/>
  </r>
  <r>
    <x v="1"/>
    <n v="156100.13"/>
    <n v="875.40200000000004"/>
    <n v="178.31819999999999"/>
    <n v="345154.91"/>
    <n v="310.5"/>
    <n v="1111.6099999999999"/>
    <n v="0"/>
    <n v="0"/>
    <n v="501255.04"/>
    <x v="0"/>
    <x v="1"/>
  </r>
  <r>
    <x v="2"/>
    <n v="90072.639999999999"/>
    <n v="505.12299999999999"/>
    <n v="178.31819999999999"/>
    <n v="92910.35"/>
    <n v="194.083"/>
    <n v="478.71449999999999"/>
    <n v="0"/>
    <n v="0"/>
    <n v="182982.99"/>
    <x v="0"/>
    <x v="1"/>
  </r>
  <r>
    <x v="3"/>
    <n v="27850.99"/>
    <n v="156.18700000000001"/>
    <n v="178.31819999999999"/>
    <n v="75144.679999999993"/>
    <n v="152.68"/>
    <n v="492.17110000000002"/>
    <n v="0"/>
    <n v="0"/>
    <n v="102995.67"/>
    <x v="0"/>
    <x v="1"/>
  </r>
  <r>
    <x v="4"/>
    <n v="88179.79"/>
    <n v="494.50799999999998"/>
    <n v="178.31819999999999"/>
    <n v="99377.279999999999"/>
    <n v="492.70299999999997"/>
    <n v="201.69810000000001"/>
    <n v="0"/>
    <n v="0"/>
    <n v="187557.07"/>
    <x v="0"/>
    <x v="1"/>
  </r>
  <r>
    <x v="5"/>
    <n v="404706.4"/>
    <n v="2269.5740000000001"/>
    <n v="178.31819999999999"/>
    <n v="0"/>
    <n v="0"/>
    <n v="0"/>
    <n v="0"/>
    <n v="0"/>
    <n v="404706.4"/>
    <x v="0"/>
    <x v="1"/>
  </r>
  <r>
    <x v="6"/>
    <n v="33653.279999999999"/>
    <n v="188.726"/>
    <n v="178.31819999999999"/>
    <n v="0"/>
    <n v="0"/>
    <n v="0"/>
    <n v="0"/>
    <n v="0"/>
    <n v="33653.279999999999"/>
    <x v="0"/>
    <x v="1"/>
  </r>
  <r>
    <x v="8"/>
    <n v="18826.71"/>
    <n v="321.93799999999999"/>
    <n v="58.479300000000002"/>
    <n v="33056.47"/>
    <n v="105.45"/>
    <n v="313.48"/>
    <n v="0"/>
    <n v="0"/>
    <n v="51883.18"/>
    <x v="0"/>
    <x v="1"/>
  </r>
  <r>
    <x v="9"/>
    <n v="3152.03"/>
    <n v="53.9"/>
    <n v="58.479199999999999"/>
    <n v="6156.45"/>
    <n v="34.517000000000003"/>
    <n v="178.35990000000001"/>
    <n v="0"/>
    <n v="0"/>
    <n v="9308.48"/>
    <x v="0"/>
    <x v="1"/>
  </r>
  <r>
    <x v="10"/>
    <n v="4442.91"/>
    <n v="75.974000000000004"/>
    <n v="58.479300000000002"/>
    <n v="19660.71"/>
    <n v="75.956999999999994"/>
    <n v="258.83999999999997"/>
    <n v="0"/>
    <n v="0"/>
    <n v="24103.62"/>
    <x v="0"/>
    <x v="1"/>
  </r>
  <r>
    <x v="11"/>
    <n v="2970.11"/>
    <n v="50.789000000000001"/>
    <n v="58.479399999999998"/>
    <n v="0"/>
    <n v="0"/>
    <n v="0"/>
    <n v="0"/>
    <n v="0"/>
    <n v="2970.11"/>
    <x v="0"/>
    <x v="1"/>
  </r>
  <r>
    <x v="1"/>
    <n v="144751.54"/>
    <n v="887.16300000000001"/>
    <n v="163.16229999999999"/>
    <n v="300227.75"/>
    <n v="296.01799999999997"/>
    <n v="1014.2213"/>
    <n v="0"/>
    <n v="0"/>
    <n v="444979.29"/>
    <x v="1"/>
    <x v="1"/>
  </r>
  <r>
    <x v="2"/>
    <n v="23821.69"/>
    <n v="146"/>
    <n v="163.16229999999999"/>
    <n v="90529.04"/>
    <n v="111.25700000000001"/>
    <n v="813.69299999999998"/>
    <n v="0"/>
    <n v="0"/>
    <n v="114350.73"/>
    <x v="1"/>
    <x v="1"/>
  </r>
  <r>
    <x v="3"/>
    <n v="30933.77"/>
    <n v="189.589"/>
    <n v="163.16229999999999"/>
    <n v="70246.81"/>
    <n v="189.589"/>
    <n v="370.5215"/>
    <n v="0"/>
    <n v="0"/>
    <n v="101180.58"/>
    <x v="1"/>
    <x v="1"/>
  </r>
  <r>
    <x v="4"/>
    <n v="54017.97"/>
    <n v="331.06900000000002"/>
    <n v="163.16229999999999"/>
    <n v="85432.23"/>
    <n v="331.06900000000002"/>
    <n v="258.0496"/>
    <n v="0"/>
    <n v="0"/>
    <n v="139450.20000000001"/>
    <x v="1"/>
    <x v="1"/>
  </r>
  <r>
    <x v="5"/>
    <n v="452873.41"/>
    <n v="2775.6010000000001"/>
    <n v="163.16229999999999"/>
    <n v="0"/>
    <n v="0"/>
    <n v="0"/>
    <n v="0"/>
    <n v="0"/>
    <n v="452873.41"/>
    <x v="1"/>
    <x v="1"/>
  </r>
  <r>
    <x v="6"/>
    <n v="40058.800000000003"/>
    <n v="245.51499999999999"/>
    <n v="163.16229999999999"/>
    <n v="0"/>
    <n v="0"/>
    <n v="0"/>
    <n v="0"/>
    <n v="0"/>
    <n v="40058.800000000003"/>
    <x v="1"/>
    <x v="1"/>
  </r>
  <r>
    <x v="8"/>
    <n v="28209.35"/>
    <n v="482.37599999999998"/>
    <n v="58.48"/>
    <n v="52800.38"/>
    <n v="168.43299999999999"/>
    <n v="313.48"/>
    <n v="0"/>
    <n v="0"/>
    <n v="81009.73"/>
    <x v="1"/>
    <x v="1"/>
  </r>
  <r>
    <x v="9"/>
    <n v="5839.46"/>
    <n v="99.853999999999999"/>
    <n v="58.48"/>
    <n v="13876.59"/>
    <n v="77.801000000000002"/>
    <n v="178.36"/>
    <n v="0"/>
    <n v="0"/>
    <n v="19716.05"/>
    <x v="1"/>
    <x v="1"/>
  </r>
  <r>
    <x v="10"/>
    <n v="1795.22"/>
    <n v="30.698"/>
    <n v="58.48"/>
    <n v="7945.87"/>
    <n v="30.698"/>
    <n v="258.83999999999997"/>
    <n v="0"/>
    <n v="0"/>
    <n v="9741.09"/>
    <x v="1"/>
    <x v="1"/>
  </r>
  <r>
    <x v="11"/>
    <n v="803.34"/>
    <n v="13.737"/>
    <n v="58.48"/>
    <n v="0"/>
    <n v="0"/>
    <n v="0"/>
    <n v="0"/>
    <n v="0"/>
    <n v="803.34"/>
    <x v="1"/>
    <x v="1"/>
  </r>
  <r>
    <x v="1"/>
    <n v="194668.1"/>
    <n v="1117.404"/>
    <n v="174.21459999999999"/>
    <n v="374054.29"/>
    <n v="348.72"/>
    <n v="1072.6494"/>
    <n v="0"/>
    <n v="0"/>
    <n v="568722.39"/>
    <x v="2"/>
    <x v="1"/>
  </r>
  <r>
    <x v="2"/>
    <n v="53931.44"/>
    <n v="309.56900000000002"/>
    <n v="174.21459999999999"/>
    <n v="111843.59"/>
    <n v="154.51900000000001"/>
    <n v="723.81769999999995"/>
    <n v="0"/>
    <n v="0"/>
    <n v="165775.03"/>
    <x v="2"/>
    <x v="1"/>
  </r>
  <r>
    <x v="3"/>
    <n v="49179.040000000001"/>
    <n v="282.29000000000002"/>
    <n v="174.21459999999999"/>
    <n v="88377.71"/>
    <n v="282.29000000000002"/>
    <n v="313.07420000000002"/>
    <n v="0"/>
    <n v="0"/>
    <n v="137556.75"/>
    <x v="2"/>
    <x v="1"/>
  </r>
  <r>
    <x v="4"/>
    <n v="120595.88"/>
    <n v="692.226"/>
    <n v="174.21459999999999"/>
    <n v="117171.39"/>
    <n v="692.71400000000006"/>
    <n v="169.14830000000001"/>
    <n v="0"/>
    <n v="0"/>
    <n v="237767.27"/>
    <x v="2"/>
    <x v="1"/>
  </r>
  <r>
    <x v="5"/>
    <n v="535789.19999999995"/>
    <n v="3075.4549999999999"/>
    <n v="174.21459999999999"/>
    <n v="0"/>
    <n v="0"/>
    <n v="0"/>
    <n v="0"/>
    <n v="0"/>
    <n v="535789.19999999995"/>
    <x v="2"/>
    <x v="1"/>
  </r>
  <r>
    <x v="6"/>
    <n v="32977.949999999997"/>
    <n v="189.29499999999999"/>
    <n v="174.21459999999999"/>
    <n v="0"/>
    <n v="0"/>
    <n v="0"/>
    <n v="0"/>
    <n v="0"/>
    <n v="32977.949999999997"/>
    <x v="2"/>
    <x v="1"/>
  </r>
  <r>
    <x v="8"/>
    <n v="31990.26"/>
    <n v="547.029"/>
    <n v="58.48"/>
    <n v="58718.879999999997"/>
    <n v="187.31299999999999"/>
    <n v="313.48"/>
    <n v="0"/>
    <n v="0"/>
    <n v="90709.14"/>
    <x v="2"/>
    <x v="1"/>
  </r>
  <r>
    <x v="9"/>
    <n v="6779.59"/>
    <n v="115.93"/>
    <n v="58.48"/>
    <n v="13876.59"/>
    <n v="79.632999999999996"/>
    <n v="174.2568"/>
    <n v="0"/>
    <n v="0"/>
    <n v="20656.18"/>
    <x v="2"/>
    <x v="1"/>
  </r>
  <r>
    <x v="10"/>
    <n v="1223.99"/>
    <n v="20.93"/>
    <n v="58.480200000000004"/>
    <n v="7945.87"/>
    <n v="20.93"/>
    <n v="379.64019999999999"/>
    <n v="0"/>
    <n v="0"/>
    <n v="9169.86"/>
    <x v="2"/>
    <x v="1"/>
  </r>
  <r>
    <x v="11"/>
    <n v="662.58"/>
    <n v="11.33"/>
    <n v="58.4801"/>
    <n v="0"/>
    <n v="0"/>
    <n v="0"/>
    <n v="0"/>
    <n v="0"/>
    <n v="662.58"/>
    <x v="2"/>
    <x v="1"/>
  </r>
  <r>
    <x v="1"/>
    <n v="55870.79"/>
    <n v="253.12299999999999"/>
    <n v="220.7259"/>
    <n v="245896.84"/>
    <n v="105.429"/>
    <n v="2332.3454000000002"/>
    <n v="0"/>
    <n v="0"/>
    <n v="301767.63"/>
    <x v="3"/>
    <x v="1"/>
  </r>
  <r>
    <x v="2"/>
    <n v="27098.73"/>
    <n v="122.771"/>
    <n v="220.72579999999999"/>
    <n v="39558.120000000003"/>
    <n v="50.732999999999997"/>
    <n v="779.73149999999998"/>
    <n v="0"/>
    <n v="0"/>
    <n v="66656.850000000006"/>
    <x v="3"/>
    <x v="1"/>
  </r>
  <r>
    <x v="3"/>
    <n v="9308.4500000000007"/>
    <n v="42.171999999999997"/>
    <n v="220.72579999999999"/>
    <n v="16528.05"/>
    <n v="42.171999999999997"/>
    <n v="391.92"/>
    <n v="0"/>
    <n v="0"/>
    <n v="25836.5"/>
    <x v="3"/>
    <x v="1"/>
  </r>
  <r>
    <x v="4"/>
    <n v="118410.81"/>
    <n v="536.46100000000001"/>
    <n v="220.72579999999999"/>
    <n v="133908.9"/>
    <n v="514.10799999999995"/>
    <n v="260.46839999999997"/>
    <n v="0"/>
    <n v="0"/>
    <n v="252319.71"/>
    <x v="3"/>
    <x v="1"/>
  </r>
  <r>
    <x v="5"/>
    <n v="596772.49"/>
    <n v="2703.6819999999998"/>
    <n v="220.72579999999999"/>
    <n v="0"/>
    <n v="0"/>
    <n v="0"/>
    <n v="0"/>
    <n v="0"/>
    <n v="596772.49"/>
    <x v="3"/>
    <x v="1"/>
  </r>
  <r>
    <x v="6"/>
    <n v="34644.47"/>
    <n v="156.95699999999999"/>
    <n v="220.7259"/>
    <n v="0"/>
    <n v="0"/>
    <n v="0"/>
    <n v="0"/>
    <n v="0"/>
    <n v="34644.47"/>
    <x v="3"/>
    <x v="1"/>
  </r>
  <r>
    <x v="7"/>
    <n v="18016.53"/>
    <n v="81.623999999999995"/>
    <n v="220.7259"/>
    <n v="0"/>
    <n v="0"/>
    <n v="0"/>
    <n v="0"/>
    <n v="0"/>
    <n v="18016.53"/>
    <x v="3"/>
    <x v="1"/>
  </r>
  <r>
    <x v="8"/>
    <n v="83772.070000000007"/>
    <n v="1432.491"/>
    <n v="58.48"/>
    <n v="181983.29"/>
    <n v="580.52599999999995"/>
    <n v="313.48"/>
    <n v="0"/>
    <n v="0"/>
    <n v="265755.36"/>
    <x v="3"/>
    <x v="1"/>
  </r>
  <r>
    <x v="9"/>
    <n v="29768.19"/>
    <n v="509.03199999999998"/>
    <n v="58.48"/>
    <n v="66201.38"/>
    <n v="379.90699999999998"/>
    <n v="174.2568"/>
    <n v="0"/>
    <n v="0"/>
    <n v="95969.57"/>
    <x v="3"/>
    <x v="1"/>
  </r>
  <r>
    <x v="10"/>
    <n v="17953.59"/>
    <n v="307.00400000000002"/>
    <n v="58.48"/>
    <n v="116551.06"/>
    <n v="307.00400000000002"/>
    <n v="379.64019999999999"/>
    <n v="0"/>
    <n v="0"/>
    <n v="134504.65"/>
    <x v="3"/>
    <x v="1"/>
  </r>
  <r>
    <x v="11"/>
    <n v="1675.45"/>
    <n v="28.65"/>
    <n v="58.479900000000001"/>
    <n v="0"/>
    <n v="0"/>
    <n v="0"/>
    <n v="0"/>
    <n v="0"/>
    <n v="1675.45"/>
    <x v="3"/>
    <x v="1"/>
  </r>
  <r>
    <x v="1"/>
    <n v="228373.34"/>
    <n v="835.21"/>
    <n v="273.43220000000002"/>
    <n v="443164.06"/>
    <n v="241.434"/>
    <n v="1835.5495000000001"/>
    <n v="0"/>
    <n v="0"/>
    <n v="671537.4"/>
    <x v="4"/>
    <x v="1"/>
  </r>
  <r>
    <x v="2"/>
    <n v="60782.62"/>
    <n v="222.29499999999999"/>
    <n v="273.43220000000002"/>
    <n v="163751.01"/>
    <n v="111.086"/>
    <n v="1474.0922"/>
    <n v="0"/>
    <n v="0"/>
    <n v="224533.63"/>
    <x v="4"/>
    <x v="1"/>
  </r>
  <r>
    <x v="3"/>
    <n v="54782.7"/>
    <n v="200.352"/>
    <n v="273.4323"/>
    <n v="35743.11"/>
    <n v="200.41800000000001"/>
    <n v="178.34280000000001"/>
    <n v="0"/>
    <n v="0"/>
    <n v="90525.81"/>
    <x v="4"/>
    <x v="1"/>
  </r>
  <r>
    <x v="4"/>
    <n v="95538.59"/>
    <n v="349.40499999999997"/>
    <n v="273.43220000000002"/>
    <n v="125236.89"/>
    <n v="340.48200000000003"/>
    <n v="367.82240000000002"/>
    <n v="0"/>
    <n v="0"/>
    <n v="220775.48"/>
    <x v="4"/>
    <x v="1"/>
  </r>
  <r>
    <x v="5"/>
    <n v="486066.28"/>
    <n v="1777.6479999999999"/>
    <n v="273.43220000000002"/>
    <n v="0"/>
    <n v="0"/>
    <n v="0"/>
    <n v="0"/>
    <n v="0"/>
    <n v="486066.28"/>
    <x v="4"/>
    <x v="1"/>
  </r>
  <r>
    <x v="6"/>
    <n v="76396.149999999994"/>
    <n v="279.39699999999999"/>
    <n v="273.43220000000002"/>
    <n v="0"/>
    <n v="0"/>
    <n v="0"/>
    <n v="0"/>
    <n v="0"/>
    <n v="76396.149999999994"/>
    <x v="4"/>
    <x v="1"/>
  </r>
  <r>
    <x v="7"/>
    <n v="2783.8"/>
    <n v="10.180999999999999"/>
    <n v="273.43090000000001"/>
    <n v="0"/>
    <n v="0"/>
    <n v="0"/>
    <n v="0"/>
    <n v="0"/>
    <n v="2783.8"/>
    <x v="4"/>
    <x v="1"/>
  </r>
  <r>
    <x v="8"/>
    <n v="67170.19"/>
    <n v="1148.6010000000001"/>
    <n v="58.48"/>
    <n v="94149.02"/>
    <n v="300.33499999999998"/>
    <n v="313.48"/>
    <n v="0"/>
    <n v="0"/>
    <n v="161319.21"/>
    <x v="4"/>
    <x v="1"/>
  </r>
  <r>
    <x v="9"/>
    <n v="21939.71"/>
    <n v="375.166"/>
    <n v="58.48"/>
    <n v="55208.91"/>
    <n v="316.82499999999999"/>
    <n v="174.2568"/>
    <n v="0"/>
    <n v="0"/>
    <n v="77148.62"/>
    <x v="4"/>
    <x v="1"/>
  </r>
  <r>
    <x v="10"/>
    <n v="12402.09"/>
    <n v="212.07400000000001"/>
    <n v="58.48"/>
    <n v="80511.44"/>
    <n v="212.07300000000001"/>
    <n v="379.64019999999999"/>
    <n v="0"/>
    <n v="0"/>
    <n v="92913.53"/>
    <x v="4"/>
    <x v="1"/>
  </r>
  <r>
    <x v="11"/>
    <n v="2104.17"/>
    <n v="35.981000000000002"/>
    <n v="58.48"/>
    <n v="0"/>
    <n v="0"/>
    <n v="0"/>
    <n v="0"/>
    <n v="0"/>
    <n v="2104.17"/>
    <x v="4"/>
    <x v="1"/>
  </r>
  <r>
    <x v="1"/>
    <n v="186273.52"/>
    <n v="959.745"/>
    <n v="194.0865"/>
    <n v="479605.29"/>
    <n v="297.40199999999999"/>
    <n v="1612.6497999999999"/>
    <n v="0"/>
    <n v="0"/>
    <n v="665878.81000000006"/>
    <x v="5"/>
    <x v="1"/>
  </r>
  <r>
    <x v="2"/>
    <n v="59505.94"/>
    <n v="306.59500000000003"/>
    <n v="194.0865"/>
    <n v="173519.99"/>
    <n v="135.958"/>
    <n v="1276.2764"/>
    <n v="0"/>
    <n v="0"/>
    <n v="233025.93"/>
    <x v="5"/>
    <x v="1"/>
  </r>
  <r>
    <x v="3"/>
    <n v="34847.26"/>
    <n v="179.54499999999999"/>
    <n v="194.0865"/>
    <n v="35373.43"/>
    <n v="179.64"/>
    <n v="196.91290000000001"/>
    <n v="0"/>
    <n v="0"/>
    <n v="70220.69"/>
    <x v="5"/>
    <x v="1"/>
  </r>
  <r>
    <x v="4"/>
    <n v="50364.47"/>
    <n v="259.495"/>
    <n v="194.0865"/>
    <n v="121587.96"/>
    <n v="259.44200000000001"/>
    <n v="468.65179999999998"/>
    <n v="0"/>
    <n v="0"/>
    <n v="171952.43"/>
    <x v="5"/>
    <x v="1"/>
  </r>
  <r>
    <x v="5"/>
    <n v="512847.31"/>
    <n v="2642.3649999999998"/>
    <n v="194.0865"/>
    <n v="0"/>
    <n v="0"/>
    <n v="0"/>
    <n v="0"/>
    <n v="0"/>
    <n v="512847.31"/>
    <x v="5"/>
    <x v="1"/>
  </r>
  <r>
    <x v="6"/>
    <n v="76257.16"/>
    <n v="392.90300000000002"/>
    <n v="194.0865"/>
    <n v="0"/>
    <n v="0"/>
    <n v="0"/>
    <n v="0"/>
    <n v="0"/>
    <n v="76257.16"/>
    <x v="5"/>
    <x v="1"/>
  </r>
  <r>
    <x v="7"/>
    <n v="0"/>
    <n v="0"/>
    <n v="0"/>
    <n v="0"/>
    <n v="0"/>
    <n v="0"/>
    <n v="0"/>
    <n v="0"/>
    <n v="0"/>
    <x v="5"/>
    <x v="1"/>
  </r>
  <r>
    <x v="8"/>
    <n v="50860.35"/>
    <n v="869.70500000000004"/>
    <n v="58.48"/>
    <n v="69023.91"/>
    <n v="220.18600000000001"/>
    <n v="313.48"/>
    <n v="0"/>
    <n v="0"/>
    <n v="119884.26"/>
    <x v="5"/>
    <x v="1"/>
  </r>
  <r>
    <x v="9"/>
    <n v="19376.88"/>
    <n v="331.34199999999998"/>
    <n v="58.48"/>
    <n v="53758.57"/>
    <n v="308.50200000000001"/>
    <n v="174.2568"/>
    <n v="0"/>
    <n v="0"/>
    <n v="73135.45"/>
    <x v="5"/>
    <x v="1"/>
  </r>
  <r>
    <x v="10"/>
    <n v="12398.7"/>
    <n v="212.01599999999999"/>
    <n v="58.48"/>
    <n v="80489.8"/>
    <n v="212.01599999999999"/>
    <n v="379.64019999999999"/>
    <n v="0"/>
    <n v="0"/>
    <n v="92888.5"/>
    <x v="5"/>
    <x v="1"/>
  </r>
  <r>
    <x v="11"/>
    <n v="3635.7"/>
    <n v="62.17"/>
    <n v="58.48"/>
    <n v="0"/>
    <n v="0"/>
    <n v="0"/>
    <n v="0"/>
    <n v="0"/>
    <n v="3635.7"/>
    <x v="5"/>
    <x v="1"/>
  </r>
  <r>
    <x v="1"/>
    <n v="198097.71"/>
    <n v="966.86300000000006"/>
    <n v="204.8871"/>
    <n v="396643.63"/>
    <n v="256.92700000000002"/>
    <n v="1543.7989"/>
    <n v="0"/>
    <n v="0"/>
    <n v="594741.34"/>
    <x v="6"/>
    <x v="1"/>
  </r>
  <r>
    <x v="2"/>
    <n v="34067.39"/>
    <n v="166.274"/>
    <n v="204.8871"/>
    <n v="129437.73"/>
    <n v="151.084"/>
    <n v="856.7269"/>
    <n v="0"/>
    <n v="0"/>
    <n v="163505.12"/>
    <x v="6"/>
    <x v="1"/>
  </r>
  <r>
    <x v="3"/>
    <n v="38770.370000000003"/>
    <n v="189.22800000000001"/>
    <n v="204.8871"/>
    <n v="52552.59"/>
    <n v="184.64400000000001"/>
    <n v="284.6157"/>
    <n v="0"/>
    <n v="0"/>
    <n v="91322.96"/>
    <x v="6"/>
    <x v="1"/>
  </r>
  <r>
    <x v="4"/>
    <n v="126246.28"/>
    <n v="616.17499999999995"/>
    <n v="204.8871"/>
    <n v="121422.52"/>
    <n v="616.07500000000005"/>
    <n v="197.09049999999999"/>
    <n v="0"/>
    <n v="0"/>
    <n v="247668.8"/>
    <x v="6"/>
    <x v="1"/>
  </r>
  <r>
    <x v="5"/>
    <n v="602663.18000000005"/>
    <n v="2941.4409999999998"/>
    <n v="204.8871"/>
    <n v="0"/>
    <n v="0"/>
    <n v="0"/>
    <n v="0"/>
    <n v="0"/>
    <n v="602663.18000000005"/>
    <x v="6"/>
    <x v="1"/>
  </r>
  <r>
    <x v="6"/>
    <n v="73621.86"/>
    <n v="359.32900000000001"/>
    <n v="204.8871"/>
    <n v="0"/>
    <n v="0"/>
    <n v="0"/>
    <n v="0"/>
    <n v="0"/>
    <n v="73621.86"/>
    <x v="6"/>
    <x v="1"/>
  </r>
  <r>
    <x v="7"/>
    <n v="0"/>
    <n v="0"/>
    <n v="0"/>
    <n v="0"/>
    <n v="0"/>
    <n v="0"/>
    <n v="0"/>
    <n v="0"/>
    <n v="0"/>
    <x v="6"/>
    <x v="1"/>
  </r>
  <r>
    <x v="8"/>
    <n v="80517.25"/>
    <n v="1376.8340000000001"/>
    <n v="58.48"/>
    <n v="132436.21"/>
    <n v="422.471"/>
    <n v="313.48"/>
    <n v="0"/>
    <n v="0"/>
    <n v="212953.46"/>
    <x v="6"/>
    <x v="1"/>
  </r>
  <r>
    <x v="9"/>
    <n v="15708.78"/>
    <n v="268.61799999999999"/>
    <n v="58.48"/>
    <n v="48228.54"/>
    <n v="270.39999999999998"/>
    <n v="178.36"/>
    <n v="0"/>
    <n v="0"/>
    <n v="63937.32"/>
    <x v="6"/>
    <x v="1"/>
  </r>
  <r>
    <x v="10"/>
    <n v="16067.32"/>
    <n v="274.74900000000002"/>
    <n v="58.48"/>
    <n v="71116.03"/>
    <n v="274.74900000000002"/>
    <n v="258.83999999999997"/>
    <n v="0"/>
    <n v="0"/>
    <n v="87183.35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D9836-12EC-4D72-AB04-1B85B83B42CB}" name="Tabela dinâmica3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7" indent="0" outline="1" outlineData="1" multipleFieldFilters="0">
  <location ref="A3:M12" firstHeaderRow="1" firstDataRow="2" firstDataCol="1"/>
  <pivotFields count="11">
    <pivotField axis="axisRow" showAll="0">
      <items count="13">
        <item h="1" x="0"/>
        <item x="1"/>
        <item x="2"/>
        <item x="3"/>
        <item x="4"/>
        <item x="5"/>
        <item x="6"/>
        <item x="7"/>
        <item h="1" x="8"/>
        <item h="1" x="9"/>
        <item h="1" x="10"/>
        <item h="1" x="11"/>
        <item t="default"/>
      </items>
    </pivotField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axis="axisCol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0"/>
  </colFields>
  <col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oma de Labor P.Un" fld="3" baseField="0" baseItem="0"/>
  </dataFields>
  <formats count="40">
    <format dxfId="244">
      <pivotArea outline="0" collapsedLevelsAreSubtotals="1" fieldPosition="0"/>
    </format>
    <format dxfId="243">
      <pivotArea field="10" type="button" dataOnly="0" labelOnly="1" outline="0" axis="axisCol" fieldPosition="0"/>
    </format>
    <format dxfId="242">
      <pivotArea field="-2" type="button" dataOnly="0" labelOnly="1" outline="0" axis="axisValues" fieldPosition="0"/>
    </format>
    <format dxfId="241">
      <pivotArea type="topRight" dataOnly="0" labelOnly="1" outline="0" offset="A1" fieldPosition="0"/>
    </format>
    <format dxfId="240">
      <pivotArea dataOnly="0" labelOnly="1" fieldPosition="0">
        <references count="1">
          <reference field="10" count="1">
            <x v="12"/>
          </reference>
        </references>
      </pivotArea>
    </format>
    <format dxfId="239">
      <pivotArea type="topRight" dataOnly="0" labelOnly="1" outline="0" offset="B1:D1" fieldPosition="0"/>
    </format>
    <format dxfId="238">
      <pivotArea dataOnly="0" labelOnly="1" fieldPosition="0">
        <references count="1">
          <reference field="10" count="1">
            <x v="13"/>
          </reference>
        </references>
      </pivotArea>
    </format>
    <format dxfId="237">
      <pivotArea type="topRight" dataOnly="0" labelOnly="1" outline="0" offset="E1:G1" fieldPosition="0"/>
    </format>
    <format dxfId="236">
      <pivotArea dataOnly="0" labelOnly="1" fieldPosition="0">
        <references count="1">
          <reference field="10" count="1">
            <x v="14"/>
          </reference>
        </references>
      </pivotArea>
    </format>
    <format dxfId="235">
      <pivotArea type="topRight" dataOnly="0" labelOnly="1" outline="0" offset="H1:J1" fieldPosition="0"/>
    </format>
    <format dxfId="234">
      <pivotArea dataOnly="0" labelOnly="1" fieldPosition="0">
        <references count="1">
          <reference field="10" count="1">
            <x v="15"/>
          </reference>
        </references>
      </pivotArea>
    </format>
    <format dxfId="233">
      <pivotArea type="topRight" dataOnly="0" labelOnly="1" outline="0" offset="K1:M1" fieldPosition="0"/>
    </format>
    <format dxfId="232">
      <pivotArea dataOnly="0" labelOnly="1" fieldPosition="0">
        <references count="1">
          <reference field="10" count="1">
            <x v="16"/>
          </reference>
        </references>
      </pivotArea>
    </format>
    <format dxfId="231">
      <pivotArea type="topRight" dataOnly="0" labelOnly="1" outline="0" offset="N1:P1" fieldPosition="0"/>
    </format>
    <format dxfId="230">
      <pivotArea dataOnly="0" labelOnly="1" fieldPosition="0">
        <references count="1">
          <reference field="10" count="1">
            <x v="17"/>
          </reference>
        </references>
      </pivotArea>
    </format>
    <format dxfId="229">
      <pivotArea type="topRight" dataOnly="0" labelOnly="1" outline="0" offset="Q1:S1" fieldPosition="0"/>
    </format>
    <format dxfId="228">
      <pivotArea dataOnly="0" labelOnly="1" fieldPosition="0">
        <references count="1">
          <reference field="10" count="1">
            <x v="18"/>
          </reference>
        </references>
      </pivotArea>
    </format>
    <format dxfId="227">
      <pivotArea type="topRight" dataOnly="0" labelOnly="1" outline="0" offset="T1:V1" fieldPosition="0"/>
    </format>
    <format dxfId="226">
      <pivotArea dataOnly="0" labelOnly="1" fieldPosition="0">
        <references count="1">
          <reference field="10" count="1">
            <x v="19"/>
          </reference>
        </references>
      </pivotArea>
    </format>
    <format dxfId="225">
      <pivotArea type="topRight" dataOnly="0" labelOnly="1" outline="0" offset="W1:Y1" fieldPosition="0"/>
    </format>
    <format dxfId="224">
      <pivotArea dataOnly="0" labelOnly="1" fieldPosition="0">
        <references count="1">
          <reference field="10" count="1">
            <x v="20"/>
          </reference>
        </references>
      </pivotArea>
    </format>
    <format dxfId="223">
      <pivotArea type="topRight" dataOnly="0" labelOnly="1" outline="0" offset="Z1:AB1" fieldPosition="0"/>
    </format>
    <format dxfId="222">
      <pivotArea dataOnly="0" labelOnly="1" fieldPosition="0">
        <references count="1">
          <reference field="10" count="1">
            <x v="21"/>
          </reference>
        </references>
      </pivotArea>
    </format>
    <format dxfId="221">
      <pivotArea type="topRight" dataOnly="0" labelOnly="1" outline="0" offset="AC1:AE1" fieldPosition="0"/>
    </format>
    <format dxfId="220">
      <pivotArea dataOnly="0" labelOnly="1" fieldPosition="0">
        <references count="1">
          <reference field="10" count="1">
            <x v="22"/>
          </reference>
        </references>
      </pivotArea>
    </format>
    <format dxfId="219">
      <pivotArea outline="0" collapsedLevelsAreSubtotals="1" fieldPosition="0">
        <references count="1">
          <reference field="10" count="1" selected="0">
            <x v="23"/>
          </reference>
        </references>
      </pivotArea>
    </format>
    <format dxfId="218">
      <pivotArea type="topRight" dataOnly="0" labelOnly="1" outline="0" offset="AF1:AH1" fieldPosition="0"/>
    </format>
    <format dxfId="217">
      <pivotArea dataOnly="0" labelOnly="1" fieldPosition="0">
        <references count="1">
          <reference field="10" count="1">
            <x v="23"/>
          </reference>
        </references>
      </pivotArea>
    </format>
    <format dxfId="216">
      <pivotArea type="all" dataOnly="0" outline="0" fieldPosition="0"/>
    </format>
    <format dxfId="215">
      <pivotArea outline="0" collapsedLevelsAreSubtotals="1" fieldPosition="0"/>
    </format>
    <format dxfId="214">
      <pivotArea type="origin" dataOnly="0" labelOnly="1" outline="0" fieldPosition="0"/>
    </format>
    <format dxfId="213">
      <pivotArea field="10" type="button" dataOnly="0" labelOnly="1" outline="0" axis="axisCol" fieldPosition="0"/>
    </format>
    <format dxfId="212">
      <pivotArea field="-2" type="button" dataOnly="0" labelOnly="1" outline="0" axis="axisValues" fieldPosition="0"/>
    </format>
    <format dxfId="211">
      <pivotArea type="topRight" dataOnly="0" labelOnly="1" outline="0" fieldPosition="0"/>
    </format>
    <format dxfId="210">
      <pivotArea field="0" type="button" dataOnly="0" labelOnly="1" outline="0" axis="axisRow" fieldPosition="0"/>
    </format>
    <format dxfId="209">
      <pivotArea dataOnly="0" labelOnly="1" fieldPosition="0">
        <references count="1">
          <reference field="0" count="0"/>
        </references>
      </pivotArea>
    </format>
    <format dxfId="208">
      <pivotArea dataOnly="0" labelOnly="1" grandRow="1" outline="0" fieldPosition="0"/>
    </format>
    <format dxfId="207">
      <pivotArea dataOnly="0" labelOnly="1" fieldPosition="0">
        <references count="1">
          <reference field="10" count="0"/>
        </references>
      </pivotArea>
    </format>
    <format dxfId="206">
      <pivotArea collapsedLevelsAreSubtotals="1" fieldPosition="0">
        <references count="1">
          <reference field="0" count="4">
            <x v="8"/>
            <x v="9"/>
            <x v="10"/>
            <x v="11"/>
          </reference>
        </references>
      </pivotArea>
    </format>
    <format dxfId="205">
      <pivotArea dataOnly="0" labelOnly="1" fieldPosition="0">
        <references count="1">
          <reference field="0" count="4">
            <x v="8"/>
            <x v="9"/>
            <x v="10"/>
            <x v="1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0499B-EA8D-4E47-BE14-9E51092B47E2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18:D27" firstHeaderRow="0" firstDataRow="1" firstDataCol="1"/>
  <pivotFields count="12">
    <pivotField axis="axisRow" showAll="0">
      <items count="12">
        <item x="0"/>
        <item x="1"/>
        <item x="2"/>
        <item x="3"/>
        <item h="1" x="4"/>
        <item h="1" x="5"/>
        <item h="1" x="10"/>
        <item x="6"/>
        <item x="7"/>
        <item x="8"/>
        <item x="9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Labor H" fld="2" baseField="0" baseItem="0"/>
    <dataField name="Soma de Machine H" fld="5" baseField="0" baseItem="0"/>
  </dataFields>
  <formats count="1">
    <format dxfId="1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86BE9-FFD6-4A4C-90F9-91185B9B4A13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3:D12" firstHeaderRow="0" firstDataRow="1" firstDataCol="1"/>
  <pivotFields count="12">
    <pivotField axis="axisRow" showAll="0">
      <items count="12">
        <item x="0"/>
        <item x="1"/>
        <item x="2"/>
        <item x="3"/>
        <item h="1" x="4"/>
        <item h="1" x="5"/>
        <item h="1" x="10"/>
        <item x="6"/>
        <item x="7"/>
        <item x="8"/>
        <item x="9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Labor Val" fld="1" baseField="0" baseItem="0"/>
    <dataField name="Soma de MachineVal" fld="4" baseField="0" baseItem="0"/>
  </dataFields>
  <formats count="1">
    <format dxfId="118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3B3A5-ADF2-4633-848F-81F7AF812B05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3:D12" firstHeaderRow="0" firstDataRow="1" firstDataCol="1"/>
  <pivotFields count="12">
    <pivotField axis="axisRow" showAll="0">
      <items count="12">
        <item x="0"/>
        <item x="1"/>
        <item x="2"/>
        <item x="3"/>
        <item h="1" x="4"/>
        <item h="1" x="5"/>
        <item h="1" x="10"/>
        <item x="6"/>
        <item x="7"/>
        <item x="8"/>
        <item x="9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Labor Val" fld="1" baseField="0" baseItem="0"/>
    <dataField name="Soma de Machine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EDA6E-CA9A-4227-ADD7-A029BF7850DA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18:D27" firstHeaderRow="0" firstDataRow="1" firstDataCol="1"/>
  <pivotFields count="12">
    <pivotField axis="axisRow" showAll="0">
      <items count="12">
        <item x="0"/>
        <item x="1"/>
        <item x="2"/>
        <item x="3"/>
        <item h="1" x="4"/>
        <item h="1" x="5"/>
        <item h="1" x="10"/>
        <item x="6"/>
        <item x="7"/>
        <item x="8"/>
        <item x="9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Labor H" fld="2" baseField="0" baseItem="0"/>
    <dataField name="Soma de Machine H" fld="5" baseField="0" baseItem="0"/>
  </dataFields>
  <formats count="1">
    <format dxfId="1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DE978-E313-4F45-9845-0EA32F092D14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3:D8" firstHeaderRow="0" firstDataRow="1" firstDataCol="1"/>
  <pivotFields count="12">
    <pivotField axis="axisRow" showAll="0">
      <items count="12">
        <item x="0"/>
        <item x="1"/>
        <item x="2"/>
        <item x="3"/>
        <item h="1" x="4"/>
        <item h="1" x="5"/>
        <item h="1" x="10"/>
        <item h="1" x="6"/>
        <item h="1" x="7"/>
        <item h="1" x="8"/>
        <item h="1" x="9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Labor Val" fld="1" baseField="0" baseItem="0"/>
    <dataField name="Soma de Machine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276D0-BEA6-41BA-9A99-F2BCBCF0A12B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20:D25" firstHeaderRow="0" firstDataRow="1" firstDataCol="1"/>
  <pivotFields count="12">
    <pivotField axis="axisRow" showAll="0">
      <items count="12">
        <item x="0"/>
        <item x="1"/>
        <item x="2"/>
        <item x="3"/>
        <item h="1" x="4"/>
        <item h="1" x="5"/>
        <item h="1" x="10"/>
        <item h="1" x="6"/>
        <item h="1" x="7"/>
        <item h="1" x="8"/>
        <item h="1" x="9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Labor H" fld="2" baseField="0" baseItem="0"/>
    <dataField name="Soma de Machine H" fld="5" baseField="0" baseItem="0"/>
  </dataFields>
  <formats count="1">
    <format dxfId="1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5E8FB-792C-499F-96B5-1E637616F479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20:D25" firstHeaderRow="0" firstDataRow="1" firstDataCol="1"/>
  <pivotFields count="12">
    <pivotField axis="axisRow" showAll="0">
      <items count="12">
        <item h="1" x="0"/>
        <item h="1" x="1"/>
        <item h="1" x="2"/>
        <item h="1" x="3"/>
        <item h="1" x="4"/>
        <item h="1" x="5"/>
        <item h="1" x="10"/>
        <item x="6"/>
        <item x="7"/>
        <item x="8"/>
        <item x="9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Labor H" fld="2" baseField="0" baseItem="0"/>
    <dataField name="Soma de Machine H" fld="5" baseField="0" baseItem="0"/>
  </dataFields>
  <formats count="1">
    <format dxfId="1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B1FFB-86D0-41FB-B053-79EA86C93F3B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3:D8" firstHeaderRow="0" firstDataRow="1" firstDataCol="1"/>
  <pivotFields count="12">
    <pivotField axis="axisRow" showAll="0">
      <items count="12">
        <item h="1" x="0"/>
        <item h="1" x="1"/>
        <item h="1" x="2"/>
        <item h="1" x="3"/>
        <item h="1" x="4"/>
        <item h="1" x="5"/>
        <item h="1" x="10"/>
        <item x="6"/>
        <item x="7"/>
        <item x="8"/>
        <item x="9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Labor Val" fld="1" baseField="0" baseItem="0"/>
    <dataField name="Soma de MachineVal" fld="4" baseField="0" baseItem="0"/>
  </dataFields>
  <formats count="2">
    <format dxfId="114">
      <pivotArea collapsedLevelsAreSubtotals="1" fieldPosition="0">
        <references count="1">
          <reference field="0" count="0"/>
        </references>
      </pivotArea>
    </format>
    <format dxfId="11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27C85-8652-4C6E-964B-A2015C517CE3}" name="Tabela dinâmica1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7" indent="0" outline="1" outlineData="1" multipleFieldFilters="0">
  <location ref="A22:O36" firstHeaderRow="1" firstDataRow="3" firstDataCol="1"/>
  <pivotFields count="12">
    <pivotField axis="axisRow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 defaultSubtotal="0">
      <items count="2">
        <item x="0"/>
        <item x="1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1"/>
    <field x="10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</colItems>
  <dataFields count="1">
    <dataField name="Taxa Unit Hora Machine" fld="6" baseField="0" baseItem="0"/>
  </dataFields>
  <formats count="38">
    <format dxfId="37">
      <pivotArea outline="0" collapsedLevelsAreSubtotals="1" fieldPosition="0"/>
    </format>
    <format dxfId="36">
      <pivotArea field="10" type="button" dataOnly="0" labelOnly="1" outline="0" axis="axisCol" fieldPosition="1"/>
    </format>
    <format dxfId="35">
      <pivotArea field="-2" type="button" dataOnly="0" labelOnly="1" outline="0" axis="axisValues" fieldPosition="0"/>
    </format>
    <format dxfId="34">
      <pivotArea type="topRight" dataOnly="0" labelOnly="1" outline="0" offset="A1" fieldPosition="0"/>
    </format>
    <format dxfId="33">
      <pivotArea dataOnly="0" labelOnly="1" fieldPosition="0">
        <references count="1">
          <reference field="10" count="1">
            <x v="0"/>
          </reference>
        </references>
      </pivotArea>
    </format>
    <format dxfId="32">
      <pivotArea type="topRight" dataOnly="0" labelOnly="1" outline="0" offset="B1:D1" fieldPosition="0"/>
    </format>
    <format dxfId="31">
      <pivotArea dataOnly="0" labelOnly="1" fieldPosition="0">
        <references count="1">
          <reference field="10" count="1">
            <x v="1"/>
          </reference>
        </references>
      </pivotArea>
    </format>
    <format dxfId="30">
      <pivotArea type="topRight" dataOnly="0" labelOnly="1" outline="0" offset="E1:G1" fieldPosition="0"/>
    </format>
    <format dxfId="29">
      <pivotArea dataOnly="0" labelOnly="1" fieldPosition="0">
        <references count="1">
          <reference field="10" count="1">
            <x v="2"/>
          </reference>
        </references>
      </pivotArea>
    </format>
    <format dxfId="28">
      <pivotArea type="topRight" dataOnly="0" labelOnly="1" outline="0" offset="H1:J1" fieldPosition="0"/>
    </format>
    <format dxfId="27">
      <pivotArea dataOnly="0" labelOnly="1" fieldPosition="0">
        <references count="1">
          <reference field="10" count="1">
            <x v="3"/>
          </reference>
        </references>
      </pivotArea>
    </format>
    <format dxfId="26">
      <pivotArea type="topRight" dataOnly="0" labelOnly="1" outline="0" offset="K1:M1" fieldPosition="0"/>
    </format>
    <format dxfId="25">
      <pivotArea dataOnly="0" labelOnly="1" fieldPosition="0">
        <references count="1">
          <reference field="10" count="1">
            <x v="4"/>
          </reference>
        </references>
      </pivotArea>
    </format>
    <format dxfId="24">
      <pivotArea type="topRight" dataOnly="0" labelOnly="1" outline="0" offset="N1:P1" fieldPosition="0"/>
    </format>
    <format dxfId="23">
      <pivotArea dataOnly="0" labelOnly="1" fieldPosition="0">
        <references count="1">
          <reference field="10" count="1">
            <x v="5"/>
          </reference>
        </references>
      </pivotArea>
    </format>
    <format dxfId="22">
      <pivotArea type="topRight" dataOnly="0" labelOnly="1" outline="0" offset="Q1:S1" fieldPosition="0"/>
    </format>
    <format dxfId="21">
      <pivotArea dataOnly="0" labelOnly="1" fieldPosition="0">
        <references count="1">
          <reference field="10" count="1">
            <x v="6"/>
          </reference>
        </references>
      </pivotArea>
    </format>
    <format dxfId="20">
      <pivotArea type="topRight" dataOnly="0" labelOnly="1" outline="0" offset="T1:V1" fieldPosition="0"/>
    </format>
    <format dxfId="19">
      <pivotArea dataOnly="0" labelOnly="1" fieldPosition="0">
        <references count="1">
          <reference field="10" count="1">
            <x v="7"/>
          </reference>
        </references>
      </pivotArea>
    </format>
    <format dxfId="18">
      <pivotArea type="topRight" dataOnly="0" labelOnly="1" outline="0" offset="W1:Y1" fieldPosition="0"/>
    </format>
    <format dxfId="17">
      <pivotArea dataOnly="0" labelOnly="1" fieldPosition="0">
        <references count="1">
          <reference field="10" count="1">
            <x v="8"/>
          </reference>
        </references>
      </pivotArea>
    </format>
    <format dxfId="16">
      <pivotArea type="topRight" dataOnly="0" labelOnly="1" outline="0" offset="Z1:AB1" fieldPosition="0"/>
    </format>
    <format dxfId="15">
      <pivotArea dataOnly="0" labelOnly="1" fieldPosition="0">
        <references count="1">
          <reference field="10" count="1">
            <x v="9"/>
          </reference>
        </references>
      </pivotArea>
    </format>
    <format dxfId="14">
      <pivotArea type="topRight" dataOnly="0" labelOnly="1" outline="0" offset="AC1:AE1" fieldPosition="0"/>
    </format>
    <format dxfId="13">
      <pivotArea dataOnly="0" labelOnly="1" fieldPosition="0">
        <references count="1">
          <reference field="10" count="1">
            <x v="10"/>
          </reference>
        </references>
      </pivotArea>
    </format>
    <format dxfId="12">
      <pivotArea outline="0" collapsedLevelsAreSubtotals="1" fieldPosition="0">
        <references count="1">
          <reference field="10" count="1" selected="0">
            <x v="11"/>
          </reference>
        </references>
      </pivotArea>
    </format>
    <format dxfId="11">
      <pivotArea type="topRight" dataOnly="0" labelOnly="1" outline="0" offset="AF1:AH1" fieldPosition="0"/>
    </format>
    <format dxfId="10">
      <pivotArea dataOnly="0" labelOnly="1" fieldPosition="0">
        <references count="1">
          <reference field="10" count="1">
            <x v="11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1"/>
    </format>
    <format dxfId="5">
      <pivotArea field="-2" type="button" dataOnly="0" labelOnly="1" outline="0" axis="axisValues" fieldPosition="0"/>
    </format>
    <format dxfId="4">
      <pivotArea type="topRight" dataOnly="0" labelOnly="1" outline="0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C6710-E5B4-4896-BAFA-040274C4B5A3}" name="Tabela dinâmica3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7" indent="0" outline="1" outlineData="1" multipleFieldFilters="0">
  <location ref="A3:O17" firstHeaderRow="1" firstDataRow="3" firstDataCol="1"/>
  <pivotFields count="12">
    <pivotField axis="axisRow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 defaultSubtotal="0">
      <items count="2">
        <item x="0"/>
        <item x="1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1"/>
    <field x="10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</colItems>
  <dataFields count="1">
    <dataField name="Taxa Unit Hora Labor" fld="3" baseField="0" baseItem="0" numFmtId="43"/>
  </dataFields>
  <formats count="74">
    <format dxfId="111">
      <pivotArea outline="0" collapsedLevelsAreSubtotals="1" fieldPosition="0"/>
    </format>
    <format dxfId="110">
      <pivotArea outline="0" collapsedLevelsAreSubtotals="1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format>
    <format dxfId="109">
      <pivotArea field="10" type="button" dataOnly="0" labelOnly="1" outline="0" axis="axisCol" fieldPosition="1"/>
    </format>
    <format dxfId="108">
      <pivotArea field="-2" type="button" dataOnly="0" labelOnly="1" outline="0" axis="axisValues" fieldPosition="0"/>
    </format>
    <format dxfId="107">
      <pivotArea type="topRight" dataOnly="0" labelOnly="1" outline="0" offset="A1" fieldPosition="0"/>
    </format>
    <format dxfId="106">
      <pivotArea dataOnly="0" labelOnly="1" fieldPosition="0">
        <references count="1">
          <reference field="10" count="1">
            <x v="0"/>
          </reference>
        </references>
      </pivotArea>
    </format>
    <format dxfId="105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0"/>
          </reference>
        </references>
      </pivotArea>
    </format>
    <format dxfId="104">
      <pivotArea outline="0" collapsedLevelsAreSubtotals="1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format>
    <format dxfId="103">
      <pivotArea type="topRight" dataOnly="0" labelOnly="1" outline="0" offset="B1:D1" fieldPosition="0"/>
    </format>
    <format dxfId="102">
      <pivotArea dataOnly="0" labelOnly="1" fieldPosition="0">
        <references count="1">
          <reference field="10" count="1">
            <x v="1"/>
          </reference>
        </references>
      </pivotArea>
    </format>
    <format dxfId="101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1"/>
          </reference>
        </references>
      </pivotArea>
    </format>
    <format dxfId="100">
      <pivotArea outline="0" collapsedLevelsAreSubtotals="1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format>
    <format dxfId="99">
      <pivotArea type="topRight" dataOnly="0" labelOnly="1" outline="0" offset="E1:G1" fieldPosition="0"/>
    </format>
    <format dxfId="98">
      <pivotArea dataOnly="0" labelOnly="1" fieldPosition="0">
        <references count="1">
          <reference field="10" count="1">
            <x v="2"/>
          </reference>
        </references>
      </pivotArea>
    </format>
    <format dxfId="97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2"/>
          </reference>
        </references>
      </pivotArea>
    </format>
    <format dxfId="96">
      <pivotArea outline="0" collapsedLevelsAreSubtotals="1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format>
    <format dxfId="95">
      <pivotArea type="topRight" dataOnly="0" labelOnly="1" outline="0" offset="H1:J1" fieldPosition="0"/>
    </format>
    <format dxfId="94">
      <pivotArea dataOnly="0" labelOnly="1" fieldPosition="0">
        <references count="1">
          <reference field="10" count="1">
            <x v="3"/>
          </reference>
        </references>
      </pivotArea>
    </format>
    <format dxfId="93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3"/>
          </reference>
        </references>
      </pivotArea>
    </format>
    <format dxfId="92">
      <pivotArea outline="0" collapsedLevelsAreSubtotals="1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format>
    <format dxfId="91">
      <pivotArea type="topRight" dataOnly="0" labelOnly="1" outline="0" offset="K1:M1" fieldPosition="0"/>
    </format>
    <format dxfId="90">
      <pivotArea dataOnly="0" labelOnly="1" fieldPosition="0">
        <references count="1">
          <reference field="10" count="1">
            <x v="4"/>
          </reference>
        </references>
      </pivotArea>
    </format>
    <format dxfId="89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4"/>
          </reference>
        </references>
      </pivotArea>
    </format>
    <format dxfId="88">
      <pivotArea outline="0" collapsedLevelsAreSubtotals="1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format>
    <format dxfId="87">
      <pivotArea type="topRight" dataOnly="0" labelOnly="1" outline="0" offset="N1:P1" fieldPosition="0"/>
    </format>
    <format dxfId="86">
      <pivotArea dataOnly="0" labelOnly="1" fieldPosition="0">
        <references count="1">
          <reference field="10" count="1">
            <x v="5"/>
          </reference>
        </references>
      </pivotArea>
    </format>
    <format dxfId="85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5"/>
          </reference>
        </references>
      </pivotArea>
    </format>
    <format dxfId="84">
      <pivotArea outline="0" collapsedLevelsAreSubtotals="1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format>
    <format dxfId="83">
      <pivotArea type="topRight" dataOnly="0" labelOnly="1" outline="0" offset="Q1:S1" fieldPosition="0"/>
    </format>
    <format dxfId="82">
      <pivotArea dataOnly="0" labelOnly="1" fieldPosition="0">
        <references count="1">
          <reference field="10" count="1">
            <x v="6"/>
          </reference>
        </references>
      </pivotArea>
    </format>
    <format dxfId="81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6"/>
          </reference>
        </references>
      </pivotArea>
    </format>
    <format dxfId="80">
      <pivotArea outline="0" collapsedLevelsAreSubtotals="1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format>
    <format dxfId="79">
      <pivotArea type="topRight" dataOnly="0" labelOnly="1" outline="0" offset="T1:V1" fieldPosition="0"/>
    </format>
    <format dxfId="78">
      <pivotArea dataOnly="0" labelOnly="1" fieldPosition="0">
        <references count="1">
          <reference field="10" count="1">
            <x v="7"/>
          </reference>
        </references>
      </pivotArea>
    </format>
    <format dxfId="77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7"/>
          </reference>
        </references>
      </pivotArea>
    </format>
    <format dxfId="76">
      <pivotArea outline="0" collapsedLevelsAreSubtotals="1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format>
    <format dxfId="75">
      <pivotArea type="topRight" dataOnly="0" labelOnly="1" outline="0" offset="W1:Y1" fieldPosition="0"/>
    </format>
    <format dxfId="74">
      <pivotArea dataOnly="0" labelOnly="1" fieldPosition="0">
        <references count="1">
          <reference field="10" count="1">
            <x v="8"/>
          </reference>
        </references>
      </pivotArea>
    </format>
    <format dxfId="73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8"/>
          </reference>
        </references>
      </pivotArea>
    </format>
    <format dxfId="72">
      <pivotArea outline="0" collapsedLevelsAreSubtotals="1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format>
    <format dxfId="71">
      <pivotArea type="topRight" dataOnly="0" labelOnly="1" outline="0" offset="Z1:AB1" fieldPosition="0"/>
    </format>
    <format dxfId="70">
      <pivotArea dataOnly="0" labelOnly="1" fieldPosition="0">
        <references count="1">
          <reference field="10" count="1">
            <x v="9"/>
          </reference>
        </references>
      </pivotArea>
    </format>
    <format dxfId="69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9"/>
          </reference>
        </references>
      </pivotArea>
    </format>
    <format dxfId="68">
      <pivotArea outline="0" collapsedLevelsAreSubtotals="1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format>
    <format dxfId="67">
      <pivotArea type="topRight" dataOnly="0" labelOnly="1" outline="0" offset="AC1:AE1" fieldPosition="0"/>
    </format>
    <format dxfId="66">
      <pivotArea dataOnly="0" labelOnly="1" fieldPosition="0">
        <references count="1">
          <reference field="10" count="1">
            <x v="10"/>
          </reference>
        </references>
      </pivotArea>
    </format>
    <format dxfId="65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10"/>
          </reference>
        </references>
      </pivotArea>
    </format>
    <format dxfId="64">
      <pivotArea outline="0" collapsedLevelsAreSubtotals="1" fieldPosition="0">
        <references count="1">
          <reference field="10" count="1" selected="0">
            <x v="11"/>
          </reference>
        </references>
      </pivotArea>
    </format>
    <format dxfId="63">
      <pivotArea type="topRight" dataOnly="0" labelOnly="1" outline="0" offset="AF1:AH1" fieldPosition="0"/>
    </format>
    <format dxfId="62">
      <pivotArea dataOnly="0" labelOnly="1" fieldPosition="0">
        <references count="1">
          <reference field="10" count="1">
            <x v="11"/>
          </reference>
        </references>
      </pivotArea>
    </format>
    <format dxfId="61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11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0" type="button" dataOnly="0" labelOnly="1" outline="0" axis="axisCol" fieldPosition="1"/>
    </format>
    <format dxfId="56">
      <pivotArea field="-2" type="button" dataOnly="0" labelOnly="1" outline="0" axis="axisValues" fieldPosition="0"/>
    </format>
    <format dxfId="55">
      <pivotArea type="topRight" dataOnly="0" labelOnly="1" outline="0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0" count="0"/>
        </references>
      </pivotArea>
    </format>
    <format dxfId="50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0"/>
          </reference>
        </references>
      </pivotArea>
    </format>
    <format dxfId="49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1"/>
          </reference>
        </references>
      </pivotArea>
    </format>
    <format dxfId="48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2"/>
          </reference>
        </references>
      </pivotArea>
    </format>
    <format dxfId="47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3"/>
          </reference>
        </references>
      </pivotArea>
    </format>
    <format dxfId="46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4"/>
          </reference>
        </references>
      </pivotArea>
    </format>
    <format dxfId="45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5"/>
          </reference>
        </references>
      </pivotArea>
    </format>
    <format dxfId="44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6"/>
          </reference>
        </references>
      </pivotArea>
    </format>
    <format dxfId="43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7"/>
          </reference>
        </references>
      </pivotArea>
    </format>
    <format dxfId="42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8"/>
          </reference>
        </references>
      </pivotArea>
    </format>
    <format dxfId="41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9"/>
          </reference>
        </references>
      </pivotArea>
    </format>
    <format dxfId="40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10"/>
          </reference>
        </references>
      </pivotArea>
    </format>
    <format dxfId="39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11"/>
          </reference>
        </references>
      </pivotArea>
    </format>
    <format dxfId="38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AB471-3CCA-49F3-A672-3566BEECD643}" name="Tabela dinâmica5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7" indent="0" outline="1" outlineData="1" multipleFieldFilters="0">
  <location ref="A24:M33" firstHeaderRow="1" firstDataRow="2" firstDataCol="1"/>
  <pivotFields count="11">
    <pivotField axis="axisRow" showAll="0">
      <items count="13">
        <item h="1" x="0"/>
        <item x="1"/>
        <item x="2"/>
        <item x="3"/>
        <item x="4"/>
        <item x="5"/>
        <item x="6"/>
        <item x="7"/>
        <item h="1" x="8"/>
        <item h="1" x="9"/>
        <item h="1" x="10"/>
        <item h="1" x="11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axis="axisCol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0"/>
  </colFields>
  <col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oma de MachineP.Un" fld="6" baseField="0" baseItem="0"/>
  </dataFields>
  <formats count="40">
    <format dxfId="284">
      <pivotArea outline="0" collapsedLevelsAreSubtotals="1" fieldPosition="0"/>
    </format>
    <format dxfId="283">
      <pivotArea field="10" type="button" dataOnly="0" labelOnly="1" outline="0" axis="axisCol" fieldPosition="0"/>
    </format>
    <format dxfId="282">
      <pivotArea field="-2" type="button" dataOnly="0" labelOnly="1" outline="0" axis="axisValues" fieldPosition="0"/>
    </format>
    <format dxfId="281">
      <pivotArea type="topRight" dataOnly="0" labelOnly="1" outline="0" offset="A1" fieldPosition="0"/>
    </format>
    <format dxfId="280">
      <pivotArea dataOnly="0" labelOnly="1" fieldPosition="0">
        <references count="1">
          <reference field="10" count="1">
            <x v="12"/>
          </reference>
        </references>
      </pivotArea>
    </format>
    <format dxfId="279">
      <pivotArea type="topRight" dataOnly="0" labelOnly="1" outline="0" offset="B1:D1" fieldPosition="0"/>
    </format>
    <format dxfId="278">
      <pivotArea dataOnly="0" labelOnly="1" fieldPosition="0">
        <references count="1">
          <reference field="10" count="1">
            <x v="13"/>
          </reference>
        </references>
      </pivotArea>
    </format>
    <format dxfId="277">
      <pivotArea type="topRight" dataOnly="0" labelOnly="1" outline="0" offset="E1:G1" fieldPosition="0"/>
    </format>
    <format dxfId="276">
      <pivotArea dataOnly="0" labelOnly="1" fieldPosition="0">
        <references count="1">
          <reference field="10" count="1">
            <x v="14"/>
          </reference>
        </references>
      </pivotArea>
    </format>
    <format dxfId="275">
      <pivotArea type="topRight" dataOnly="0" labelOnly="1" outline="0" offset="H1:J1" fieldPosition="0"/>
    </format>
    <format dxfId="274">
      <pivotArea dataOnly="0" labelOnly="1" fieldPosition="0">
        <references count="1">
          <reference field="10" count="1">
            <x v="15"/>
          </reference>
        </references>
      </pivotArea>
    </format>
    <format dxfId="273">
      <pivotArea type="topRight" dataOnly="0" labelOnly="1" outline="0" offset="K1:M1" fieldPosition="0"/>
    </format>
    <format dxfId="272">
      <pivotArea dataOnly="0" labelOnly="1" fieldPosition="0">
        <references count="1">
          <reference field="10" count="1">
            <x v="16"/>
          </reference>
        </references>
      </pivotArea>
    </format>
    <format dxfId="271">
      <pivotArea type="topRight" dataOnly="0" labelOnly="1" outline="0" offset="N1:P1" fieldPosition="0"/>
    </format>
    <format dxfId="270">
      <pivotArea dataOnly="0" labelOnly="1" fieldPosition="0">
        <references count="1">
          <reference field="10" count="1">
            <x v="17"/>
          </reference>
        </references>
      </pivotArea>
    </format>
    <format dxfId="269">
      <pivotArea type="topRight" dataOnly="0" labelOnly="1" outline="0" offset="Q1:S1" fieldPosition="0"/>
    </format>
    <format dxfId="268">
      <pivotArea dataOnly="0" labelOnly="1" fieldPosition="0">
        <references count="1">
          <reference field="10" count="1">
            <x v="18"/>
          </reference>
        </references>
      </pivotArea>
    </format>
    <format dxfId="267">
      <pivotArea type="topRight" dataOnly="0" labelOnly="1" outline="0" offset="T1:V1" fieldPosition="0"/>
    </format>
    <format dxfId="266">
      <pivotArea dataOnly="0" labelOnly="1" fieldPosition="0">
        <references count="1">
          <reference field="10" count="1">
            <x v="19"/>
          </reference>
        </references>
      </pivotArea>
    </format>
    <format dxfId="265">
      <pivotArea type="topRight" dataOnly="0" labelOnly="1" outline="0" offset="W1:Y1" fieldPosition="0"/>
    </format>
    <format dxfId="264">
      <pivotArea dataOnly="0" labelOnly="1" fieldPosition="0">
        <references count="1">
          <reference field="10" count="1">
            <x v="20"/>
          </reference>
        </references>
      </pivotArea>
    </format>
    <format dxfId="263">
      <pivotArea type="topRight" dataOnly="0" labelOnly="1" outline="0" offset="Z1:AB1" fieldPosition="0"/>
    </format>
    <format dxfId="262">
      <pivotArea dataOnly="0" labelOnly="1" fieldPosition="0">
        <references count="1">
          <reference field="10" count="1">
            <x v="21"/>
          </reference>
        </references>
      </pivotArea>
    </format>
    <format dxfId="261">
      <pivotArea type="topRight" dataOnly="0" labelOnly="1" outline="0" offset="AC1:AE1" fieldPosition="0"/>
    </format>
    <format dxfId="260">
      <pivotArea dataOnly="0" labelOnly="1" fieldPosition="0">
        <references count="1">
          <reference field="10" count="1">
            <x v="22"/>
          </reference>
        </references>
      </pivotArea>
    </format>
    <format dxfId="259">
      <pivotArea outline="0" collapsedLevelsAreSubtotals="1" fieldPosition="0">
        <references count="1">
          <reference field="10" count="1" selected="0">
            <x v="23"/>
          </reference>
        </references>
      </pivotArea>
    </format>
    <format dxfId="258">
      <pivotArea type="topRight" dataOnly="0" labelOnly="1" outline="0" offset="AF1:AH1" fieldPosition="0"/>
    </format>
    <format dxfId="257">
      <pivotArea dataOnly="0" labelOnly="1" fieldPosition="0">
        <references count="1">
          <reference field="10" count="1">
            <x v="23"/>
          </reference>
        </references>
      </pivotArea>
    </format>
    <format dxfId="256">
      <pivotArea type="all" dataOnly="0" outline="0" fieldPosition="0"/>
    </format>
    <format dxfId="255">
      <pivotArea outline="0" collapsedLevelsAreSubtotals="1" fieldPosition="0"/>
    </format>
    <format dxfId="254">
      <pivotArea type="origin" dataOnly="0" labelOnly="1" outline="0" fieldPosition="0"/>
    </format>
    <format dxfId="253">
      <pivotArea field="10" type="button" dataOnly="0" labelOnly="1" outline="0" axis="axisCol" fieldPosition="0"/>
    </format>
    <format dxfId="252">
      <pivotArea field="-2" type="button" dataOnly="0" labelOnly="1" outline="0" axis="axisValues" fieldPosition="0"/>
    </format>
    <format dxfId="251">
      <pivotArea type="topRight" dataOnly="0" labelOnly="1" outline="0" fieldPosition="0"/>
    </format>
    <format dxfId="250">
      <pivotArea field="0" type="button" dataOnly="0" labelOnly="1" outline="0" axis="axisRow" fieldPosition="0"/>
    </format>
    <format dxfId="249">
      <pivotArea dataOnly="0" labelOnly="1" fieldPosition="0">
        <references count="1">
          <reference field="0" count="0"/>
        </references>
      </pivotArea>
    </format>
    <format dxfId="248">
      <pivotArea dataOnly="0" labelOnly="1" grandRow="1" outline="0" fieldPosition="0"/>
    </format>
    <format dxfId="247">
      <pivotArea dataOnly="0" labelOnly="1" fieldPosition="0">
        <references count="1">
          <reference field="10" count="0"/>
        </references>
      </pivotArea>
    </format>
    <format dxfId="246">
      <pivotArea collapsedLevelsAreSubtotals="1" fieldPosition="0">
        <references count="1">
          <reference field="0" count="4">
            <x v="8"/>
            <x v="9"/>
            <x v="10"/>
            <x v="11"/>
          </reference>
        </references>
      </pivotArea>
    </format>
    <format dxfId="245">
      <pivotArea dataOnly="0" labelOnly="1" fieldPosition="0">
        <references count="1">
          <reference field="0" count="4">
            <x v="8"/>
            <x v="9"/>
            <x v="10"/>
            <x v="1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44491-E87F-4CAC-BB23-90B5BB27ECEE}" name="Tabela dinâmica3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7" indent="0" outline="1" outlineData="1" multipleFieldFilters="0">
  <location ref="A3:M12" firstHeaderRow="1" firstDataRow="2" firstDataCol="1"/>
  <pivotFields count="11">
    <pivotField axis="axisRow" showAll="0">
      <items count="13">
        <item h="1" x="0"/>
        <item x="1"/>
        <item x="2"/>
        <item x="3"/>
        <item x="4"/>
        <item x="5"/>
        <item x="6"/>
        <item x="7"/>
        <item h="1" x="8"/>
        <item h="1" x="9"/>
        <item h="1" x="10"/>
        <item h="1" x="11"/>
        <item t="default"/>
      </items>
    </pivotField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axis="axisCol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0"/>
  </colFields>
  <col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oma de Labor H" fld="2" baseField="0" baseItem="0"/>
  </dataFields>
  <formats count="40">
    <format dxfId="164">
      <pivotArea outline="0" collapsedLevelsAreSubtotals="1" fieldPosition="0"/>
    </format>
    <format dxfId="163">
      <pivotArea field="10" type="button" dataOnly="0" labelOnly="1" outline="0" axis="axisCol" fieldPosition="0"/>
    </format>
    <format dxfId="162">
      <pivotArea field="-2" type="button" dataOnly="0" labelOnly="1" outline="0" axis="axisValues" fieldPosition="0"/>
    </format>
    <format dxfId="161">
      <pivotArea type="topRight" dataOnly="0" labelOnly="1" outline="0" offset="A1" fieldPosition="0"/>
    </format>
    <format dxfId="160">
      <pivotArea dataOnly="0" labelOnly="1" fieldPosition="0">
        <references count="1">
          <reference field="10" count="1">
            <x v="12"/>
          </reference>
        </references>
      </pivotArea>
    </format>
    <format dxfId="159">
      <pivotArea type="topRight" dataOnly="0" labelOnly="1" outline="0" offset="B1:D1" fieldPosition="0"/>
    </format>
    <format dxfId="158">
      <pivotArea dataOnly="0" labelOnly="1" fieldPosition="0">
        <references count="1">
          <reference field="10" count="1">
            <x v="13"/>
          </reference>
        </references>
      </pivotArea>
    </format>
    <format dxfId="157">
      <pivotArea type="topRight" dataOnly="0" labelOnly="1" outline="0" offset="E1:G1" fieldPosition="0"/>
    </format>
    <format dxfId="156">
      <pivotArea dataOnly="0" labelOnly="1" fieldPosition="0">
        <references count="1">
          <reference field="10" count="1">
            <x v="14"/>
          </reference>
        </references>
      </pivotArea>
    </format>
    <format dxfId="155">
      <pivotArea type="topRight" dataOnly="0" labelOnly="1" outline="0" offset="H1:J1" fieldPosition="0"/>
    </format>
    <format dxfId="154">
      <pivotArea dataOnly="0" labelOnly="1" fieldPosition="0">
        <references count="1">
          <reference field="10" count="1">
            <x v="15"/>
          </reference>
        </references>
      </pivotArea>
    </format>
    <format dxfId="153">
      <pivotArea type="topRight" dataOnly="0" labelOnly="1" outline="0" offset="K1:M1" fieldPosition="0"/>
    </format>
    <format dxfId="152">
      <pivotArea dataOnly="0" labelOnly="1" fieldPosition="0">
        <references count="1">
          <reference field="10" count="1">
            <x v="16"/>
          </reference>
        </references>
      </pivotArea>
    </format>
    <format dxfId="151">
      <pivotArea type="topRight" dataOnly="0" labelOnly="1" outline="0" offset="N1:P1" fieldPosition="0"/>
    </format>
    <format dxfId="150">
      <pivotArea dataOnly="0" labelOnly="1" fieldPosition="0">
        <references count="1">
          <reference field="10" count="1">
            <x v="17"/>
          </reference>
        </references>
      </pivotArea>
    </format>
    <format dxfId="149">
      <pivotArea type="topRight" dataOnly="0" labelOnly="1" outline="0" offset="Q1:S1" fieldPosition="0"/>
    </format>
    <format dxfId="148">
      <pivotArea dataOnly="0" labelOnly="1" fieldPosition="0">
        <references count="1">
          <reference field="10" count="1">
            <x v="18"/>
          </reference>
        </references>
      </pivotArea>
    </format>
    <format dxfId="147">
      <pivotArea type="topRight" dataOnly="0" labelOnly="1" outline="0" offset="T1:V1" fieldPosition="0"/>
    </format>
    <format dxfId="146">
      <pivotArea dataOnly="0" labelOnly="1" fieldPosition="0">
        <references count="1">
          <reference field="10" count="1">
            <x v="19"/>
          </reference>
        </references>
      </pivotArea>
    </format>
    <format dxfId="145">
      <pivotArea type="topRight" dataOnly="0" labelOnly="1" outline="0" offset="W1:Y1" fieldPosition="0"/>
    </format>
    <format dxfId="144">
      <pivotArea dataOnly="0" labelOnly="1" fieldPosition="0">
        <references count="1">
          <reference field="10" count="1">
            <x v="20"/>
          </reference>
        </references>
      </pivotArea>
    </format>
    <format dxfId="143">
      <pivotArea type="topRight" dataOnly="0" labelOnly="1" outline="0" offset="Z1:AB1" fieldPosition="0"/>
    </format>
    <format dxfId="142">
      <pivotArea dataOnly="0" labelOnly="1" fieldPosition="0">
        <references count="1">
          <reference field="10" count="1">
            <x v="21"/>
          </reference>
        </references>
      </pivotArea>
    </format>
    <format dxfId="141">
      <pivotArea type="topRight" dataOnly="0" labelOnly="1" outline="0" offset="AC1:AE1" fieldPosition="0"/>
    </format>
    <format dxfId="140">
      <pivotArea dataOnly="0" labelOnly="1" fieldPosition="0">
        <references count="1">
          <reference field="10" count="1">
            <x v="22"/>
          </reference>
        </references>
      </pivotArea>
    </format>
    <format dxfId="139">
      <pivotArea outline="0" collapsedLevelsAreSubtotals="1" fieldPosition="0">
        <references count="1">
          <reference field="10" count="1" selected="0">
            <x v="23"/>
          </reference>
        </references>
      </pivotArea>
    </format>
    <format dxfId="138">
      <pivotArea type="topRight" dataOnly="0" labelOnly="1" outline="0" offset="AF1:AH1" fieldPosition="0"/>
    </format>
    <format dxfId="137">
      <pivotArea dataOnly="0" labelOnly="1" fieldPosition="0">
        <references count="1">
          <reference field="10" count="1">
            <x v="23"/>
          </reference>
        </references>
      </pivotArea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10" type="button" dataOnly="0" labelOnly="1" outline="0" axis="axisCol" fieldPosition="0"/>
    </format>
    <format dxfId="132">
      <pivotArea field="-2" type="button" dataOnly="0" labelOnly="1" outline="0" axis="axisValues" fieldPosition="0"/>
    </format>
    <format dxfId="131">
      <pivotArea type="topRight" dataOnly="0" labelOnly="1" outline="0" fieldPosition="0"/>
    </format>
    <format dxfId="130">
      <pivotArea field="0" type="button" dataOnly="0" labelOnly="1" outline="0" axis="axisRow" fieldPosition="0"/>
    </format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grandRow="1" outline="0" fieldPosition="0"/>
    </format>
    <format dxfId="127">
      <pivotArea dataOnly="0" labelOnly="1" fieldPosition="0">
        <references count="1">
          <reference field="10" count="0"/>
        </references>
      </pivotArea>
    </format>
    <format dxfId="126">
      <pivotArea collapsedLevelsAreSubtotals="1" fieldPosition="0">
        <references count="1">
          <reference field="0" count="4">
            <x v="8"/>
            <x v="9"/>
            <x v="10"/>
            <x v="11"/>
          </reference>
        </references>
      </pivotArea>
    </format>
    <format dxfId="125">
      <pivotArea dataOnly="0" labelOnly="1" fieldPosition="0">
        <references count="1">
          <reference field="0" count="4">
            <x v="8"/>
            <x v="9"/>
            <x v="10"/>
            <x v="1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294A0-F138-4096-ACE2-CD7F2F68AD28}" name="Tabela dinâmica5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7" indent="0" outline="1" outlineData="1" multipleFieldFilters="0">
  <location ref="A24:M33" firstHeaderRow="1" firstDataRow="2" firstDataCol="1"/>
  <pivotFields count="11">
    <pivotField axis="axisRow" showAll="0">
      <items count="13">
        <item h="1" x="0"/>
        <item x="1"/>
        <item x="2"/>
        <item x="3"/>
        <item x="4"/>
        <item x="5"/>
        <item x="6"/>
        <item x="7"/>
        <item h="1" x="8"/>
        <item h="1" x="9"/>
        <item h="1" x="10"/>
        <item h="1" x="11"/>
        <item t="default"/>
      </items>
    </pivotField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axis="axisCol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0"/>
  </colFields>
  <col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oma de Machine H" fld="5" baseField="0" baseItem="0"/>
  </dataFields>
  <formats count="40">
    <format dxfId="204">
      <pivotArea outline="0" collapsedLevelsAreSubtotals="1" fieldPosition="0"/>
    </format>
    <format dxfId="203">
      <pivotArea field="10" type="button" dataOnly="0" labelOnly="1" outline="0" axis="axisCol" fieldPosition="0"/>
    </format>
    <format dxfId="202">
      <pivotArea field="-2" type="button" dataOnly="0" labelOnly="1" outline="0" axis="axisValues" fieldPosition="0"/>
    </format>
    <format dxfId="201">
      <pivotArea type="topRight" dataOnly="0" labelOnly="1" outline="0" offset="A1" fieldPosition="0"/>
    </format>
    <format dxfId="200">
      <pivotArea dataOnly="0" labelOnly="1" fieldPosition="0">
        <references count="1">
          <reference field="10" count="1">
            <x v="12"/>
          </reference>
        </references>
      </pivotArea>
    </format>
    <format dxfId="199">
      <pivotArea type="topRight" dataOnly="0" labelOnly="1" outline="0" offset="B1:D1" fieldPosition="0"/>
    </format>
    <format dxfId="198">
      <pivotArea dataOnly="0" labelOnly="1" fieldPosition="0">
        <references count="1">
          <reference field="10" count="1">
            <x v="13"/>
          </reference>
        </references>
      </pivotArea>
    </format>
    <format dxfId="197">
      <pivotArea type="topRight" dataOnly="0" labelOnly="1" outline="0" offset="E1:G1" fieldPosition="0"/>
    </format>
    <format dxfId="196">
      <pivotArea dataOnly="0" labelOnly="1" fieldPosition="0">
        <references count="1">
          <reference field="10" count="1">
            <x v="14"/>
          </reference>
        </references>
      </pivotArea>
    </format>
    <format dxfId="195">
      <pivotArea type="topRight" dataOnly="0" labelOnly="1" outline="0" offset="H1:J1" fieldPosition="0"/>
    </format>
    <format dxfId="194">
      <pivotArea dataOnly="0" labelOnly="1" fieldPosition="0">
        <references count="1">
          <reference field="10" count="1">
            <x v="15"/>
          </reference>
        </references>
      </pivotArea>
    </format>
    <format dxfId="193">
      <pivotArea type="topRight" dataOnly="0" labelOnly="1" outline="0" offset="K1:M1" fieldPosition="0"/>
    </format>
    <format dxfId="192">
      <pivotArea dataOnly="0" labelOnly="1" fieldPosition="0">
        <references count="1">
          <reference field="10" count="1">
            <x v="16"/>
          </reference>
        </references>
      </pivotArea>
    </format>
    <format dxfId="191">
      <pivotArea type="topRight" dataOnly="0" labelOnly="1" outline="0" offset="N1:P1" fieldPosition="0"/>
    </format>
    <format dxfId="190">
      <pivotArea dataOnly="0" labelOnly="1" fieldPosition="0">
        <references count="1">
          <reference field="10" count="1">
            <x v="17"/>
          </reference>
        </references>
      </pivotArea>
    </format>
    <format dxfId="189">
      <pivotArea type="topRight" dataOnly="0" labelOnly="1" outline="0" offset="Q1:S1" fieldPosition="0"/>
    </format>
    <format dxfId="188">
      <pivotArea dataOnly="0" labelOnly="1" fieldPosition="0">
        <references count="1">
          <reference field="10" count="1">
            <x v="18"/>
          </reference>
        </references>
      </pivotArea>
    </format>
    <format dxfId="187">
      <pivotArea type="topRight" dataOnly="0" labelOnly="1" outline="0" offset="T1:V1" fieldPosition="0"/>
    </format>
    <format dxfId="186">
      <pivotArea dataOnly="0" labelOnly="1" fieldPosition="0">
        <references count="1">
          <reference field="10" count="1">
            <x v="19"/>
          </reference>
        </references>
      </pivotArea>
    </format>
    <format dxfId="185">
      <pivotArea type="topRight" dataOnly="0" labelOnly="1" outline="0" offset="W1:Y1" fieldPosition="0"/>
    </format>
    <format dxfId="184">
      <pivotArea dataOnly="0" labelOnly="1" fieldPosition="0">
        <references count="1">
          <reference field="10" count="1">
            <x v="20"/>
          </reference>
        </references>
      </pivotArea>
    </format>
    <format dxfId="183">
      <pivotArea type="topRight" dataOnly="0" labelOnly="1" outline="0" offset="Z1:AB1" fieldPosition="0"/>
    </format>
    <format dxfId="182">
      <pivotArea dataOnly="0" labelOnly="1" fieldPosition="0">
        <references count="1">
          <reference field="10" count="1">
            <x v="21"/>
          </reference>
        </references>
      </pivotArea>
    </format>
    <format dxfId="181">
      <pivotArea type="topRight" dataOnly="0" labelOnly="1" outline="0" offset="AC1:AE1" fieldPosition="0"/>
    </format>
    <format dxfId="180">
      <pivotArea dataOnly="0" labelOnly="1" fieldPosition="0">
        <references count="1">
          <reference field="10" count="1">
            <x v="22"/>
          </reference>
        </references>
      </pivotArea>
    </format>
    <format dxfId="179">
      <pivotArea outline="0" collapsedLevelsAreSubtotals="1" fieldPosition="0">
        <references count="1">
          <reference field="10" count="1" selected="0">
            <x v="23"/>
          </reference>
        </references>
      </pivotArea>
    </format>
    <format dxfId="178">
      <pivotArea type="topRight" dataOnly="0" labelOnly="1" outline="0" offset="AF1:AH1" fieldPosition="0"/>
    </format>
    <format dxfId="177">
      <pivotArea dataOnly="0" labelOnly="1" fieldPosition="0">
        <references count="1">
          <reference field="10" count="1">
            <x v="23"/>
          </reference>
        </references>
      </pivotArea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type="origin" dataOnly="0" labelOnly="1" outline="0" fieldPosition="0"/>
    </format>
    <format dxfId="173">
      <pivotArea field="10" type="button" dataOnly="0" labelOnly="1" outline="0" axis="axisCol" fieldPosition="0"/>
    </format>
    <format dxfId="172">
      <pivotArea field="-2" type="button" dataOnly="0" labelOnly="1" outline="0" axis="axisValues" fieldPosition="0"/>
    </format>
    <format dxfId="171">
      <pivotArea type="topRight" dataOnly="0" labelOnly="1" outline="0" fieldPosition="0"/>
    </format>
    <format dxfId="170">
      <pivotArea field="0" type="button" dataOnly="0" labelOnly="1" outline="0" axis="axisRow" fieldPosition="0"/>
    </format>
    <format dxfId="169">
      <pivotArea dataOnly="0" labelOnly="1" fieldPosition="0">
        <references count="1">
          <reference field="0" count="0"/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1">
          <reference field="10" count="0"/>
        </references>
      </pivotArea>
    </format>
    <format dxfId="166">
      <pivotArea collapsedLevelsAreSubtotals="1" fieldPosition="0">
        <references count="1">
          <reference field="0" count="4">
            <x v="8"/>
            <x v="9"/>
            <x v="10"/>
            <x v="11"/>
          </reference>
        </references>
      </pivotArea>
    </format>
    <format dxfId="165">
      <pivotArea dataOnly="0" labelOnly="1" fieldPosition="0">
        <references count="1">
          <reference field="0" count="4">
            <x v="8"/>
            <x v="9"/>
            <x v="10"/>
            <x v="1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6AC6E-D830-4CA2-BC9D-491493AB143E}" name="Tabela dinâmica5" cacheId="3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7" indent="0" outline="1" outlineData="1" multipleFieldFilters="0">
  <location ref="A43:AV57" firstHeaderRow="1" firstDataRow="3" firstDataCol="1"/>
  <pivotFields count="12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h="1" x="1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m="1" x="13"/>
        <item t="default"/>
      </items>
    </pivotField>
    <pivotField axis="axisCol" showAll="0">
      <items count="6">
        <item x="0"/>
        <item x="1"/>
        <item x="4"/>
        <item x="2"/>
        <item x="3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1"/>
    <field x="10"/>
  </colFields>
  <colItems count="4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</colItems>
  <dataFields count="1">
    <dataField name="Soma de Machine H" fld="5" baseField="0" baseItem="0"/>
  </dataFields>
  <formats count="1">
    <format dxfId="1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12C38-ED00-447D-A731-DE16CE5B5404}" name="Tabela dinâmica4" cacheId="3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7" indent="0" outline="1" outlineData="1" multipleFieldFilters="0">
  <location ref="A23:AV37" firstHeaderRow="1" firstDataRow="3" firstDataCol="1"/>
  <pivotFields count="12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h="1" x="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m="1" x="13"/>
        <item t="default"/>
      </items>
    </pivotField>
    <pivotField axis="axisCol" showAll="0">
      <items count="6">
        <item x="0"/>
        <item x="1"/>
        <item x="4"/>
        <item x="2"/>
        <item x="3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1"/>
    <field x="10"/>
  </colFields>
  <colItems count="4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</colItems>
  <dataFields count="1">
    <dataField name="Soma de Labor H" fld="2" baseField="0" baseItem="0"/>
  </dataFields>
  <formats count="1">
    <format dxfId="1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3E105-419C-4450-8678-F228C98849ED}" name="Tabela dinâmica3" cacheId="3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7" indent="0" outline="1" outlineData="1" multipleFieldFilters="0">
  <location ref="A3:CQ18" firstHeaderRow="1" firstDataRow="4" firstDataCol="1"/>
  <pivotFields count="12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h="1" x="12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m="1" x="13"/>
        <item t="default"/>
      </items>
    </pivotField>
    <pivotField axis="axisCol" showAll="0">
      <items count="6">
        <item x="0"/>
        <item x="1"/>
        <item x="4"/>
        <item x="2"/>
        <item x="3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3">
    <field x="-2"/>
    <field x="11"/>
    <field x="10"/>
  </colFields>
  <colItems count="94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4"/>
    </i>
    <i i="1">
      <x v="1"/>
      <x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 r="1" i="1">
      <x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 r="1" i="1">
      <x v="1"/>
    </i>
    <i r="1" i="1">
      <x v="3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 r="1" i="1">
      <x v="3"/>
    </i>
    <i r="1" i="1">
      <x v="4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t="default" r="1" i="1">
      <x v="4"/>
    </i>
  </colItems>
  <dataFields count="2">
    <dataField name="Soma de Labor Val" fld="1" baseField="0" baseItem="0"/>
    <dataField name="Soma de MachineVal" fld="4" baseField="0" baseItem="0"/>
  </dataFields>
  <formats count="1">
    <format dxfId="1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DEA96-AE52-41E2-9D94-F84696A40215}" name="Tabela dinâmica2" cacheId="4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W18" firstHeaderRow="1" firstDataRow="3" firstDataCol="1"/>
  <pivotFields count="1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1"/>
    <field x="10"/>
  </colFields>
  <col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1">
    <dataField name="Soma de Labor Val" fld="1" baseField="0" baseItem="0"/>
  </dataFields>
  <formats count="1">
    <format dxfId="1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85695-C0BA-45A8-896B-7237FC17CB56}" name="Tabela dinâmica3" cacheId="4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3:W38" firstHeaderRow="1" firstDataRow="3" firstDataCol="1"/>
  <pivotFields count="1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1"/>
    <field x="10"/>
  </colFields>
  <col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1">
    <dataField name="Soma de MachineVal" fld="4" baseField="0" baseItem="0"/>
  </dataFields>
  <formats count="1">
    <format dxfId="1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E7747-98BC-496E-BB17-A618E645B4F5}" name="Tabela1" displayName="Tabela1" ref="A1:L12" totalsRowShown="0">
  <autoFilter ref="A1:L12" xr:uid="{4C8E7747-98BC-496E-BB17-A618E645B4F5}"/>
  <tableColumns count="12">
    <tableColumn id="1" xr3:uid="{202D0398-A335-4A00-812D-101F6139D018}" name="Cost Center"/>
    <tableColumn id="2" xr3:uid="{B5EDE56A-2722-41A5-8962-BDED276A6DF8}" name="Labor Val"/>
    <tableColumn id="3" xr3:uid="{0304E6DF-DBC9-47F7-976D-963F0F1FCFD8}" name="Labor H"/>
    <tableColumn id="4" xr3:uid="{7C320D42-3323-4277-BDB2-6253B6874C66}" name="Labor P.Un"/>
    <tableColumn id="5" xr3:uid="{C42FFFCA-BD52-4C97-AF6D-E5BCCF27CCBC}" name="MachineVal"/>
    <tableColumn id="6" xr3:uid="{E0DD32D1-61EA-4A1C-A3AB-EA4F63112A2F}" name="Machine H"/>
    <tableColumn id="7" xr3:uid="{651507EA-9377-4AC2-A923-8D0006521EF1}" name="MachineP.Un"/>
    <tableColumn id="8" xr3:uid="{881B33E3-B09F-4B3F-9C43-1F2592E244A5}" name="No Revaluation €"/>
    <tableColumn id="9" xr3:uid="{D93FB369-7E44-4A11-855A-337EF0066A2A}" name="Residue Val"/>
    <tableColumn id="10" xr3:uid="{848968C0-C883-4373-B1B3-98643F5DDB8E}" name="Total Val"/>
    <tableColumn id="11" xr3:uid="{CEE5BFE0-D68D-4166-9C1F-2625FD7B26AE}" name="mês"/>
    <tableColumn id="12" xr3:uid="{37DFF0A9-43E7-4572-AA53-4C39516B8E09}" name="A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523DE5-A63E-41E5-9C06-95FF471FE5F6}" name="Tabela2" displayName="Tabela2" ref="A1:L12" totalsRowShown="0">
  <autoFilter ref="A1:L12" xr:uid="{9B523DE5-A63E-41E5-9C06-95FF471FE5F6}"/>
  <tableColumns count="12">
    <tableColumn id="1" xr3:uid="{BA6936F7-F8E4-4813-9114-62D4CF45E774}" name="Cost Center"/>
    <tableColumn id="2" xr3:uid="{B12353AE-76FF-4EE2-9B14-BA094028E855}" name="Labor Val"/>
    <tableColumn id="3" xr3:uid="{44DA5A6A-2A41-401A-9D0E-CEFBECA1135D}" name="Labor H"/>
    <tableColumn id="4" xr3:uid="{034D04E2-395B-4ED8-B678-C899A4FE3054}" name="Labor P.Un"/>
    <tableColumn id="5" xr3:uid="{EBDC9ADD-DBC0-41CD-8762-6B3382FBBD6A}" name="MachineVal" dataDxfId="119"/>
    <tableColumn id="6" xr3:uid="{3E6D8770-9F2E-4862-A1D0-B3CBE461719F}" name="Machine H"/>
    <tableColumn id="7" xr3:uid="{0612A4D3-46EA-45D3-B8E1-D339B2B636B9}" name="MachineP.Un"/>
    <tableColumn id="8" xr3:uid="{572E66A7-4C77-42C8-AF59-9556949FCBFB}" name="No Revaluation €"/>
    <tableColumn id="9" xr3:uid="{3FDD90AD-FE43-46CC-8CFD-F9EBA5E6E5BA}" name="Residue Val"/>
    <tableColumn id="10" xr3:uid="{24F74306-262D-46C6-B0CF-ADE6A4EF5C6D}" name="Total Val"/>
    <tableColumn id="11" xr3:uid="{3CEDCDAB-8629-485B-800D-3956FC4DC368}" name="mês"/>
    <tableColumn id="12" xr3:uid="{9B960AB2-F6DF-421B-8E16-9149ECF12B8E}" name="A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0BF0E-B2E6-4DBD-9B9E-49E166FBFD0C}" name="Tabela3" displayName="Tabela3" ref="A1:L12" totalsRowShown="0">
  <autoFilter ref="A1:L12" xr:uid="{C650BF0E-B2E6-4DBD-9B9E-49E166FBFD0C}"/>
  <tableColumns count="12">
    <tableColumn id="1" xr3:uid="{5C8B349C-D624-41C5-84BB-16A535957BFA}" name="Cost Center"/>
    <tableColumn id="2" xr3:uid="{5BE17CDD-9490-4FCB-9B41-1BAAC9A9A9C1}" name="Labor Val"/>
    <tableColumn id="3" xr3:uid="{6A8BBEBF-4BAB-443C-B816-9780E667A22A}" name="Labor H"/>
    <tableColumn id="4" xr3:uid="{768BAEC8-FBDB-44A3-B3B4-90FF5E68BF1F}" name="Labor P.Un"/>
    <tableColumn id="5" xr3:uid="{361E118D-0321-4A4D-B847-ACA4C2F27FDD}" name="MachineVal"/>
    <tableColumn id="6" xr3:uid="{498BBD38-70FC-4757-9E64-EC7E0D7FBBC8}" name="Machine H"/>
    <tableColumn id="7" xr3:uid="{BF2A406E-3874-4FC8-906D-B3D2669C3C67}" name="MachineP.Un"/>
    <tableColumn id="8" xr3:uid="{E0C54B76-4457-43DA-9C89-732EDFCAB92F}" name="No Revaluation €"/>
    <tableColumn id="9" xr3:uid="{A3050748-FDB3-4E70-A471-06C86E5689F9}" name="Residue Val"/>
    <tableColumn id="10" xr3:uid="{A67F782A-C000-426B-93BD-9AE480677C6D}" name="Total Val"/>
    <tableColumn id="11" xr3:uid="{CD0E93E3-19CA-441C-ACC8-881AC01A394B}" name="mês"/>
    <tableColumn id="12" xr3:uid="{67F63CF9-DEB0-4428-A339-929C7BA16314}" name="A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70C4-B92E-4E0E-A5B2-0ACA0DF966BB}">
  <dimension ref="B2:T23"/>
  <sheetViews>
    <sheetView showGridLines="0" workbookViewId="0">
      <selection activeCell="E21" sqref="E21"/>
    </sheetView>
  </sheetViews>
  <sheetFormatPr defaultRowHeight="14.4" x14ac:dyDescent="0.3"/>
  <cols>
    <col min="1" max="1" width="3" customWidth="1"/>
    <col min="2" max="2" width="27.21875" bestFit="1" customWidth="1"/>
    <col min="3" max="3" width="19.77734375" bestFit="1" customWidth="1"/>
    <col min="4" max="4" width="15.21875" bestFit="1" customWidth="1"/>
    <col min="5" max="5" width="12.21875" bestFit="1" customWidth="1"/>
    <col min="6" max="6" width="11.5546875" bestFit="1" customWidth="1"/>
    <col min="7" max="7" width="7.77734375" bestFit="1" customWidth="1"/>
    <col min="8" max="8" width="6" customWidth="1"/>
    <col min="9" max="11" width="11.44140625" bestFit="1" customWidth="1"/>
    <col min="12" max="12" width="5.44140625" customWidth="1"/>
    <col min="13" max="14" width="12.77734375" bestFit="1" customWidth="1"/>
    <col min="15" max="15" width="11.44140625" bestFit="1" customWidth="1"/>
    <col min="16" max="16" width="7.77734375" bestFit="1" customWidth="1"/>
    <col min="17" max="17" width="11.44140625" bestFit="1" customWidth="1"/>
    <col min="18" max="18" width="9.44140625" bestFit="1" customWidth="1"/>
    <col min="19" max="21" width="8.77734375"/>
  </cols>
  <sheetData>
    <row r="2" spans="2:20" x14ac:dyDescent="0.3">
      <c r="B2" s="1" t="s">
        <v>20</v>
      </c>
      <c r="C2" s="22"/>
      <c r="D2" s="13"/>
      <c r="E2" s="102" t="s">
        <v>14</v>
      </c>
      <c r="F2" s="102"/>
      <c r="G2" s="103"/>
      <c r="I2" s="104" t="s">
        <v>18</v>
      </c>
      <c r="J2" s="105"/>
      <c r="K2" s="106"/>
      <c r="M2" s="107" t="s">
        <v>15</v>
      </c>
      <c r="N2" s="108"/>
      <c r="O2" s="108"/>
      <c r="P2" s="14"/>
    </row>
    <row r="3" spans="2:20" x14ac:dyDescent="0.3">
      <c r="B3" s="1"/>
      <c r="C3" s="60"/>
      <c r="E3" s="44" t="s">
        <v>19</v>
      </c>
      <c r="F3" s="44" t="s">
        <v>0</v>
      </c>
      <c r="G3" s="16"/>
      <c r="I3" s="53" t="s">
        <v>1</v>
      </c>
      <c r="J3" s="54" t="s">
        <v>2</v>
      </c>
      <c r="K3" s="16"/>
      <c r="M3" s="38" t="s">
        <v>11</v>
      </c>
      <c r="N3" s="35" t="s">
        <v>16</v>
      </c>
      <c r="O3" s="35" t="s">
        <v>17</v>
      </c>
      <c r="P3" s="16"/>
    </row>
    <row r="4" spans="2:20" x14ac:dyDescent="0.3">
      <c r="B4" s="3"/>
      <c r="C4" s="45" t="s">
        <v>12</v>
      </c>
      <c r="D4" s="59"/>
      <c r="E4" s="46">
        <v>278.68181572990608</v>
      </c>
      <c r="F4" s="47">
        <v>135.47</v>
      </c>
      <c r="G4" s="48">
        <f>E4/F4-1</f>
        <v>1.0571478240932022</v>
      </c>
      <c r="I4" s="55">
        <v>3895.03</v>
      </c>
      <c r="J4" s="54">
        <v>5829.81</v>
      </c>
      <c r="K4" s="48">
        <f>I4/J4-1</f>
        <v>-0.33187702515176309</v>
      </c>
      <c r="M4" s="62">
        <f>E4*I4</f>
        <v>1085474.0327224561</v>
      </c>
      <c r="N4" s="54">
        <f>J4*135.47</f>
        <v>789764.36070000008</v>
      </c>
      <c r="O4" s="54">
        <f>M4-N4</f>
        <v>295709.67202245607</v>
      </c>
      <c r="P4" s="48">
        <f>O4/N4</f>
        <v>0.37442772393572765</v>
      </c>
      <c r="Q4" s="7"/>
    </row>
    <row r="5" spans="2:20" x14ac:dyDescent="0.3">
      <c r="C5" s="15"/>
      <c r="E5" s="47"/>
      <c r="F5" s="47"/>
      <c r="G5" s="16"/>
      <c r="I5" s="53"/>
      <c r="J5" s="54"/>
      <c r="K5" s="16"/>
      <c r="M5" s="53"/>
      <c r="N5" s="54"/>
      <c r="O5" s="54"/>
      <c r="P5" s="63"/>
      <c r="Q5" s="2"/>
      <c r="R5" s="3"/>
      <c r="S5" s="3"/>
      <c r="T5" s="3"/>
    </row>
    <row r="6" spans="2:20" x14ac:dyDescent="0.3">
      <c r="B6" s="3" t="s">
        <v>3</v>
      </c>
      <c r="C6" s="45" t="s">
        <v>13</v>
      </c>
      <c r="D6" s="59" t="s">
        <v>4</v>
      </c>
      <c r="E6" s="46">
        <v>3312.6232</v>
      </c>
      <c r="F6" s="47">
        <f>N6/J6</f>
        <v>915.22998457246592</v>
      </c>
      <c r="G6" s="48">
        <f>E6/F6-1</f>
        <v>2.6194434796052222</v>
      </c>
      <c r="I6" s="55">
        <v>86.332999999999998</v>
      </c>
      <c r="J6" s="54">
        <v>261.29333333333335</v>
      </c>
      <c r="K6" s="48">
        <f>I6/J6-1</f>
        <v>-0.66959356023881211</v>
      </c>
      <c r="M6" s="62">
        <f t="shared" ref="M6:M9" si="0">E6*I6</f>
        <v>285988.69872559997</v>
      </c>
      <c r="N6" s="54">
        <v>239143.49343555488</v>
      </c>
      <c r="O6" s="59">
        <f t="shared" ref="O6:O9" si="1">M6-N6</f>
        <v>46845.205290045094</v>
      </c>
      <c r="P6" s="48">
        <f t="shared" ref="P6:P10" si="2">O6/N6</f>
        <v>0.19588743401320716</v>
      </c>
      <c r="Q6" s="7"/>
      <c r="R6" s="4"/>
      <c r="S6" s="3"/>
      <c r="T6" s="3"/>
    </row>
    <row r="7" spans="2:20" x14ac:dyDescent="0.3">
      <c r="B7" s="3" t="s">
        <v>5</v>
      </c>
      <c r="C7" s="45" t="s">
        <v>13</v>
      </c>
      <c r="D7" s="59" t="s">
        <v>6</v>
      </c>
      <c r="E7" s="46">
        <v>650.23050000000001</v>
      </c>
      <c r="F7" s="47">
        <f t="shared" ref="F7" si="3">N7/J7</f>
        <v>449.55126447318054</v>
      </c>
      <c r="G7" s="48">
        <f>E7/F7-1</f>
        <v>0.44639900137304944</v>
      </c>
      <c r="I7" s="55">
        <v>98.266000000000005</v>
      </c>
      <c r="J7" s="54">
        <v>140.93166666666701</v>
      </c>
      <c r="K7" s="48">
        <f>I7/J7-1</f>
        <v>-0.30274009862936102</v>
      </c>
      <c r="M7" s="62">
        <f t="shared" si="0"/>
        <v>63895.550313000007</v>
      </c>
      <c r="N7" s="54">
        <v>63356.008954312943</v>
      </c>
      <c r="O7" s="59">
        <f t="shared" si="1"/>
        <v>539.54135868706362</v>
      </c>
      <c r="P7" s="48">
        <f t="shared" si="2"/>
        <v>8.5160250399632289E-3</v>
      </c>
      <c r="Q7" s="7"/>
      <c r="R7" s="4"/>
      <c r="S7" s="3"/>
      <c r="T7" s="3"/>
    </row>
    <row r="8" spans="2:20" x14ac:dyDescent="0.3">
      <c r="B8" s="3" t="s">
        <v>7</v>
      </c>
      <c r="C8" s="45" t="s">
        <v>13</v>
      </c>
      <c r="D8" s="59" t="s">
        <v>8</v>
      </c>
      <c r="E8" s="46">
        <v>801.22720000000004</v>
      </c>
      <c r="F8" s="47">
        <f>N8/J8</f>
        <v>454.08230568255294</v>
      </c>
      <c r="G8" s="48">
        <f>E8/F8-1</f>
        <v>0.76449773526329534</v>
      </c>
      <c r="I8" s="55">
        <v>17.454000000000001</v>
      </c>
      <c r="J8" s="54">
        <v>138.24583333333334</v>
      </c>
      <c r="K8" s="48">
        <f>I8/J8-1</f>
        <v>-0.87374664697549653</v>
      </c>
      <c r="M8" s="62">
        <f t="shared" si="0"/>
        <v>13984.619548800001</v>
      </c>
      <c r="N8" s="54">
        <v>62774.986751005934</v>
      </c>
      <c r="O8" s="59">
        <f t="shared" si="1"/>
        <v>-48790.367202205933</v>
      </c>
      <c r="P8" s="48">
        <f t="shared" si="2"/>
        <v>-0.77722624451886635</v>
      </c>
      <c r="Q8" s="7"/>
      <c r="R8" s="4"/>
      <c r="T8" s="3"/>
    </row>
    <row r="9" spans="2:20" x14ac:dyDescent="0.3">
      <c r="B9" s="3" t="s">
        <v>9</v>
      </c>
      <c r="C9" s="49" t="s">
        <v>13</v>
      </c>
      <c r="D9" s="61" t="s">
        <v>10</v>
      </c>
      <c r="E9" s="50">
        <v>198.07040000000001</v>
      </c>
      <c r="F9" s="51">
        <f>N9/J9</f>
        <v>129.56443153489295</v>
      </c>
      <c r="G9" s="52">
        <f>E9/F9-1</f>
        <v>0.52874054749090416</v>
      </c>
      <c r="I9" s="55">
        <v>632.66600000000005</v>
      </c>
      <c r="J9" s="54">
        <v>630.66666666666697</v>
      </c>
      <c r="K9" s="48">
        <f>I9/J9-1</f>
        <v>3.1701902748411115E-3</v>
      </c>
      <c r="M9" s="62">
        <f t="shared" si="0"/>
        <v>125312.40768640001</v>
      </c>
      <c r="N9" s="54">
        <v>81711.968154672519</v>
      </c>
      <c r="O9" s="59">
        <f t="shared" si="1"/>
        <v>43600.43953172749</v>
      </c>
      <c r="P9" s="48">
        <f t="shared" si="2"/>
        <v>0.53358694590731504</v>
      </c>
      <c r="Q9" s="7"/>
      <c r="R9" s="4"/>
      <c r="T9" s="3"/>
    </row>
    <row r="10" spans="2:20" x14ac:dyDescent="0.3">
      <c r="E10" s="5"/>
      <c r="F10" s="5"/>
      <c r="I10" s="56">
        <f>SUM(I6:I9)</f>
        <v>834.71900000000005</v>
      </c>
      <c r="J10" s="57">
        <f>SUM(J6:J9)</f>
        <v>1171.1375000000007</v>
      </c>
      <c r="K10" s="58">
        <f>I10/J10-1</f>
        <v>-0.28725790097234571</v>
      </c>
      <c r="M10" s="64">
        <f>SUM(M6:M9)</f>
        <v>489181.27627379994</v>
      </c>
      <c r="N10" s="65">
        <f>SUM(N6:N9)</f>
        <v>446986.45729554625</v>
      </c>
      <c r="O10" s="65">
        <f>SUM(O6:O9)</f>
        <v>42194.818978253716</v>
      </c>
      <c r="P10" s="52">
        <f t="shared" si="2"/>
        <v>9.4398428161671599E-2</v>
      </c>
      <c r="Q10" s="2"/>
      <c r="R10" s="3"/>
      <c r="S10" s="3"/>
      <c r="T10" s="3"/>
    </row>
    <row r="11" spans="2:20" x14ac:dyDescent="0.3">
      <c r="E11" s="5"/>
      <c r="F11" s="5"/>
      <c r="I11" s="2"/>
      <c r="J11" s="2"/>
      <c r="M11" s="2"/>
      <c r="N11" s="2"/>
      <c r="O11" s="2"/>
      <c r="P11" s="8"/>
      <c r="Q11" s="2"/>
      <c r="R11" s="3"/>
      <c r="S11" s="3"/>
      <c r="T11" s="3"/>
    </row>
    <row r="12" spans="2:20" x14ac:dyDescent="0.3">
      <c r="E12" s="5"/>
      <c r="F12" s="5"/>
      <c r="I12" s="2"/>
      <c r="J12" s="2"/>
      <c r="M12" s="66">
        <f>M4+M10</f>
        <v>1574655.308996256</v>
      </c>
      <c r="N12" s="66">
        <f>N4+N10</f>
        <v>1236750.8179955464</v>
      </c>
      <c r="O12" s="66">
        <f>O4+O10</f>
        <v>337904.49100070976</v>
      </c>
      <c r="P12" s="8"/>
      <c r="S12" s="3"/>
      <c r="T12" s="3"/>
    </row>
    <row r="13" spans="2:20" x14ac:dyDescent="0.3">
      <c r="O13" s="2"/>
      <c r="P13" s="8"/>
    </row>
    <row r="14" spans="2:20" s="9" customFormat="1" x14ac:dyDescent="0.3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2:20" s="9" customFormat="1" x14ac:dyDescent="0.3"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2:20" s="9" customFormat="1" x14ac:dyDescent="0.3"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2:14" s="9" customFormat="1" x14ac:dyDescent="0.3"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2:14" s="9" customFormat="1" x14ac:dyDescent="0.3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s="9" customForma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s="9" customForma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s="9" customFormat="1" x14ac:dyDescent="0.3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s="9" customFormat="1" x14ac:dyDescent="0.3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s="9" customFormat="1" x14ac:dyDescent="0.3">
      <c r="B23"/>
      <c r="C23"/>
      <c r="D23"/>
      <c r="E23"/>
      <c r="F23"/>
      <c r="G23"/>
      <c r="H23"/>
      <c r="I23"/>
      <c r="J23"/>
      <c r="K23"/>
      <c r="L23"/>
      <c r="M23"/>
      <c r="N23"/>
    </row>
  </sheetData>
  <mergeCells count="3">
    <mergeCell ref="E2:G2"/>
    <mergeCell ref="I2:K2"/>
    <mergeCell ref="M2:O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650E-5A19-4E92-83ED-9DF8C99C2D32}">
  <dimension ref="A1:L12"/>
  <sheetViews>
    <sheetView workbookViewId="0">
      <selection activeCell="F2" sqref="F2"/>
    </sheetView>
  </sheetViews>
  <sheetFormatPr defaultRowHeight="14.4" x14ac:dyDescent="0.3"/>
  <cols>
    <col min="1" max="1" width="13.44140625" customWidth="1"/>
    <col min="2" max="2" width="11.21875" customWidth="1"/>
    <col min="3" max="3" width="9.77734375" customWidth="1"/>
    <col min="4" max="4" width="12.77734375" customWidth="1"/>
    <col min="5" max="5" width="13.77734375" customWidth="1"/>
    <col min="6" max="6" width="12.5546875" customWidth="1"/>
    <col min="7" max="7" width="15.21875" customWidth="1"/>
    <col min="8" max="8" width="18.21875" customWidth="1"/>
    <col min="9" max="9" width="13.5546875" customWidth="1"/>
    <col min="10" max="10" width="10.77734375" customWidth="1"/>
  </cols>
  <sheetData>
    <row r="1" spans="1:12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43</v>
      </c>
      <c r="L1" t="s">
        <v>67</v>
      </c>
    </row>
    <row r="2" spans="1:12" x14ac:dyDescent="0.3">
      <c r="A2" t="s">
        <v>32</v>
      </c>
      <c r="B2">
        <v>205667.33</v>
      </c>
      <c r="C2">
        <v>999.58100000000002</v>
      </c>
      <c r="D2">
        <v>205.7535</v>
      </c>
      <c r="E2">
        <v>326342.64</v>
      </c>
      <c r="F2">
        <v>230.38399999999999</v>
      </c>
      <c r="G2">
        <v>1416.5161000000001</v>
      </c>
      <c r="H2">
        <v>0</v>
      </c>
      <c r="I2">
        <v>0</v>
      </c>
      <c r="J2">
        <v>532009.97</v>
      </c>
      <c r="K2" t="s">
        <v>54</v>
      </c>
      <c r="L2">
        <v>2023</v>
      </c>
    </row>
    <row r="3" spans="1:12" x14ac:dyDescent="0.3">
      <c r="A3" t="s">
        <v>33</v>
      </c>
      <c r="B3">
        <v>37776.35</v>
      </c>
      <c r="C3">
        <v>183.6</v>
      </c>
      <c r="D3">
        <v>205.7535</v>
      </c>
      <c r="E3">
        <v>167856.85</v>
      </c>
      <c r="F3">
        <v>153.399</v>
      </c>
      <c r="G3">
        <v>1094.25</v>
      </c>
      <c r="H3">
        <v>0</v>
      </c>
      <c r="I3">
        <v>0</v>
      </c>
      <c r="J3">
        <v>205633.2</v>
      </c>
      <c r="K3" t="s">
        <v>54</v>
      </c>
      <c r="L3">
        <v>2023</v>
      </c>
    </row>
    <row r="4" spans="1:12" x14ac:dyDescent="0.3">
      <c r="A4" t="s">
        <v>34</v>
      </c>
      <c r="B4">
        <v>28229.59</v>
      </c>
      <c r="C4">
        <v>137.20099999999999</v>
      </c>
      <c r="D4">
        <v>205.7535</v>
      </c>
      <c r="E4">
        <v>176581.49</v>
      </c>
      <c r="F4">
        <v>137.20099999999999</v>
      </c>
      <c r="G4">
        <v>1287.0277000000001</v>
      </c>
      <c r="H4">
        <v>0</v>
      </c>
      <c r="I4">
        <v>0</v>
      </c>
      <c r="J4">
        <v>204811.08</v>
      </c>
      <c r="K4" t="s">
        <v>54</v>
      </c>
      <c r="L4">
        <v>2023</v>
      </c>
    </row>
    <row r="5" spans="1:12" x14ac:dyDescent="0.3">
      <c r="A5" t="s">
        <v>35</v>
      </c>
      <c r="B5">
        <v>283774.65999999997</v>
      </c>
      <c r="C5">
        <v>1379.1969999999999</v>
      </c>
      <c r="D5">
        <v>205.7535</v>
      </c>
      <c r="E5">
        <v>189062.95</v>
      </c>
      <c r="F5">
        <v>1379.1969999999999</v>
      </c>
      <c r="G5">
        <v>137.08189999999999</v>
      </c>
      <c r="H5">
        <v>0</v>
      </c>
      <c r="I5">
        <v>0</v>
      </c>
      <c r="J5">
        <v>472837.61</v>
      </c>
      <c r="K5" t="s">
        <v>54</v>
      </c>
      <c r="L5">
        <v>2023</v>
      </c>
    </row>
    <row r="6" spans="1:12" x14ac:dyDescent="0.3">
      <c r="A6" t="s">
        <v>36</v>
      </c>
      <c r="B6">
        <v>814635.04</v>
      </c>
      <c r="C6">
        <v>3959.2759999999998</v>
      </c>
      <c r="D6">
        <v>205.7535</v>
      </c>
      <c r="E6">
        <v>0</v>
      </c>
      <c r="F6">
        <v>0</v>
      </c>
      <c r="G6">
        <v>0</v>
      </c>
      <c r="H6">
        <v>0</v>
      </c>
      <c r="I6">
        <v>0</v>
      </c>
      <c r="J6">
        <v>814635.04</v>
      </c>
      <c r="K6" t="s">
        <v>54</v>
      </c>
      <c r="L6">
        <v>2023</v>
      </c>
    </row>
    <row r="7" spans="1:12" x14ac:dyDescent="0.3">
      <c r="A7" t="s">
        <v>37</v>
      </c>
      <c r="B7">
        <v>32064.42</v>
      </c>
      <c r="C7">
        <v>155.839</v>
      </c>
      <c r="D7">
        <v>205.7535</v>
      </c>
      <c r="E7">
        <v>0</v>
      </c>
      <c r="F7">
        <v>0</v>
      </c>
      <c r="G7">
        <v>0</v>
      </c>
      <c r="H7">
        <v>0</v>
      </c>
      <c r="I7">
        <v>0</v>
      </c>
      <c r="J7">
        <v>32064.42</v>
      </c>
      <c r="K7" t="s">
        <v>54</v>
      </c>
      <c r="L7">
        <v>2023</v>
      </c>
    </row>
    <row r="8" spans="1:12" x14ac:dyDescent="0.3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54</v>
      </c>
      <c r="L8">
        <v>2023</v>
      </c>
    </row>
    <row r="9" spans="1:12" x14ac:dyDescent="0.3">
      <c r="A9" t="s">
        <v>39</v>
      </c>
      <c r="B9">
        <v>83460.259999999995</v>
      </c>
      <c r="C9">
        <v>1427.1590000000001</v>
      </c>
      <c r="D9">
        <v>58.48</v>
      </c>
      <c r="E9">
        <v>132042.48000000001</v>
      </c>
      <c r="F9">
        <v>421.21499999999997</v>
      </c>
      <c r="G9">
        <v>313.48</v>
      </c>
      <c r="H9">
        <v>0</v>
      </c>
      <c r="I9">
        <v>0</v>
      </c>
      <c r="J9">
        <v>215502.74</v>
      </c>
      <c r="K9" t="s">
        <v>54</v>
      </c>
      <c r="L9">
        <v>2023</v>
      </c>
    </row>
    <row r="10" spans="1:12" x14ac:dyDescent="0.3">
      <c r="A10" t="s">
        <v>40</v>
      </c>
      <c r="B10">
        <v>20404.78</v>
      </c>
      <c r="C10">
        <v>348.91899999999998</v>
      </c>
      <c r="D10">
        <v>58.48</v>
      </c>
      <c r="E10">
        <v>60621.35</v>
      </c>
      <c r="F10">
        <v>339.88200000000001</v>
      </c>
      <c r="G10">
        <v>178.36</v>
      </c>
      <c r="H10">
        <v>0</v>
      </c>
      <c r="I10">
        <v>0</v>
      </c>
      <c r="J10">
        <v>81026.13</v>
      </c>
      <c r="K10" t="s">
        <v>54</v>
      </c>
      <c r="L10">
        <v>2023</v>
      </c>
    </row>
    <row r="11" spans="1:12" x14ac:dyDescent="0.3">
      <c r="A11" t="s">
        <v>41</v>
      </c>
      <c r="B11">
        <v>21053.68</v>
      </c>
      <c r="C11">
        <v>360.01499999999999</v>
      </c>
      <c r="D11">
        <v>58.48</v>
      </c>
      <c r="E11">
        <v>93186.28</v>
      </c>
      <c r="F11">
        <v>360.01499999999999</v>
      </c>
      <c r="G11">
        <v>258.83999999999997</v>
      </c>
      <c r="H11">
        <v>0</v>
      </c>
      <c r="I11">
        <v>0</v>
      </c>
      <c r="J11">
        <v>114239.96</v>
      </c>
      <c r="K11" t="s">
        <v>54</v>
      </c>
      <c r="L11">
        <v>2023</v>
      </c>
    </row>
    <row r="12" spans="1:12" x14ac:dyDescent="0.3">
      <c r="A12" t="s">
        <v>42</v>
      </c>
      <c r="B12">
        <v>5801.51</v>
      </c>
      <c r="C12">
        <v>99.204999999999998</v>
      </c>
      <c r="D12">
        <v>58.48</v>
      </c>
      <c r="E12">
        <v>0</v>
      </c>
      <c r="F12">
        <v>0</v>
      </c>
      <c r="G12">
        <v>0</v>
      </c>
      <c r="H12">
        <v>0</v>
      </c>
      <c r="I12">
        <v>0</v>
      </c>
      <c r="J12">
        <v>5801.51</v>
      </c>
      <c r="K12" t="s">
        <v>54</v>
      </c>
      <c r="L12">
        <v>2023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E591-4A8B-4E04-BAF5-2BBA6C0F7E84}">
  <dimension ref="A1:L12"/>
  <sheetViews>
    <sheetView workbookViewId="0">
      <selection activeCell="E11" sqref="E10:E11"/>
    </sheetView>
  </sheetViews>
  <sheetFormatPr defaultRowHeight="14.4" x14ac:dyDescent="0.3"/>
  <cols>
    <col min="1" max="1" width="13.44140625" customWidth="1"/>
    <col min="2" max="2" width="11.21875" customWidth="1"/>
    <col min="3" max="3" width="9.77734375" customWidth="1"/>
    <col min="4" max="4" width="12.77734375" customWidth="1"/>
    <col min="5" max="5" width="13.77734375" style="82" customWidth="1"/>
    <col min="6" max="6" width="12.5546875" customWidth="1"/>
    <col min="7" max="7" width="15.21875" customWidth="1"/>
    <col min="8" max="8" width="18.21875" customWidth="1"/>
    <col min="9" max="9" width="13.5546875" customWidth="1"/>
    <col min="10" max="10" width="10.77734375" customWidth="1"/>
  </cols>
  <sheetData>
    <row r="1" spans="1:12" x14ac:dyDescent="0.3">
      <c r="A1" t="s">
        <v>21</v>
      </c>
      <c r="B1" t="s">
        <v>22</v>
      </c>
      <c r="C1" t="s">
        <v>23</v>
      </c>
      <c r="D1" t="s">
        <v>24</v>
      </c>
      <c r="E1" s="82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43</v>
      </c>
      <c r="L1" t="s">
        <v>67</v>
      </c>
    </row>
    <row r="2" spans="1:12" x14ac:dyDescent="0.3">
      <c r="A2" t="s">
        <v>32</v>
      </c>
      <c r="B2">
        <v>217701.88</v>
      </c>
      <c r="C2">
        <v>1139.3889999999999</v>
      </c>
      <c r="D2">
        <v>191.06899999999999</v>
      </c>
      <c r="E2" s="82">
        <v>414486.86</v>
      </c>
      <c r="F2">
        <v>323.63600000000002</v>
      </c>
      <c r="G2">
        <v>1280.7193</v>
      </c>
      <c r="H2">
        <v>0</v>
      </c>
      <c r="I2">
        <v>0</v>
      </c>
      <c r="J2">
        <v>632188.74</v>
      </c>
      <c r="K2" t="s">
        <v>55</v>
      </c>
      <c r="L2">
        <v>2023</v>
      </c>
    </row>
    <row r="3" spans="1:12" x14ac:dyDescent="0.3">
      <c r="A3" t="s">
        <v>33</v>
      </c>
      <c r="B3">
        <v>75037.55</v>
      </c>
      <c r="C3">
        <v>392.72500000000002</v>
      </c>
      <c r="D3">
        <v>191.06890000000001</v>
      </c>
      <c r="E3" s="82">
        <v>222424.41</v>
      </c>
      <c r="F3">
        <v>202.33600000000001</v>
      </c>
      <c r="G3">
        <v>1099.2824000000001</v>
      </c>
      <c r="H3">
        <v>0</v>
      </c>
      <c r="I3">
        <v>0</v>
      </c>
      <c r="J3">
        <v>297461.96000000002</v>
      </c>
      <c r="K3" t="s">
        <v>55</v>
      </c>
      <c r="L3">
        <v>2023</v>
      </c>
    </row>
    <row r="4" spans="1:12" x14ac:dyDescent="0.3">
      <c r="A4" t="s">
        <v>34</v>
      </c>
      <c r="B4">
        <v>71354.12</v>
      </c>
      <c r="C4">
        <v>373.447</v>
      </c>
      <c r="D4">
        <v>191.06890000000001</v>
      </c>
      <c r="E4" s="82">
        <v>156860.42000000001</v>
      </c>
      <c r="F4">
        <v>373.447</v>
      </c>
      <c r="G4">
        <v>420.03399999999999</v>
      </c>
      <c r="H4">
        <v>0</v>
      </c>
      <c r="I4">
        <v>0</v>
      </c>
      <c r="J4">
        <v>228214.54</v>
      </c>
      <c r="K4" t="s">
        <v>55</v>
      </c>
      <c r="L4">
        <v>2023</v>
      </c>
    </row>
    <row r="5" spans="1:12" x14ac:dyDescent="0.3">
      <c r="A5" t="s">
        <v>35</v>
      </c>
      <c r="B5">
        <v>265033.09000000003</v>
      </c>
      <c r="C5">
        <v>1387.107</v>
      </c>
      <c r="D5">
        <v>191.06899999999999</v>
      </c>
      <c r="E5" s="82">
        <v>179678.28</v>
      </c>
      <c r="F5">
        <v>1387.107</v>
      </c>
      <c r="G5">
        <v>129.53450000000001</v>
      </c>
      <c r="H5">
        <v>0</v>
      </c>
      <c r="I5">
        <v>0</v>
      </c>
      <c r="J5">
        <v>444711.37</v>
      </c>
      <c r="K5" t="s">
        <v>55</v>
      </c>
      <c r="L5">
        <v>2023</v>
      </c>
    </row>
    <row r="6" spans="1:12" x14ac:dyDescent="0.3">
      <c r="A6" t="s">
        <v>36</v>
      </c>
      <c r="B6">
        <v>743478.93</v>
      </c>
      <c r="C6">
        <v>3891.1550000000002</v>
      </c>
      <c r="D6">
        <v>191.06899999999999</v>
      </c>
      <c r="E6" s="82">
        <v>0</v>
      </c>
      <c r="F6">
        <v>0</v>
      </c>
      <c r="G6">
        <v>0</v>
      </c>
      <c r="H6">
        <v>0</v>
      </c>
      <c r="I6">
        <v>0</v>
      </c>
      <c r="J6">
        <v>743478.93</v>
      </c>
      <c r="K6" t="s">
        <v>55</v>
      </c>
      <c r="L6">
        <v>2023</v>
      </c>
    </row>
    <row r="7" spans="1:12" x14ac:dyDescent="0.3">
      <c r="A7" t="s">
        <v>37</v>
      </c>
      <c r="B7">
        <v>80470.789999999994</v>
      </c>
      <c r="C7">
        <v>421.161</v>
      </c>
      <c r="D7">
        <v>191.06890000000001</v>
      </c>
      <c r="E7" s="82">
        <v>0</v>
      </c>
      <c r="F7">
        <v>0</v>
      </c>
      <c r="G7">
        <v>0</v>
      </c>
      <c r="H7">
        <v>0</v>
      </c>
      <c r="I7">
        <v>0</v>
      </c>
      <c r="J7">
        <v>80470.789999999994</v>
      </c>
      <c r="K7" t="s">
        <v>55</v>
      </c>
      <c r="L7">
        <v>2023</v>
      </c>
    </row>
    <row r="8" spans="1:12" x14ac:dyDescent="0.3">
      <c r="A8" t="s">
        <v>38</v>
      </c>
      <c r="B8">
        <v>0</v>
      </c>
      <c r="C8">
        <v>0</v>
      </c>
      <c r="D8">
        <v>0</v>
      </c>
      <c r="E8" s="82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55</v>
      </c>
      <c r="L8">
        <v>2023</v>
      </c>
    </row>
    <row r="9" spans="1:12" x14ac:dyDescent="0.3">
      <c r="A9" t="s">
        <v>39</v>
      </c>
      <c r="B9">
        <v>60211.42</v>
      </c>
      <c r="C9">
        <v>1029.607</v>
      </c>
      <c r="D9">
        <v>58.48</v>
      </c>
      <c r="E9" s="82">
        <v>93253.4</v>
      </c>
      <c r="F9">
        <v>297.47800000000001</v>
      </c>
      <c r="G9">
        <v>313.48</v>
      </c>
      <c r="H9">
        <v>0</v>
      </c>
      <c r="I9">
        <v>0</v>
      </c>
      <c r="J9">
        <v>153464.82</v>
      </c>
      <c r="K9" t="s">
        <v>55</v>
      </c>
      <c r="L9">
        <v>2023</v>
      </c>
    </row>
    <row r="10" spans="1:12" x14ac:dyDescent="0.3">
      <c r="A10" t="s">
        <v>40</v>
      </c>
      <c r="B10">
        <v>11292.49</v>
      </c>
      <c r="C10">
        <v>193.1</v>
      </c>
      <c r="D10">
        <v>58.48</v>
      </c>
      <c r="E10" s="82">
        <v>30523.279999999999</v>
      </c>
      <c r="F10">
        <v>171.13300000000001</v>
      </c>
      <c r="G10">
        <v>178.36</v>
      </c>
      <c r="H10">
        <v>0</v>
      </c>
      <c r="I10">
        <v>0</v>
      </c>
      <c r="J10">
        <v>41815.769999999997</v>
      </c>
      <c r="K10" t="s">
        <v>55</v>
      </c>
      <c r="L10">
        <v>2023</v>
      </c>
    </row>
    <row r="11" spans="1:12" x14ac:dyDescent="0.3">
      <c r="A11" t="s">
        <v>41</v>
      </c>
      <c r="B11">
        <v>7410.18</v>
      </c>
      <c r="C11">
        <v>126.71299999999999</v>
      </c>
      <c r="D11">
        <v>58.48</v>
      </c>
      <c r="E11" s="82">
        <v>32798.39</v>
      </c>
      <c r="F11">
        <v>126.71299999999999</v>
      </c>
      <c r="G11">
        <v>258.83999999999997</v>
      </c>
      <c r="H11">
        <v>0</v>
      </c>
      <c r="I11">
        <v>0</v>
      </c>
      <c r="J11">
        <v>40208.57</v>
      </c>
      <c r="K11" t="s">
        <v>55</v>
      </c>
      <c r="L11">
        <v>2023</v>
      </c>
    </row>
    <row r="12" spans="1:12" x14ac:dyDescent="0.3">
      <c r="A12" t="s">
        <v>42</v>
      </c>
      <c r="B12">
        <v>2604.29</v>
      </c>
      <c r="C12">
        <v>44.533000000000001</v>
      </c>
      <c r="D12">
        <v>58.48</v>
      </c>
      <c r="E12" s="82">
        <v>0</v>
      </c>
      <c r="F12">
        <v>0</v>
      </c>
      <c r="G12">
        <v>0</v>
      </c>
      <c r="H12">
        <v>0</v>
      </c>
      <c r="I12">
        <v>0</v>
      </c>
      <c r="J12">
        <v>2604.29</v>
      </c>
      <c r="K12" t="s">
        <v>55</v>
      </c>
      <c r="L12">
        <v>2023</v>
      </c>
    </row>
  </sheetData>
  <phoneticPr fontId="1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5384-C6D8-4267-B1D0-BE0880757AEC}">
  <dimension ref="A1:L12"/>
  <sheetViews>
    <sheetView workbookViewId="0">
      <selection sqref="A1:L12"/>
    </sheetView>
  </sheetViews>
  <sheetFormatPr defaultRowHeight="14.4" x14ac:dyDescent="0.3"/>
  <cols>
    <col min="1" max="1" width="13.44140625" customWidth="1"/>
    <col min="2" max="2" width="11.21875" customWidth="1"/>
    <col min="3" max="3" width="9.77734375" customWidth="1"/>
    <col min="4" max="4" width="12.77734375" customWidth="1"/>
    <col min="5" max="5" width="13.77734375" customWidth="1"/>
    <col min="6" max="6" width="12.5546875" customWidth="1"/>
    <col min="7" max="7" width="15.21875" customWidth="1"/>
    <col min="8" max="8" width="18.21875" customWidth="1"/>
    <col min="9" max="9" width="13.5546875" customWidth="1"/>
    <col min="10" max="10" width="10.77734375" customWidth="1"/>
  </cols>
  <sheetData>
    <row r="1" spans="1:12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43</v>
      </c>
      <c r="L1" t="s">
        <v>67</v>
      </c>
    </row>
    <row r="2" spans="1:12" x14ac:dyDescent="0.3">
      <c r="A2" t="s">
        <v>32</v>
      </c>
      <c r="B2">
        <v>205667.33</v>
      </c>
      <c r="C2">
        <v>999.58100000000002</v>
      </c>
      <c r="D2">
        <v>205.7535</v>
      </c>
      <c r="E2">
        <v>326342.64</v>
      </c>
      <c r="F2">
        <v>230.38399999999999</v>
      </c>
      <c r="G2">
        <v>1416.5161000000001</v>
      </c>
      <c r="H2">
        <v>0</v>
      </c>
      <c r="I2">
        <v>0</v>
      </c>
      <c r="J2">
        <v>532009.97</v>
      </c>
      <c r="K2" t="s">
        <v>54</v>
      </c>
      <c r="L2">
        <v>2023</v>
      </c>
    </row>
    <row r="3" spans="1:12" x14ac:dyDescent="0.3">
      <c r="A3" t="s">
        <v>33</v>
      </c>
      <c r="B3">
        <v>37776.35</v>
      </c>
      <c r="C3">
        <v>183.6</v>
      </c>
      <c r="D3">
        <v>205.7535</v>
      </c>
      <c r="E3">
        <v>167856.85</v>
      </c>
      <c r="F3">
        <v>153.399</v>
      </c>
      <c r="G3">
        <v>1094.25</v>
      </c>
      <c r="H3">
        <v>0</v>
      </c>
      <c r="I3">
        <v>0</v>
      </c>
      <c r="J3">
        <v>205633.2</v>
      </c>
      <c r="K3" t="s">
        <v>54</v>
      </c>
      <c r="L3">
        <v>2023</v>
      </c>
    </row>
    <row r="4" spans="1:12" x14ac:dyDescent="0.3">
      <c r="A4" t="s">
        <v>34</v>
      </c>
      <c r="B4">
        <v>28229.59</v>
      </c>
      <c r="C4">
        <v>137.20099999999999</v>
      </c>
      <c r="D4">
        <v>205.7535</v>
      </c>
      <c r="E4">
        <v>176581.49</v>
      </c>
      <c r="F4">
        <v>137.20099999999999</v>
      </c>
      <c r="G4">
        <v>1287.0277000000001</v>
      </c>
      <c r="H4">
        <v>0</v>
      </c>
      <c r="I4">
        <v>0</v>
      </c>
      <c r="J4">
        <v>204811.08</v>
      </c>
      <c r="K4" t="s">
        <v>54</v>
      </c>
      <c r="L4">
        <v>2023</v>
      </c>
    </row>
    <row r="5" spans="1:12" x14ac:dyDescent="0.3">
      <c r="A5" t="s">
        <v>35</v>
      </c>
      <c r="B5">
        <v>283774.65999999997</v>
      </c>
      <c r="C5">
        <v>1379.1969999999999</v>
      </c>
      <c r="D5">
        <v>205.7535</v>
      </c>
      <c r="E5">
        <v>189062.95</v>
      </c>
      <c r="F5">
        <v>1379.1969999999999</v>
      </c>
      <c r="G5">
        <v>137.08189999999999</v>
      </c>
      <c r="H5">
        <v>0</v>
      </c>
      <c r="I5">
        <v>0</v>
      </c>
      <c r="J5">
        <v>472837.61</v>
      </c>
      <c r="K5" t="s">
        <v>54</v>
      </c>
      <c r="L5">
        <v>2023</v>
      </c>
    </row>
    <row r="6" spans="1:12" x14ac:dyDescent="0.3">
      <c r="A6" t="s">
        <v>36</v>
      </c>
      <c r="B6">
        <v>814635.04</v>
      </c>
      <c r="C6">
        <v>3959.2759999999998</v>
      </c>
      <c r="D6">
        <v>205.7535</v>
      </c>
      <c r="E6">
        <v>0</v>
      </c>
      <c r="F6">
        <v>0</v>
      </c>
      <c r="G6">
        <v>0</v>
      </c>
      <c r="H6">
        <v>0</v>
      </c>
      <c r="I6">
        <v>0</v>
      </c>
      <c r="J6">
        <v>814635.04</v>
      </c>
      <c r="K6" t="s">
        <v>54</v>
      </c>
      <c r="L6">
        <v>2023</v>
      </c>
    </row>
    <row r="7" spans="1:12" x14ac:dyDescent="0.3">
      <c r="A7" t="s">
        <v>37</v>
      </c>
      <c r="B7">
        <v>32064.42</v>
      </c>
      <c r="C7">
        <v>155.839</v>
      </c>
      <c r="D7">
        <v>205.7535</v>
      </c>
      <c r="E7">
        <v>0</v>
      </c>
      <c r="F7">
        <v>0</v>
      </c>
      <c r="G7">
        <v>0</v>
      </c>
      <c r="H7">
        <v>0</v>
      </c>
      <c r="I7">
        <v>0</v>
      </c>
      <c r="J7">
        <v>32064.42</v>
      </c>
      <c r="K7" t="s">
        <v>54</v>
      </c>
      <c r="L7">
        <v>2023</v>
      </c>
    </row>
    <row r="8" spans="1:12" x14ac:dyDescent="0.3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54</v>
      </c>
      <c r="L8">
        <v>2023</v>
      </c>
    </row>
    <row r="9" spans="1:12" x14ac:dyDescent="0.3">
      <c r="A9" t="s">
        <v>39</v>
      </c>
      <c r="B9">
        <v>83460.259999999995</v>
      </c>
      <c r="C9">
        <v>1427.1590000000001</v>
      </c>
      <c r="D9">
        <v>58.48</v>
      </c>
      <c r="E9">
        <v>132042.48000000001</v>
      </c>
      <c r="F9">
        <v>421.21499999999997</v>
      </c>
      <c r="G9">
        <v>313.48</v>
      </c>
      <c r="H9">
        <v>0</v>
      </c>
      <c r="I9">
        <v>0</v>
      </c>
      <c r="J9">
        <v>215502.74</v>
      </c>
      <c r="K9" t="s">
        <v>54</v>
      </c>
      <c r="L9">
        <v>2023</v>
      </c>
    </row>
    <row r="10" spans="1:12" x14ac:dyDescent="0.3">
      <c r="A10" t="s">
        <v>40</v>
      </c>
      <c r="B10">
        <v>20404.78</v>
      </c>
      <c r="C10">
        <v>348.91899999999998</v>
      </c>
      <c r="D10">
        <v>58.48</v>
      </c>
      <c r="E10">
        <v>60621.35</v>
      </c>
      <c r="F10">
        <v>339.88200000000001</v>
      </c>
      <c r="G10">
        <v>178.36</v>
      </c>
      <c r="H10">
        <v>0</v>
      </c>
      <c r="I10">
        <v>0</v>
      </c>
      <c r="J10">
        <v>81026.13</v>
      </c>
      <c r="K10" t="s">
        <v>54</v>
      </c>
      <c r="L10">
        <v>2023</v>
      </c>
    </row>
    <row r="11" spans="1:12" x14ac:dyDescent="0.3">
      <c r="A11" t="s">
        <v>41</v>
      </c>
      <c r="B11">
        <v>21053.68</v>
      </c>
      <c r="C11">
        <v>360.01499999999999</v>
      </c>
      <c r="D11">
        <v>58.48</v>
      </c>
      <c r="E11">
        <v>93186.28</v>
      </c>
      <c r="F11">
        <v>360.01499999999999</v>
      </c>
      <c r="G11">
        <v>258.83999999999997</v>
      </c>
      <c r="H11">
        <v>0</v>
      </c>
      <c r="I11">
        <v>0</v>
      </c>
      <c r="J11">
        <v>114239.96</v>
      </c>
      <c r="K11" t="s">
        <v>54</v>
      </c>
      <c r="L11">
        <v>2023</v>
      </c>
    </row>
    <row r="12" spans="1:12" x14ac:dyDescent="0.3">
      <c r="A12" t="s">
        <v>42</v>
      </c>
      <c r="B12">
        <v>5801.51</v>
      </c>
      <c r="C12">
        <v>99.204999999999998</v>
      </c>
      <c r="D12">
        <v>58.48</v>
      </c>
      <c r="E12">
        <v>0</v>
      </c>
      <c r="F12">
        <v>0</v>
      </c>
      <c r="G12">
        <v>0</v>
      </c>
      <c r="H12">
        <v>0</v>
      </c>
      <c r="I12">
        <v>0</v>
      </c>
      <c r="J12">
        <v>5801.51</v>
      </c>
      <c r="K12" t="s">
        <v>54</v>
      </c>
      <c r="L12">
        <v>2023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4302-25D9-4C32-A216-4E98F9A61B53}">
  <sheetPr>
    <tabColor theme="1"/>
  </sheetPr>
  <dimension ref="A3:D29"/>
  <sheetViews>
    <sheetView workbookViewId="0">
      <selection activeCell="D9" sqref="D9"/>
    </sheetView>
  </sheetViews>
  <sheetFormatPr defaultRowHeight="14.4" x14ac:dyDescent="0.3"/>
  <cols>
    <col min="1" max="1" width="17.5546875" customWidth="1"/>
    <col min="2" max="2" width="45.77734375" bestFit="1" customWidth="1"/>
    <col min="3" max="3" width="16.6640625" bestFit="1" customWidth="1"/>
    <col min="4" max="4" width="18.88671875" bestFit="1" customWidth="1"/>
    <col min="5" max="7" width="8" bestFit="1" customWidth="1"/>
    <col min="8" max="8" width="9" bestFit="1" customWidth="1"/>
    <col min="9" max="11" width="8" bestFit="1" customWidth="1"/>
    <col min="12" max="23" width="9" bestFit="1" customWidth="1"/>
    <col min="24" max="25" width="8" bestFit="1" customWidth="1"/>
    <col min="26" max="27" width="9" bestFit="1" customWidth="1"/>
    <col min="28" max="28" width="10" bestFit="1" customWidth="1"/>
    <col min="29" max="30" width="9" bestFit="1" customWidth="1"/>
    <col min="31" max="32" width="10" bestFit="1" customWidth="1"/>
    <col min="33" max="35" width="9" bestFit="1" customWidth="1"/>
    <col min="36" max="36" width="10" bestFit="1" customWidth="1"/>
    <col min="37" max="42" width="9" bestFit="1" customWidth="1"/>
    <col min="43" max="43" width="10" bestFit="1" customWidth="1"/>
    <col min="44" max="44" width="9" bestFit="1" customWidth="1"/>
    <col min="45" max="45" width="10" bestFit="1" customWidth="1"/>
    <col min="46" max="46" width="11" bestFit="1" customWidth="1"/>
    <col min="47" max="47" width="13.44140625" bestFit="1" customWidth="1"/>
    <col min="48" max="48" width="11" bestFit="1" customWidth="1"/>
    <col min="49" max="49" width="13.44140625" bestFit="1" customWidth="1"/>
    <col min="50" max="50" width="11" bestFit="1" customWidth="1"/>
    <col min="51" max="51" width="13.44140625" bestFit="1" customWidth="1"/>
    <col min="52" max="52" width="11" bestFit="1" customWidth="1"/>
    <col min="53" max="53" width="13.44140625" bestFit="1" customWidth="1"/>
    <col min="54" max="54" width="11" bestFit="1" customWidth="1"/>
    <col min="55" max="55" width="13.44140625" bestFit="1" customWidth="1"/>
    <col min="56" max="56" width="11" bestFit="1" customWidth="1"/>
    <col min="57" max="57" width="13.44140625" bestFit="1" customWidth="1"/>
    <col min="58" max="58" width="11" bestFit="1" customWidth="1"/>
    <col min="59" max="59" width="13.44140625" bestFit="1" customWidth="1"/>
    <col min="60" max="60" width="11" bestFit="1" customWidth="1"/>
    <col min="61" max="61" width="13.44140625" bestFit="1" customWidth="1"/>
    <col min="62" max="62" width="11" bestFit="1" customWidth="1"/>
    <col min="63" max="63" width="13.44140625" bestFit="1" customWidth="1"/>
    <col min="64" max="64" width="11" bestFit="1" customWidth="1"/>
    <col min="65" max="65" width="13.44140625" bestFit="1" customWidth="1"/>
    <col min="66" max="66" width="11" bestFit="1" customWidth="1"/>
    <col min="67" max="67" width="13.44140625" bestFit="1" customWidth="1"/>
    <col min="68" max="68" width="10" bestFit="1" customWidth="1"/>
    <col min="69" max="69" width="12.21875" bestFit="1" customWidth="1"/>
    <col min="70" max="70" width="11" bestFit="1" customWidth="1"/>
    <col min="71" max="71" width="13.44140625" bestFit="1" customWidth="1"/>
    <col min="72" max="72" width="11" bestFit="1" customWidth="1"/>
    <col min="73" max="73" width="13.44140625" bestFit="1" customWidth="1"/>
    <col min="74" max="74" width="11" bestFit="1" customWidth="1"/>
    <col min="75" max="75" width="13.44140625" bestFit="1" customWidth="1"/>
    <col min="76" max="76" width="11" bestFit="1" customWidth="1"/>
    <col min="77" max="77" width="13.44140625" bestFit="1" customWidth="1"/>
    <col min="78" max="78" width="11" bestFit="1" customWidth="1"/>
    <col min="79" max="79" width="13.44140625" bestFit="1" customWidth="1"/>
    <col min="80" max="80" width="10" bestFit="1" customWidth="1"/>
    <col min="81" max="81" width="12.21875" bestFit="1" customWidth="1"/>
    <col min="82" max="82" width="11" bestFit="1" customWidth="1"/>
    <col min="83" max="83" width="13.44140625" bestFit="1" customWidth="1"/>
    <col min="84" max="84" width="11" bestFit="1" customWidth="1"/>
    <col min="85" max="85" width="13.44140625" bestFit="1" customWidth="1"/>
    <col min="86" max="86" width="11" bestFit="1" customWidth="1"/>
    <col min="87" max="87" width="13.44140625" bestFit="1" customWidth="1"/>
    <col min="88" max="88" width="11" bestFit="1" customWidth="1"/>
    <col min="89" max="89" width="13.44140625" bestFit="1" customWidth="1"/>
    <col min="90" max="90" width="11" bestFit="1" customWidth="1"/>
    <col min="91" max="91" width="13.44140625" bestFit="1" customWidth="1"/>
    <col min="92" max="92" width="11" bestFit="1" customWidth="1"/>
    <col min="93" max="93" width="13.44140625" bestFit="1" customWidth="1"/>
    <col min="94" max="94" width="11" bestFit="1" customWidth="1"/>
    <col min="95" max="95" width="13.44140625" bestFit="1" customWidth="1"/>
    <col min="96" max="96" width="11" bestFit="1" customWidth="1"/>
    <col min="97" max="97" width="13.44140625" bestFit="1" customWidth="1"/>
    <col min="98" max="98" width="11" bestFit="1" customWidth="1"/>
    <col min="99" max="99" width="13.44140625" bestFit="1" customWidth="1"/>
    <col min="100" max="100" width="11" bestFit="1" customWidth="1"/>
    <col min="101" max="101" width="13.44140625" bestFit="1" customWidth="1"/>
    <col min="102" max="102" width="12" bestFit="1" customWidth="1"/>
    <col min="103" max="103" width="14.44140625" bestFit="1" customWidth="1"/>
    <col min="104" max="104" width="12" bestFit="1" customWidth="1"/>
    <col min="105" max="105" width="14.44140625" bestFit="1" customWidth="1"/>
    <col min="106" max="106" width="12" bestFit="1" customWidth="1"/>
    <col min="107" max="107" width="14.44140625" bestFit="1" customWidth="1"/>
    <col min="108" max="108" width="12" bestFit="1" customWidth="1"/>
    <col min="109" max="109" width="14.44140625" bestFit="1" customWidth="1"/>
    <col min="110" max="110" width="12" bestFit="1" customWidth="1"/>
    <col min="111" max="111" width="14.44140625" bestFit="1" customWidth="1"/>
    <col min="112" max="112" width="11" bestFit="1" customWidth="1"/>
    <col min="113" max="113" width="13.44140625" bestFit="1" customWidth="1"/>
    <col min="114" max="114" width="12" bestFit="1" customWidth="1"/>
    <col min="115" max="115" width="14.44140625" bestFit="1" customWidth="1"/>
    <col min="116" max="116" width="11" bestFit="1" customWidth="1"/>
    <col min="117" max="117" width="13.44140625" bestFit="1" customWidth="1"/>
    <col min="118" max="118" width="12" bestFit="1" customWidth="1"/>
    <col min="119" max="119" width="14.44140625" bestFit="1" customWidth="1"/>
    <col min="120" max="120" width="12" bestFit="1" customWidth="1"/>
    <col min="121" max="121" width="14.44140625" bestFit="1" customWidth="1"/>
    <col min="122" max="122" width="12" bestFit="1" customWidth="1"/>
    <col min="123" max="123" width="14.44140625" bestFit="1" customWidth="1"/>
    <col min="124" max="124" width="11" bestFit="1" customWidth="1"/>
    <col min="125" max="125" width="13.44140625" bestFit="1" customWidth="1"/>
    <col min="126" max="126" width="12" bestFit="1" customWidth="1"/>
    <col min="127" max="127" width="14.44140625" bestFit="1" customWidth="1"/>
    <col min="128" max="128" width="10" bestFit="1" customWidth="1"/>
  </cols>
  <sheetData>
    <row r="3" spans="1:4" x14ac:dyDescent="0.3">
      <c r="B3" s="80" t="s">
        <v>44</v>
      </c>
      <c r="C3" t="s">
        <v>71</v>
      </c>
      <c r="D3" t="s">
        <v>72</v>
      </c>
    </row>
    <row r="4" spans="1:4" x14ac:dyDescent="0.3">
      <c r="A4" t="str">
        <f>LEFT(B4,8)</f>
        <v>BR103452</v>
      </c>
      <c r="B4" s="79" t="s">
        <v>32</v>
      </c>
      <c r="C4">
        <v>966037.42</v>
      </c>
      <c r="D4">
        <v>2188103.14</v>
      </c>
    </row>
    <row r="5" spans="1:4" x14ac:dyDescent="0.3">
      <c r="A5" t="str">
        <f t="shared" ref="A5:A14" si="0">LEFT(B5,8)</f>
        <v>BR103453</v>
      </c>
      <c r="B5" s="79" t="s">
        <v>33</v>
      </c>
      <c r="C5">
        <v>315213.06000000006</v>
      </c>
      <c r="D5">
        <v>672112.1</v>
      </c>
    </row>
    <row r="6" spans="1:4" x14ac:dyDescent="0.3">
      <c r="A6" t="str">
        <f t="shared" si="0"/>
        <v>BR103455</v>
      </c>
      <c r="B6" s="79" t="s">
        <v>34</v>
      </c>
      <c r="C6">
        <v>206902.21000000002</v>
      </c>
      <c r="D6">
        <v>321413.78999999998</v>
      </c>
    </row>
    <row r="7" spans="1:4" x14ac:dyDescent="0.3">
      <c r="A7" t="str">
        <f t="shared" si="0"/>
        <v>BR103459</v>
      </c>
      <c r="B7" s="79" t="s">
        <v>35</v>
      </c>
      <c r="C7">
        <v>527107.51</v>
      </c>
      <c r="D7">
        <v>682714.65</v>
      </c>
    </row>
    <row r="8" spans="1:4" x14ac:dyDescent="0.3">
      <c r="A8" t="str">
        <f t="shared" si="0"/>
        <v>BR103470</v>
      </c>
      <c r="B8" s="79" t="s">
        <v>39</v>
      </c>
      <c r="C8">
        <v>280828.93</v>
      </c>
      <c r="D8">
        <v>489731.95000000007</v>
      </c>
    </row>
    <row r="9" spans="1:4" x14ac:dyDescent="0.3">
      <c r="A9" t="str">
        <f t="shared" si="0"/>
        <v>BR103471</v>
      </c>
      <c r="B9" s="79" t="s">
        <v>40</v>
      </c>
      <c r="C9">
        <v>86855.859999999986</v>
      </c>
      <c r="D9">
        <v>209078.49000000002</v>
      </c>
    </row>
    <row r="10" spans="1:4" x14ac:dyDescent="0.3">
      <c r="A10" t="str">
        <f t="shared" si="0"/>
        <v>BR103473</v>
      </c>
      <c r="B10" s="79" t="s">
        <v>41</v>
      </c>
      <c r="C10">
        <v>50216.5</v>
      </c>
      <c r="D10">
        <v>313104.75</v>
      </c>
    </row>
    <row r="11" spans="1:4" x14ac:dyDescent="0.3">
      <c r="A11" t="str">
        <f t="shared" si="0"/>
        <v>BR103474</v>
      </c>
      <c r="B11" s="79" t="s">
        <v>42</v>
      </c>
      <c r="C11">
        <v>11851.35</v>
      </c>
      <c r="D11">
        <v>0</v>
      </c>
    </row>
    <row r="12" spans="1:4" x14ac:dyDescent="0.3">
      <c r="A12" t="str">
        <f t="shared" si="0"/>
        <v>Total Ge</v>
      </c>
      <c r="B12" s="79" t="s">
        <v>45</v>
      </c>
      <c r="C12" s="7">
        <v>2445012.84</v>
      </c>
      <c r="D12">
        <v>4876258.87</v>
      </c>
    </row>
    <row r="13" spans="1:4" x14ac:dyDescent="0.3">
      <c r="A13" t="str">
        <f t="shared" si="0"/>
        <v/>
      </c>
      <c r="C13" s="2"/>
    </row>
    <row r="14" spans="1:4" x14ac:dyDescent="0.3">
      <c r="A14" t="str">
        <f t="shared" si="0"/>
        <v/>
      </c>
    </row>
    <row r="18" spans="1:4" x14ac:dyDescent="0.3">
      <c r="B18" s="80" t="s">
        <v>44</v>
      </c>
      <c r="C18" t="s">
        <v>63</v>
      </c>
      <c r="D18" t="s">
        <v>64</v>
      </c>
    </row>
    <row r="19" spans="1:4" x14ac:dyDescent="0.3">
      <c r="A19" t="str">
        <f t="shared" ref="A19:A29" si="1">LEFT(B19,8)</f>
        <v>BR103452</v>
      </c>
      <c r="B19" s="79" t="s">
        <v>32</v>
      </c>
      <c r="C19" s="7">
        <v>4928.0470000000005</v>
      </c>
      <c r="D19" s="7">
        <v>1599.5030000000002</v>
      </c>
    </row>
    <row r="20" spans="1:4" x14ac:dyDescent="0.3">
      <c r="A20" t="str">
        <f t="shared" si="1"/>
        <v>BR103453</v>
      </c>
      <c r="B20" s="79" t="s">
        <v>33</v>
      </c>
      <c r="C20" s="7">
        <v>1612.3530000000001</v>
      </c>
      <c r="D20" s="7">
        <v>757.63600000000008</v>
      </c>
    </row>
    <row r="21" spans="1:4" x14ac:dyDescent="0.3">
      <c r="A21" t="str">
        <f t="shared" si="1"/>
        <v>BR103455</v>
      </c>
      <c r="B21" s="79" t="s">
        <v>34</v>
      </c>
      <c r="C21" s="7">
        <v>1050.135</v>
      </c>
      <c r="D21" s="7">
        <v>1046.789</v>
      </c>
    </row>
    <row r="22" spans="1:4" x14ac:dyDescent="0.3">
      <c r="A22" t="str">
        <f t="shared" si="1"/>
        <v>BR103459</v>
      </c>
      <c r="B22" s="79" t="s">
        <v>35</v>
      </c>
      <c r="C22" s="7">
        <v>2663.1639999999998</v>
      </c>
      <c r="D22" s="7">
        <v>2630.518</v>
      </c>
    </row>
    <row r="23" spans="1:4" x14ac:dyDescent="0.3">
      <c r="A23" t="str">
        <f t="shared" si="1"/>
        <v>BR103470</v>
      </c>
      <c r="B23" s="79" t="s">
        <v>39</v>
      </c>
      <c r="C23" s="7">
        <v>4802.1399999999994</v>
      </c>
      <c r="D23" s="7">
        <v>1562.2429999999999</v>
      </c>
    </row>
    <row r="24" spans="1:4" x14ac:dyDescent="0.3">
      <c r="A24" t="str">
        <f t="shared" si="1"/>
        <v>BR103471</v>
      </c>
      <c r="B24" s="79" t="s">
        <v>40</v>
      </c>
      <c r="C24" s="7">
        <v>1485.2239999999999</v>
      </c>
      <c r="D24" s="7">
        <v>1197.1849999999999</v>
      </c>
    </row>
    <row r="25" spans="1:4" x14ac:dyDescent="0.3">
      <c r="A25" t="str">
        <f t="shared" si="1"/>
        <v>BR103473</v>
      </c>
      <c r="B25" s="79" t="s">
        <v>41</v>
      </c>
      <c r="C25" s="7">
        <v>858.69600000000014</v>
      </c>
      <c r="D25" s="7">
        <v>858.678</v>
      </c>
    </row>
    <row r="26" spans="1:4" x14ac:dyDescent="0.3">
      <c r="A26" t="str">
        <f t="shared" si="1"/>
        <v>BR103474</v>
      </c>
      <c r="B26" s="79" t="s">
        <v>42</v>
      </c>
      <c r="C26" s="7">
        <v>202.65700000000001</v>
      </c>
      <c r="D26" s="7">
        <v>0</v>
      </c>
    </row>
    <row r="27" spans="1:4" x14ac:dyDescent="0.3">
      <c r="A27" t="str">
        <f t="shared" si="1"/>
        <v>Total Ge</v>
      </c>
      <c r="B27" s="79" t="s">
        <v>45</v>
      </c>
      <c r="C27" s="7">
        <v>17602.415999999997</v>
      </c>
      <c r="D27" s="7">
        <v>9652.5519999999997</v>
      </c>
    </row>
    <row r="28" spans="1:4" x14ac:dyDescent="0.3">
      <c r="A28" t="str">
        <f t="shared" si="1"/>
        <v/>
      </c>
    </row>
    <row r="29" spans="1:4" x14ac:dyDescent="0.3">
      <c r="A29" t="str">
        <f t="shared" si="1"/>
        <v/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D2BC-6FDB-45B5-86E2-6395F8059CE1}">
  <sheetPr>
    <tabColor theme="1"/>
  </sheetPr>
  <dimension ref="A3:D27"/>
  <sheetViews>
    <sheetView workbookViewId="0">
      <selection activeCell="C19" sqref="C19:C22"/>
    </sheetView>
  </sheetViews>
  <sheetFormatPr defaultRowHeight="14.4" x14ac:dyDescent="0.3"/>
  <cols>
    <col min="1" max="1" width="17.5546875" customWidth="1"/>
    <col min="2" max="2" width="45.77734375" bestFit="1" customWidth="1"/>
    <col min="3" max="3" width="15" bestFit="1" customWidth="1"/>
    <col min="4" max="4" width="17.77734375" bestFit="1" customWidth="1"/>
    <col min="5" max="7" width="8" bestFit="1" customWidth="1"/>
    <col min="8" max="8" width="9" bestFit="1" customWidth="1"/>
    <col min="9" max="11" width="8" bestFit="1" customWidth="1"/>
    <col min="12" max="23" width="9" bestFit="1" customWidth="1"/>
    <col min="24" max="25" width="8" bestFit="1" customWidth="1"/>
    <col min="26" max="27" width="9" bestFit="1" customWidth="1"/>
    <col min="28" max="28" width="10" bestFit="1" customWidth="1"/>
    <col min="29" max="30" width="9" bestFit="1" customWidth="1"/>
    <col min="31" max="32" width="10" bestFit="1" customWidth="1"/>
    <col min="33" max="35" width="9" bestFit="1" customWidth="1"/>
    <col min="36" max="36" width="10" bestFit="1" customWidth="1"/>
    <col min="37" max="42" width="9" bestFit="1" customWidth="1"/>
    <col min="43" max="43" width="10" bestFit="1" customWidth="1"/>
    <col min="44" max="44" width="9" bestFit="1" customWidth="1"/>
    <col min="45" max="45" width="10" bestFit="1" customWidth="1"/>
    <col min="46" max="46" width="11" bestFit="1" customWidth="1"/>
    <col min="47" max="47" width="13.44140625" bestFit="1" customWidth="1"/>
    <col min="48" max="48" width="11" bestFit="1" customWidth="1"/>
    <col min="49" max="49" width="13.44140625" bestFit="1" customWidth="1"/>
    <col min="50" max="50" width="11" bestFit="1" customWidth="1"/>
    <col min="51" max="51" width="13.44140625" bestFit="1" customWidth="1"/>
    <col min="52" max="52" width="11" bestFit="1" customWidth="1"/>
    <col min="53" max="53" width="13.44140625" bestFit="1" customWidth="1"/>
    <col min="54" max="54" width="11" bestFit="1" customWidth="1"/>
    <col min="55" max="55" width="13.44140625" bestFit="1" customWidth="1"/>
    <col min="56" max="56" width="11" bestFit="1" customWidth="1"/>
    <col min="57" max="57" width="13.44140625" bestFit="1" customWidth="1"/>
    <col min="58" max="58" width="11" bestFit="1" customWidth="1"/>
    <col min="59" max="59" width="13.44140625" bestFit="1" customWidth="1"/>
    <col min="60" max="60" width="11" bestFit="1" customWidth="1"/>
    <col min="61" max="61" width="13.44140625" bestFit="1" customWidth="1"/>
    <col min="62" max="62" width="11" bestFit="1" customWidth="1"/>
    <col min="63" max="63" width="13.44140625" bestFit="1" customWidth="1"/>
    <col min="64" max="64" width="11" bestFit="1" customWidth="1"/>
    <col min="65" max="65" width="13.44140625" bestFit="1" customWidth="1"/>
    <col min="66" max="66" width="11" bestFit="1" customWidth="1"/>
    <col min="67" max="67" width="13.44140625" bestFit="1" customWidth="1"/>
    <col min="68" max="68" width="10" bestFit="1" customWidth="1"/>
    <col min="69" max="69" width="12.21875" bestFit="1" customWidth="1"/>
    <col min="70" max="70" width="11" bestFit="1" customWidth="1"/>
    <col min="71" max="71" width="13.44140625" bestFit="1" customWidth="1"/>
    <col min="72" max="72" width="11" bestFit="1" customWidth="1"/>
    <col min="73" max="73" width="13.44140625" bestFit="1" customWidth="1"/>
    <col min="74" max="74" width="11" bestFit="1" customWidth="1"/>
    <col min="75" max="75" width="13.44140625" bestFit="1" customWidth="1"/>
    <col min="76" max="76" width="11" bestFit="1" customWidth="1"/>
    <col min="77" max="77" width="13.44140625" bestFit="1" customWidth="1"/>
    <col min="78" max="78" width="11" bestFit="1" customWidth="1"/>
    <col min="79" max="79" width="13.44140625" bestFit="1" customWidth="1"/>
    <col min="80" max="80" width="10" bestFit="1" customWidth="1"/>
    <col min="81" max="81" width="12.21875" bestFit="1" customWidth="1"/>
    <col min="82" max="82" width="11" bestFit="1" customWidth="1"/>
    <col min="83" max="83" width="13.44140625" bestFit="1" customWidth="1"/>
    <col min="84" max="84" width="11" bestFit="1" customWidth="1"/>
    <col min="85" max="85" width="13.44140625" bestFit="1" customWidth="1"/>
    <col min="86" max="86" width="11" bestFit="1" customWidth="1"/>
    <col min="87" max="87" width="13.44140625" bestFit="1" customWidth="1"/>
    <col min="88" max="88" width="11" bestFit="1" customWidth="1"/>
    <col min="89" max="89" width="13.44140625" bestFit="1" customWidth="1"/>
    <col min="90" max="90" width="11" bestFit="1" customWidth="1"/>
    <col min="91" max="91" width="13.44140625" bestFit="1" customWidth="1"/>
    <col min="92" max="92" width="11" bestFit="1" customWidth="1"/>
    <col min="93" max="93" width="13.44140625" bestFit="1" customWidth="1"/>
    <col min="94" max="94" width="11" bestFit="1" customWidth="1"/>
    <col min="95" max="95" width="13.44140625" bestFit="1" customWidth="1"/>
    <col min="96" max="96" width="11" bestFit="1" customWidth="1"/>
    <col min="97" max="97" width="13.44140625" bestFit="1" customWidth="1"/>
    <col min="98" max="98" width="11" bestFit="1" customWidth="1"/>
    <col min="99" max="99" width="13.44140625" bestFit="1" customWidth="1"/>
    <col min="100" max="100" width="11" bestFit="1" customWidth="1"/>
    <col min="101" max="101" width="13.44140625" bestFit="1" customWidth="1"/>
    <col min="102" max="102" width="12" bestFit="1" customWidth="1"/>
    <col min="103" max="103" width="14.44140625" bestFit="1" customWidth="1"/>
    <col min="104" max="104" width="12" bestFit="1" customWidth="1"/>
    <col min="105" max="105" width="14.44140625" bestFit="1" customWidth="1"/>
    <col min="106" max="106" width="12" bestFit="1" customWidth="1"/>
    <col min="107" max="107" width="14.44140625" bestFit="1" customWidth="1"/>
    <col min="108" max="108" width="12" bestFit="1" customWidth="1"/>
    <col min="109" max="109" width="14.44140625" bestFit="1" customWidth="1"/>
    <col min="110" max="110" width="12" bestFit="1" customWidth="1"/>
    <col min="111" max="111" width="14.44140625" bestFit="1" customWidth="1"/>
    <col min="112" max="112" width="11" bestFit="1" customWidth="1"/>
    <col min="113" max="113" width="13.44140625" bestFit="1" customWidth="1"/>
    <col min="114" max="114" width="12" bestFit="1" customWidth="1"/>
    <col min="115" max="115" width="14.44140625" bestFit="1" customWidth="1"/>
    <col min="116" max="116" width="11" bestFit="1" customWidth="1"/>
    <col min="117" max="117" width="13.44140625" bestFit="1" customWidth="1"/>
    <col min="118" max="118" width="12" bestFit="1" customWidth="1"/>
    <col min="119" max="119" width="14.44140625" bestFit="1" customWidth="1"/>
    <col min="120" max="120" width="12" bestFit="1" customWidth="1"/>
    <col min="121" max="121" width="14.44140625" bestFit="1" customWidth="1"/>
    <col min="122" max="122" width="12" bestFit="1" customWidth="1"/>
    <col min="123" max="123" width="14.44140625" bestFit="1" customWidth="1"/>
    <col min="124" max="124" width="11" bestFit="1" customWidth="1"/>
    <col min="125" max="125" width="13.44140625" bestFit="1" customWidth="1"/>
    <col min="126" max="126" width="12" bestFit="1" customWidth="1"/>
    <col min="127" max="127" width="14.44140625" bestFit="1" customWidth="1"/>
    <col min="128" max="128" width="10" bestFit="1" customWidth="1"/>
  </cols>
  <sheetData>
    <row r="3" spans="1:4" x14ac:dyDescent="0.3">
      <c r="B3" s="80" t="s">
        <v>44</v>
      </c>
      <c r="C3" t="s">
        <v>71</v>
      </c>
      <c r="D3" t="s">
        <v>72</v>
      </c>
    </row>
    <row r="4" spans="1:4" x14ac:dyDescent="0.3">
      <c r="A4" t="s">
        <v>3</v>
      </c>
      <c r="B4" s="79" t="s">
        <v>32</v>
      </c>
      <c r="C4">
        <v>966037.42</v>
      </c>
      <c r="D4">
        <v>2188103.14</v>
      </c>
    </row>
    <row r="5" spans="1:4" x14ac:dyDescent="0.3">
      <c r="A5" t="s">
        <v>5</v>
      </c>
      <c r="B5" s="79" t="s">
        <v>33</v>
      </c>
      <c r="C5">
        <v>315213.06000000006</v>
      </c>
      <c r="D5">
        <v>672112.1</v>
      </c>
    </row>
    <row r="6" spans="1:4" x14ac:dyDescent="0.3">
      <c r="A6" t="s">
        <v>7</v>
      </c>
      <c r="B6" s="79" t="s">
        <v>34</v>
      </c>
      <c r="C6">
        <v>206902.21000000002</v>
      </c>
      <c r="D6">
        <v>321413.78999999998</v>
      </c>
    </row>
    <row r="7" spans="1:4" x14ac:dyDescent="0.3">
      <c r="A7" t="s">
        <v>9</v>
      </c>
      <c r="B7" s="79" t="s">
        <v>35</v>
      </c>
      <c r="C7">
        <v>527107.51</v>
      </c>
      <c r="D7">
        <v>682714.65</v>
      </c>
    </row>
    <row r="8" spans="1:4" x14ac:dyDescent="0.3">
      <c r="A8" t="s">
        <v>73</v>
      </c>
      <c r="B8" s="79" t="s">
        <v>39</v>
      </c>
      <c r="C8">
        <v>280828.93</v>
      </c>
      <c r="D8">
        <v>489731.95000000007</v>
      </c>
    </row>
    <row r="9" spans="1:4" x14ac:dyDescent="0.3">
      <c r="A9" t="s">
        <v>74</v>
      </c>
      <c r="B9" s="79" t="s">
        <v>40</v>
      </c>
      <c r="C9">
        <v>86855.859999999986</v>
      </c>
      <c r="D9">
        <v>209078.49000000002</v>
      </c>
    </row>
    <row r="10" spans="1:4" x14ac:dyDescent="0.3">
      <c r="A10" t="s">
        <v>75</v>
      </c>
      <c r="B10" s="79" t="s">
        <v>41</v>
      </c>
      <c r="C10">
        <v>50216.5</v>
      </c>
      <c r="D10">
        <v>313104.75</v>
      </c>
    </row>
    <row r="11" spans="1:4" x14ac:dyDescent="0.3">
      <c r="A11" t="s">
        <v>76</v>
      </c>
      <c r="B11" s="79" t="s">
        <v>42</v>
      </c>
      <c r="C11">
        <v>11851.35</v>
      </c>
      <c r="D11">
        <v>0</v>
      </c>
    </row>
    <row r="12" spans="1:4" x14ac:dyDescent="0.3">
      <c r="A12" t="s">
        <v>77</v>
      </c>
      <c r="B12" s="79" t="s">
        <v>45</v>
      </c>
      <c r="C12">
        <v>2445012.84</v>
      </c>
      <c r="D12">
        <v>4876258.87</v>
      </c>
    </row>
    <row r="13" spans="1:4" x14ac:dyDescent="0.3">
      <c r="A13" t="s">
        <v>78</v>
      </c>
      <c r="C13" s="2"/>
      <c r="D13" s="2"/>
    </row>
    <row r="14" spans="1:4" x14ac:dyDescent="0.3">
      <c r="A14" t="s">
        <v>78</v>
      </c>
      <c r="C14" s="2"/>
      <c r="D14" s="2"/>
    </row>
    <row r="15" spans="1:4" x14ac:dyDescent="0.3">
      <c r="C15" s="2"/>
      <c r="D15" s="2"/>
    </row>
    <row r="16" spans="1:4" x14ac:dyDescent="0.3">
      <c r="C16" s="2"/>
      <c r="D16" s="2"/>
    </row>
    <row r="17" spans="1:4" x14ac:dyDescent="0.3">
      <c r="C17" s="2"/>
      <c r="D17" s="2"/>
    </row>
    <row r="18" spans="1:4" x14ac:dyDescent="0.3">
      <c r="A18" t="s">
        <v>79</v>
      </c>
      <c r="B18" s="80" t="s">
        <v>44</v>
      </c>
      <c r="C18" t="s">
        <v>63</v>
      </c>
      <c r="D18" t="s">
        <v>64</v>
      </c>
    </row>
    <row r="19" spans="1:4" x14ac:dyDescent="0.3">
      <c r="A19" t="s">
        <v>3</v>
      </c>
      <c r="B19" s="79" t="s">
        <v>32</v>
      </c>
      <c r="C19" s="7">
        <v>4928.0470000000005</v>
      </c>
      <c r="D19" s="7">
        <v>1599.5030000000002</v>
      </c>
    </row>
    <row r="20" spans="1:4" x14ac:dyDescent="0.3">
      <c r="A20" t="s">
        <v>5</v>
      </c>
      <c r="B20" s="79" t="s">
        <v>33</v>
      </c>
      <c r="C20" s="7">
        <v>1612.3530000000001</v>
      </c>
      <c r="D20" s="7">
        <v>757.63600000000008</v>
      </c>
    </row>
    <row r="21" spans="1:4" x14ac:dyDescent="0.3">
      <c r="A21" t="s">
        <v>7</v>
      </c>
      <c r="B21" s="79" t="s">
        <v>34</v>
      </c>
      <c r="C21" s="7">
        <v>1050.135</v>
      </c>
      <c r="D21" s="7">
        <v>1046.789</v>
      </c>
    </row>
    <row r="22" spans="1:4" x14ac:dyDescent="0.3">
      <c r="A22" t="s">
        <v>9</v>
      </c>
      <c r="B22" s="79" t="s">
        <v>35</v>
      </c>
      <c r="C22" s="7">
        <v>2663.1639999999998</v>
      </c>
      <c r="D22" s="7">
        <v>2630.518</v>
      </c>
    </row>
    <row r="23" spans="1:4" x14ac:dyDescent="0.3">
      <c r="A23" t="s">
        <v>73</v>
      </c>
      <c r="B23" s="79" t="s">
        <v>39</v>
      </c>
      <c r="C23" s="7">
        <v>4802.1399999999994</v>
      </c>
      <c r="D23" s="7">
        <v>1562.2429999999999</v>
      </c>
    </row>
    <row r="24" spans="1:4" x14ac:dyDescent="0.3">
      <c r="A24" t="s">
        <v>74</v>
      </c>
      <c r="B24" s="79" t="s">
        <v>40</v>
      </c>
      <c r="C24" s="7">
        <v>1485.2239999999999</v>
      </c>
      <c r="D24" s="7">
        <v>1197.1849999999999</v>
      </c>
    </row>
    <row r="25" spans="1:4" x14ac:dyDescent="0.3">
      <c r="A25" t="s">
        <v>75</v>
      </c>
      <c r="B25" s="79" t="s">
        <v>41</v>
      </c>
      <c r="C25" s="7">
        <v>858.69600000000014</v>
      </c>
      <c r="D25" s="7">
        <v>858.678</v>
      </c>
    </row>
    <row r="26" spans="1:4" x14ac:dyDescent="0.3">
      <c r="A26" t="s">
        <v>76</v>
      </c>
      <c r="B26" s="79" t="s">
        <v>42</v>
      </c>
      <c r="C26" s="7">
        <v>202.65700000000001</v>
      </c>
      <c r="D26" s="7">
        <v>0</v>
      </c>
    </row>
    <row r="27" spans="1:4" x14ac:dyDescent="0.3">
      <c r="B27" s="79" t="s">
        <v>45</v>
      </c>
      <c r="C27" s="7">
        <v>17602.415999999997</v>
      </c>
      <c r="D27" s="7">
        <v>9652.5519999999997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63BD-E15B-48D6-9454-2F0DB1D7F031}">
  <sheetPr>
    <tabColor theme="1"/>
  </sheetPr>
  <dimension ref="A3:D31"/>
  <sheetViews>
    <sheetView workbookViewId="0">
      <selection activeCell="C13" sqref="C13"/>
    </sheetView>
  </sheetViews>
  <sheetFormatPr defaultRowHeight="14.4" x14ac:dyDescent="0.3"/>
  <cols>
    <col min="1" max="1" width="17.5546875" customWidth="1"/>
    <col min="2" max="2" width="22.77734375" bestFit="1" customWidth="1"/>
    <col min="3" max="3" width="15" bestFit="1" customWidth="1"/>
    <col min="4" max="4" width="17.77734375" bestFit="1" customWidth="1"/>
    <col min="5" max="7" width="8" bestFit="1" customWidth="1"/>
    <col min="8" max="8" width="9" bestFit="1" customWidth="1"/>
    <col min="9" max="11" width="8" bestFit="1" customWidth="1"/>
    <col min="12" max="23" width="9" bestFit="1" customWidth="1"/>
    <col min="24" max="25" width="8" bestFit="1" customWidth="1"/>
    <col min="26" max="27" width="9" bestFit="1" customWidth="1"/>
    <col min="28" max="28" width="10" bestFit="1" customWidth="1"/>
    <col min="29" max="30" width="9" bestFit="1" customWidth="1"/>
    <col min="31" max="32" width="10" bestFit="1" customWidth="1"/>
    <col min="33" max="35" width="9" bestFit="1" customWidth="1"/>
    <col min="36" max="36" width="10" bestFit="1" customWidth="1"/>
    <col min="37" max="42" width="9" bestFit="1" customWidth="1"/>
    <col min="43" max="43" width="10" bestFit="1" customWidth="1"/>
    <col min="44" max="44" width="9" bestFit="1" customWidth="1"/>
    <col min="45" max="45" width="10" bestFit="1" customWidth="1"/>
    <col min="46" max="46" width="11" bestFit="1" customWidth="1"/>
    <col min="47" max="47" width="13.44140625" bestFit="1" customWidth="1"/>
    <col min="48" max="48" width="11" bestFit="1" customWidth="1"/>
    <col min="49" max="49" width="13.44140625" bestFit="1" customWidth="1"/>
    <col min="50" max="50" width="11" bestFit="1" customWidth="1"/>
    <col min="51" max="51" width="13.44140625" bestFit="1" customWidth="1"/>
    <col min="52" max="52" width="11" bestFit="1" customWidth="1"/>
    <col min="53" max="53" width="13.44140625" bestFit="1" customWidth="1"/>
    <col min="54" max="54" width="11" bestFit="1" customWidth="1"/>
    <col min="55" max="55" width="13.44140625" bestFit="1" customWidth="1"/>
    <col min="56" max="56" width="11" bestFit="1" customWidth="1"/>
    <col min="57" max="57" width="13.44140625" bestFit="1" customWidth="1"/>
    <col min="58" max="58" width="11" bestFit="1" customWidth="1"/>
    <col min="59" max="59" width="13.44140625" bestFit="1" customWidth="1"/>
    <col min="60" max="60" width="11" bestFit="1" customWidth="1"/>
    <col min="61" max="61" width="13.44140625" bestFit="1" customWidth="1"/>
    <col min="62" max="62" width="11" bestFit="1" customWidth="1"/>
    <col min="63" max="63" width="13.44140625" bestFit="1" customWidth="1"/>
    <col min="64" max="64" width="11" bestFit="1" customWidth="1"/>
    <col min="65" max="65" width="13.44140625" bestFit="1" customWidth="1"/>
    <col min="66" max="66" width="11" bestFit="1" customWidth="1"/>
    <col min="67" max="67" width="13.44140625" bestFit="1" customWidth="1"/>
    <col min="68" max="68" width="10" bestFit="1" customWidth="1"/>
    <col min="69" max="69" width="12.21875" bestFit="1" customWidth="1"/>
    <col min="70" max="70" width="11" bestFit="1" customWidth="1"/>
    <col min="71" max="71" width="13.44140625" bestFit="1" customWidth="1"/>
    <col min="72" max="72" width="11" bestFit="1" customWidth="1"/>
    <col min="73" max="73" width="13.44140625" bestFit="1" customWidth="1"/>
    <col min="74" max="74" width="11" bestFit="1" customWidth="1"/>
    <col min="75" max="75" width="13.44140625" bestFit="1" customWidth="1"/>
    <col min="76" max="76" width="11" bestFit="1" customWidth="1"/>
    <col min="77" max="77" width="13.44140625" bestFit="1" customWidth="1"/>
    <col min="78" max="78" width="11" bestFit="1" customWidth="1"/>
    <col min="79" max="79" width="13.44140625" bestFit="1" customWidth="1"/>
    <col min="80" max="80" width="10" bestFit="1" customWidth="1"/>
    <col min="81" max="81" width="12.21875" bestFit="1" customWidth="1"/>
    <col min="82" max="82" width="11" bestFit="1" customWidth="1"/>
    <col min="83" max="83" width="13.44140625" bestFit="1" customWidth="1"/>
    <col min="84" max="84" width="11" bestFit="1" customWidth="1"/>
    <col min="85" max="85" width="13.44140625" bestFit="1" customWidth="1"/>
    <col min="86" max="86" width="11" bestFit="1" customWidth="1"/>
    <col min="87" max="87" width="13.44140625" bestFit="1" customWidth="1"/>
    <col min="88" max="88" width="11" bestFit="1" customWidth="1"/>
    <col min="89" max="89" width="13.44140625" bestFit="1" customWidth="1"/>
    <col min="90" max="90" width="11" bestFit="1" customWidth="1"/>
    <col min="91" max="91" width="13.44140625" bestFit="1" customWidth="1"/>
    <col min="92" max="92" width="11" bestFit="1" customWidth="1"/>
    <col min="93" max="93" width="13.44140625" bestFit="1" customWidth="1"/>
    <col min="94" max="94" width="11" bestFit="1" customWidth="1"/>
    <col min="95" max="95" width="13.44140625" bestFit="1" customWidth="1"/>
    <col min="96" max="96" width="11" bestFit="1" customWidth="1"/>
    <col min="97" max="97" width="13.44140625" bestFit="1" customWidth="1"/>
    <col min="98" max="98" width="11" bestFit="1" customWidth="1"/>
    <col min="99" max="99" width="13.44140625" bestFit="1" customWidth="1"/>
    <col min="100" max="100" width="11" bestFit="1" customWidth="1"/>
    <col min="101" max="101" width="13.44140625" bestFit="1" customWidth="1"/>
    <col min="102" max="102" width="12" bestFit="1" customWidth="1"/>
    <col min="103" max="103" width="14.44140625" bestFit="1" customWidth="1"/>
    <col min="104" max="104" width="12" bestFit="1" customWidth="1"/>
    <col min="105" max="105" width="14.44140625" bestFit="1" customWidth="1"/>
    <col min="106" max="106" width="12" bestFit="1" customWidth="1"/>
    <col min="107" max="107" width="14.44140625" bestFit="1" customWidth="1"/>
    <col min="108" max="108" width="12" bestFit="1" customWidth="1"/>
    <col min="109" max="109" width="14.44140625" bestFit="1" customWidth="1"/>
    <col min="110" max="110" width="12" bestFit="1" customWidth="1"/>
    <col min="111" max="111" width="14.44140625" bestFit="1" customWidth="1"/>
    <col min="112" max="112" width="11" bestFit="1" customWidth="1"/>
    <col min="113" max="113" width="13.44140625" bestFit="1" customWidth="1"/>
    <col min="114" max="114" width="12" bestFit="1" customWidth="1"/>
    <col min="115" max="115" width="14.44140625" bestFit="1" customWidth="1"/>
    <col min="116" max="116" width="11" bestFit="1" customWidth="1"/>
    <col min="117" max="117" width="13.44140625" bestFit="1" customWidth="1"/>
    <col min="118" max="118" width="12" bestFit="1" customWidth="1"/>
    <col min="119" max="119" width="14.44140625" bestFit="1" customWidth="1"/>
    <col min="120" max="120" width="12" bestFit="1" customWidth="1"/>
    <col min="121" max="121" width="14.44140625" bestFit="1" customWidth="1"/>
    <col min="122" max="122" width="12" bestFit="1" customWidth="1"/>
    <col min="123" max="123" width="14.44140625" bestFit="1" customWidth="1"/>
    <col min="124" max="124" width="11" bestFit="1" customWidth="1"/>
    <col min="125" max="125" width="13.44140625" bestFit="1" customWidth="1"/>
    <col min="126" max="126" width="12" bestFit="1" customWidth="1"/>
    <col min="127" max="127" width="14.44140625" bestFit="1" customWidth="1"/>
    <col min="128" max="128" width="10" bestFit="1" customWidth="1"/>
  </cols>
  <sheetData>
    <row r="3" spans="1:4" x14ac:dyDescent="0.3">
      <c r="B3" s="80" t="s">
        <v>44</v>
      </c>
      <c r="C3" t="s">
        <v>71</v>
      </c>
      <c r="D3" t="s">
        <v>72</v>
      </c>
    </row>
    <row r="4" spans="1:4" x14ac:dyDescent="0.3">
      <c r="A4" t="s">
        <v>3</v>
      </c>
      <c r="B4" s="79" t="s">
        <v>32</v>
      </c>
      <c r="C4">
        <v>966037.42</v>
      </c>
      <c r="D4">
        <v>2188103.14</v>
      </c>
    </row>
    <row r="5" spans="1:4" x14ac:dyDescent="0.3">
      <c r="A5" t="s">
        <v>5</v>
      </c>
      <c r="B5" s="79" t="s">
        <v>33</v>
      </c>
      <c r="C5">
        <v>315213.06000000006</v>
      </c>
      <c r="D5">
        <v>672112.1</v>
      </c>
    </row>
    <row r="6" spans="1:4" x14ac:dyDescent="0.3">
      <c r="A6" t="s">
        <v>7</v>
      </c>
      <c r="B6" s="79" t="s">
        <v>34</v>
      </c>
      <c r="C6">
        <v>206902.21000000002</v>
      </c>
      <c r="D6">
        <v>321413.78999999998</v>
      </c>
    </row>
    <row r="7" spans="1:4" x14ac:dyDescent="0.3">
      <c r="A7" t="s">
        <v>9</v>
      </c>
      <c r="B7" s="79" t="s">
        <v>35</v>
      </c>
      <c r="C7">
        <v>527107.51</v>
      </c>
      <c r="D7">
        <v>682714.65</v>
      </c>
    </row>
    <row r="8" spans="1:4" x14ac:dyDescent="0.3">
      <c r="B8" s="79" t="s">
        <v>45</v>
      </c>
      <c r="C8">
        <v>2015260.2</v>
      </c>
      <c r="D8">
        <v>3864343.68</v>
      </c>
    </row>
    <row r="12" spans="1:4" x14ac:dyDescent="0.3">
      <c r="A12" t="s">
        <v>78</v>
      </c>
      <c r="C12" s="2"/>
      <c r="D12" s="2"/>
    </row>
    <row r="13" spans="1:4" x14ac:dyDescent="0.3">
      <c r="A13" t="s">
        <v>78</v>
      </c>
      <c r="C13" s="2"/>
      <c r="D13" s="2"/>
    </row>
    <row r="14" spans="1:4" x14ac:dyDescent="0.3">
      <c r="A14" t="s">
        <v>78</v>
      </c>
      <c r="C14" s="2"/>
      <c r="D14" s="2"/>
    </row>
    <row r="15" spans="1:4" x14ac:dyDescent="0.3">
      <c r="C15" s="2"/>
      <c r="D15" s="2"/>
    </row>
    <row r="16" spans="1:4" x14ac:dyDescent="0.3">
      <c r="B16" s="79"/>
      <c r="C16" s="2"/>
      <c r="D16" s="2"/>
    </row>
    <row r="17" spans="1:4" x14ac:dyDescent="0.3">
      <c r="B17" s="79"/>
      <c r="C17" s="2"/>
      <c r="D17" s="2"/>
    </row>
    <row r="18" spans="1:4" x14ac:dyDescent="0.3">
      <c r="C18" s="2"/>
      <c r="D18" s="2"/>
    </row>
    <row r="19" spans="1:4" x14ac:dyDescent="0.3">
      <c r="C19" s="2"/>
      <c r="D19" s="2"/>
    </row>
    <row r="20" spans="1:4" x14ac:dyDescent="0.3">
      <c r="B20" s="80" t="s">
        <v>44</v>
      </c>
      <c r="C20" t="s">
        <v>63</v>
      </c>
      <c r="D20" t="s">
        <v>64</v>
      </c>
    </row>
    <row r="21" spans="1:4" x14ac:dyDescent="0.3">
      <c r="A21" t="s">
        <v>3</v>
      </c>
      <c r="B21" s="79" t="s">
        <v>32</v>
      </c>
      <c r="C21" s="7">
        <v>4928.0470000000005</v>
      </c>
      <c r="D21" s="7">
        <v>1599.5030000000002</v>
      </c>
    </row>
    <row r="22" spans="1:4" x14ac:dyDescent="0.3">
      <c r="A22" t="s">
        <v>5</v>
      </c>
      <c r="B22" s="79" t="s">
        <v>33</v>
      </c>
      <c r="C22" s="7">
        <v>1612.3530000000001</v>
      </c>
      <c r="D22" s="7">
        <v>757.63599999999997</v>
      </c>
    </row>
    <row r="23" spans="1:4" x14ac:dyDescent="0.3">
      <c r="A23" t="s">
        <v>7</v>
      </c>
      <c r="B23" s="79" t="s">
        <v>34</v>
      </c>
      <c r="C23" s="7">
        <v>1050.135</v>
      </c>
      <c r="D23" s="7">
        <v>1046.789</v>
      </c>
    </row>
    <row r="24" spans="1:4" x14ac:dyDescent="0.3">
      <c r="A24" t="s">
        <v>9</v>
      </c>
      <c r="B24" s="79" t="s">
        <v>35</v>
      </c>
      <c r="C24" s="7">
        <v>2663.1639999999998</v>
      </c>
      <c r="D24" s="7">
        <v>2630.518</v>
      </c>
    </row>
    <row r="25" spans="1:4" x14ac:dyDescent="0.3">
      <c r="B25" s="79" t="s">
        <v>45</v>
      </c>
      <c r="C25" s="7">
        <v>10253.699000000001</v>
      </c>
      <c r="D25" s="7">
        <v>6034.4459999999999</v>
      </c>
    </row>
    <row r="29" spans="1:4" x14ac:dyDescent="0.3">
      <c r="C29" s="2"/>
      <c r="D29" s="2"/>
    </row>
    <row r="30" spans="1:4" x14ac:dyDescent="0.3">
      <c r="A30" t="s">
        <v>78</v>
      </c>
    </row>
    <row r="31" spans="1:4" x14ac:dyDescent="0.3">
      <c r="A31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D27D-30E1-4F91-AE75-EE6F58A94923}">
  <sheetPr>
    <tabColor theme="1"/>
  </sheetPr>
  <dimension ref="A3:D31"/>
  <sheetViews>
    <sheetView topLeftCell="A7" workbookViewId="0">
      <selection activeCell="F19" sqref="F19"/>
    </sheetView>
  </sheetViews>
  <sheetFormatPr defaultRowHeight="14.4" x14ac:dyDescent="0.3"/>
  <cols>
    <col min="1" max="1" width="9.21875" bestFit="1" customWidth="1"/>
    <col min="2" max="2" width="45.77734375" bestFit="1" customWidth="1"/>
    <col min="3" max="3" width="16.6640625" bestFit="1" customWidth="1"/>
    <col min="4" max="4" width="18.88671875" bestFit="1" customWidth="1"/>
    <col min="5" max="7" width="8" bestFit="1" customWidth="1"/>
    <col min="8" max="8" width="9" bestFit="1" customWidth="1"/>
    <col min="9" max="11" width="8" bestFit="1" customWidth="1"/>
    <col min="12" max="23" width="9" bestFit="1" customWidth="1"/>
    <col min="24" max="25" width="8" bestFit="1" customWidth="1"/>
    <col min="26" max="27" width="9" bestFit="1" customWidth="1"/>
    <col min="28" max="28" width="10" bestFit="1" customWidth="1"/>
    <col min="29" max="30" width="9" bestFit="1" customWidth="1"/>
    <col min="31" max="32" width="10" bestFit="1" customWidth="1"/>
    <col min="33" max="35" width="9" bestFit="1" customWidth="1"/>
    <col min="36" max="36" width="10" bestFit="1" customWidth="1"/>
    <col min="37" max="42" width="9" bestFit="1" customWidth="1"/>
    <col min="43" max="43" width="10" bestFit="1" customWidth="1"/>
    <col min="44" max="44" width="9" bestFit="1" customWidth="1"/>
    <col min="45" max="45" width="10" bestFit="1" customWidth="1"/>
    <col min="46" max="46" width="11" bestFit="1" customWidth="1"/>
    <col min="47" max="47" width="13.44140625" bestFit="1" customWidth="1"/>
    <col min="48" max="48" width="11" bestFit="1" customWidth="1"/>
    <col min="49" max="49" width="13.44140625" bestFit="1" customWidth="1"/>
    <col min="50" max="50" width="11" bestFit="1" customWidth="1"/>
    <col min="51" max="51" width="13.44140625" bestFit="1" customWidth="1"/>
    <col min="52" max="52" width="11" bestFit="1" customWidth="1"/>
    <col min="53" max="53" width="13.44140625" bestFit="1" customWidth="1"/>
    <col min="54" max="54" width="11" bestFit="1" customWidth="1"/>
    <col min="55" max="55" width="13.44140625" bestFit="1" customWidth="1"/>
    <col min="56" max="56" width="11" bestFit="1" customWidth="1"/>
    <col min="57" max="57" width="13.44140625" bestFit="1" customWidth="1"/>
    <col min="58" max="58" width="11" bestFit="1" customWidth="1"/>
    <col min="59" max="59" width="13.44140625" bestFit="1" customWidth="1"/>
    <col min="60" max="60" width="11" bestFit="1" customWidth="1"/>
    <col min="61" max="61" width="13.44140625" bestFit="1" customWidth="1"/>
    <col min="62" max="62" width="11" bestFit="1" customWidth="1"/>
    <col min="63" max="63" width="13.44140625" bestFit="1" customWidth="1"/>
    <col min="64" max="64" width="11" bestFit="1" customWidth="1"/>
    <col min="65" max="65" width="13.44140625" bestFit="1" customWidth="1"/>
    <col min="66" max="66" width="11" bestFit="1" customWidth="1"/>
    <col min="67" max="67" width="13.44140625" bestFit="1" customWidth="1"/>
    <col min="68" max="68" width="10" bestFit="1" customWidth="1"/>
    <col min="69" max="69" width="12.21875" bestFit="1" customWidth="1"/>
    <col min="70" max="70" width="11" bestFit="1" customWidth="1"/>
    <col min="71" max="71" width="13.44140625" bestFit="1" customWidth="1"/>
    <col min="72" max="72" width="11" bestFit="1" customWidth="1"/>
    <col min="73" max="73" width="13.44140625" bestFit="1" customWidth="1"/>
    <col min="74" max="74" width="11" bestFit="1" customWidth="1"/>
    <col min="75" max="75" width="13.44140625" bestFit="1" customWidth="1"/>
    <col min="76" max="76" width="11" bestFit="1" customWidth="1"/>
    <col min="77" max="77" width="13.44140625" bestFit="1" customWidth="1"/>
    <col min="78" max="78" width="11" bestFit="1" customWidth="1"/>
    <col min="79" max="79" width="13.44140625" bestFit="1" customWidth="1"/>
    <col min="80" max="80" width="10" bestFit="1" customWidth="1"/>
    <col min="81" max="81" width="12.21875" bestFit="1" customWidth="1"/>
    <col min="82" max="82" width="11" bestFit="1" customWidth="1"/>
    <col min="83" max="83" width="13.44140625" bestFit="1" customWidth="1"/>
    <col min="84" max="84" width="11" bestFit="1" customWidth="1"/>
    <col min="85" max="85" width="13.44140625" bestFit="1" customWidth="1"/>
    <col min="86" max="86" width="11" bestFit="1" customWidth="1"/>
    <col min="87" max="87" width="13.44140625" bestFit="1" customWidth="1"/>
    <col min="88" max="88" width="11" bestFit="1" customWidth="1"/>
    <col min="89" max="89" width="13.44140625" bestFit="1" customWidth="1"/>
    <col min="90" max="90" width="11" bestFit="1" customWidth="1"/>
    <col min="91" max="91" width="13.44140625" bestFit="1" customWidth="1"/>
    <col min="92" max="92" width="11" bestFit="1" customWidth="1"/>
    <col min="93" max="93" width="13.44140625" bestFit="1" customWidth="1"/>
    <col min="94" max="94" width="11" bestFit="1" customWidth="1"/>
    <col min="95" max="95" width="13.44140625" bestFit="1" customWidth="1"/>
    <col min="96" max="96" width="11" bestFit="1" customWidth="1"/>
    <col min="97" max="97" width="13.44140625" bestFit="1" customWidth="1"/>
    <col min="98" max="98" width="11" bestFit="1" customWidth="1"/>
    <col min="99" max="99" width="13.44140625" bestFit="1" customWidth="1"/>
    <col min="100" max="100" width="11" bestFit="1" customWidth="1"/>
    <col min="101" max="101" width="13.44140625" bestFit="1" customWidth="1"/>
    <col min="102" max="102" width="12" bestFit="1" customWidth="1"/>
    <col min="103" max="103" width="14.44140625" bestFit="1" customWidth="1"/>
    <col min="104" max="104" width="12" bestFit="1" customWidth="1"/>
    <col min="105" max="105" width="14.44140625" bestFit="1" customWidth="1"/>
    <col min="106" max="106" width="12" bestFit="1" customWidth="1"/>
    <col min="107" max="107" width="14.44140625" bestFit="1" customWidth="1"/>
    <col min="108" max="108" width="12" bestFit="1" customWidth="1"/>
    <col min="109" max="109" width="14.44140625" bestFit="1" customWidth="1"/>
    <col min="110" max="110" width="12" bestFit="1" customWidth="1"/>
    <col min="111" max="111" width="14.44140625" bestFit="1" customWidth="1"/>
    <col min="112" max="112" width="11" bestFit="1" customWidth="1"/>
    <col min="113" max="113" width="13.44140625" bestFit="1" customWidth="1"/>
    <col min="114" max="114" width="12" bestFit="1" customWidth="1"/>
    <col min="115" max="115" width="14.44140625" bestFit="1" customWidth="1"/>
    <col min="116" max="116" width="11" bestFit="1" customWidth="1"/>
    <col min="117" max="117" width="13.44140625" bestFit="1" customWidth="1"/>
    <col min="118" max="118" width="12" bestFit="1" customWidth="1"/>
    <col min="119" max="119" width="14.44140625" bestFit="1" customWidth="1"/>
    <col min="120" max="120" width="12" bestFit="1" customWidth="1"/>
    <col min="121" max="121" width="14.44140625" bestFit="1" customWidth="1"/>
    <col min="122" max="122" width="12" bestFit="1" customWidth="1"/>
    <col min="123" max="123" width="14.44140625" bestFit="1" customWidth="1"/>
    <col min="124" max="124" width="11" bestFit="1" customWidth="1"/>
    <col min="125" max="125" width="13.44140625" bestFit="1" customWidth="1"/>
    <col min="126" max="126" width="12" bestFit="1" customWidth="1"/>
    <col min="127" max="127" width="14.44140625" bestFit="1" customWidth="1"/>
    <col min="128" max="128" width="10" bestFit="1" customWidth="1"/>
  </cols>
  <sheetData>
    <row r="3" spans="1:4" x14ac:dyDescent="0.3">
      <c r="B3" s="80" t="s">
        <v>44</v>
      </c>
      <c r="C3" t="s">
        <v>71</v>
      </c>
      <c r="D3" t="s">
        <v>72</v>
      </c>
    </row>
    <row r="4" spans="1:4" x14ac:dyDescent="0.3">
      <c r="A4" t="s">
        <v>73</v>
      </c>
      <c r="B4" s="79" t="s">
        <v>39</v>
      </c>
      <c r="C4" s="7">
        <v>280828.93</v>
      </c>
      <c r="D4" s="7">
        <v>489731.95000000007</v>
      </c>
    </row>
    <row r="5" spans="1:4" x14ac:dyDescent="0.3">
      <c r="A5" t="s">
        <v>74</v>
      </c>
      <c r="B5" s="79" t="s">
        <v>40</v>
      </c>
      <c r="C5" s="7">
        <v>86855.86</v>
      </c>
      <c r="D5" s="7">
        <v>209078.49</v>
      </c>
    </row>
    <row r="6" spans="1:4" x14ac:dyDescent="0.3">
      <c r="A6" t="s">
        <v>75</v>
      </c>
      <c r="B6" s="79" t="s">
        <v>41</v>
      </c>
      <c r="C6" s="7">
        <v>50216.5</v>
      </c>
      <c r="D6" s="7">
        <v>313104.75</v>
      </c>
    </row>
    <row r="7" spans="1:4" x14ac:dyDescent="0.3">
      <c r="A7" t="s">
        <v>76</v>
      </c>
      <c r="B7" s="79" t="s">
        <v>42</v>
      </c>
      <c r="C7" s="7">
        <v>11851.35</v>
      </c>
      <c r="D7" s="7">
        <v>0</v>
      </c>
    </row>
    <row r="8" spans="1:4" x14ac:dyDescent="0.3">
      <c r="A8" t="s">
        <v>77</v>
      </c>
      <c r="B8" s="79" t="s">
        <v>45</v>
      </c>
      <c r="C8" s="7">
        <v>429752.63999999996</v>
      </c>
      <c r="D8" s="7">
        <v>1011915.1900000001</v>
      </c>
    </row>
    <row r="9" spans="1:4" x14ac:dyDescent="0.3">
      <c r="A9" t="s">
        <v>78</v>
      </c>
    </row>
    <row r="10" spans="1:4" x14ac:dyDescent="0.3">
      <c r="A10" t="s">
        <v>78</v>
      </c>
    </row>
    <row r="11" spans="1:4" x14ac:dyDescent="0.3">
      <c r="A11" t="s">
        <v>78</v>
      </c>
    </row>
    <row r="12" spans="1:4" x14ac:dyDescent="0.3">
      <c r="A12" t="s">
        <v>78</v>
      </c>
    </row>
    <row r="13" spans="1:4" x14ac:dyDescent="0.3">
      <c r="A13" t="s">
        <v>78</v>
      </c>
    </row>
    <row r="14" spans="1:4" x14ac:dyDescent="0.3">
      <c r="A14" t="s">
        <v>78</v>
      </c>
    </row>
    <row r="16" spans="1:4" x14ac:dyDescent="0.3">
      <c r="B16" s="79"/>
    </row>
    <row r="17" spans="1:4" x14ac:dyDescent="0.3">
      <c r="B17" s="79"/>
    </row>
    <row r="20" spans="1:4" x14ac:dyDescent="0.3">
      <c r="B20" s="80" t="s">
        <v>44</v>
      </c>
      <c r="C20" t="s">
        <v>63</v>
      </c>
      <c r="D20" t="s">
        <v>64</v>
      </c>
    </row>
    <row r="21" spans="1:4" x14ac:dyDescent="0.3">
      <c r="A21" t="s">
        <v>73</v>
      </c>
      <c r="B21" s="79" t="s">
        <v>39</v>
      </c>
      <c r="C21" s="7">
        <v>4802.1399999999994</v>
      </c>
      <c r="D21" s="7">
        <v>1562.2429999999999</v>
      </c>
    </row>
    <row r="22" spans="1:4" x14ac:dyDescent="0.3">
      <c r="A22" t="s">
        <v>74</v>
      </c>
      <c r="B22" s="79" t="s">
        <v>40</v>
      </c>
      <c r="C22" s="7">
        <v>1485.2239999999999</v>
      </c>
      <c r="D22" s="7">
        <v>1197.1849999999999</v>
      </c>
    </row>
    <row r="23" spans="1:4" x14ac:dyDescent="0.3">
      <c r="A23" t="s">
        <v>75</v>
      </c>
      <c r="B23" s="79" t="s">
        <v>41</v>
      </c>
      <c r="C23" s="7">
        <v>858.69599999999991</v>
      </c>
      <c r="D23" s="7">
        <v>858.67799999999988</v>
      </c>
    </row>
    <row r="24" spans="1:4" x14ac:dyDescent="0.3">
      <c r="A24" t="s">
        <v>76</v>
      </c>
      <c r="B24" s="79" t="s">
        <v>42</v>
      </c>
      <c r="C24" s="7">
        <v>202.65700000000001</v>
      </c>
      <c r="D24" s="7">
        <v>0</v>
      </c>
    </row>
    <row r="25" spans="1:4" x14ac:dyDescent="0.3">
      <c r="A25" t="s">
        <v>77</v>
      </c>
      <c r="B25" s="79" t="s">
        <v>45</v>
      </c>
      <c r="C25" s="7">
        <v>7348.7169999999996</v>
      </c>
      <c r="D25" s="7">
        <v>3618.1059999999998</v>
      </c>
    </row>
    <row r="26" spans="1:4" x14ac:dyDescent="0.3">
      <c r="A26" t="s">
        <v>78</v>
      </c>
    </row>
    <row r="27" spans="1:4" x14ac:dyDescent="0.3">
      <c r="A27" t="s">
        <v>78</v>
      </c>
    </row>
    <row r="28" spans="1:4" x14ac:dyDescent="0.3">
      <c r="A28" t="s">
        <v>78</v>
      </c>
      <c r="C28">
        <f>C6/C23</f>
        <v>58.479950995462893</v>
      </c>
      <c r="D28">
        <f>D6/D23</f>
        <v>364.63581226024195</v>
      </c>
    </row>
    <row r="29" spans="1:4" x14ac:dyDescent="0.3">
      <c r="A29" t="s">
        <v>78</v>
      </c>
    </row>
    <row r="30" spans="1:4" x14ac:dyDescent="0.3">
      <c r="A30" t="s">
        <v>78</v>
      </c>
    </row>
    <row r="31" spans="1:4" x14ac:dyDescent="0.3">
      <c r="A31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15BA-5A0E-440E-8E65-19E005A1E9A8}">
  <sheetPr>
    <tabColor theme="1"/>
  </sheetPr>
  <dimension ref="A1:L6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8" sqref="L28"/>
    </sheetView>
  </sheetViews>
  <sheetFormatPr defaultRowHeight="14.4" x14ac:dyDescent="0.3"/>
  <cols>
    <col min="1" max="1" width="44.77734375" bestFit="1" customWidth="1"/>
    <col min="2" max="2" width="11.44140625" bestFit="1" customWidth="1"/>
    <col min="3" max="3" width="9.5546875" bestFit="1" customWidth="1"/>
    <col min="4" max="4" width="10.21875" style="10" bestFit="1" customWidth="1"/>
    <col min="5" max="5" width="12.77734375" bestFit="1" customWidth="1"/>
    <col min="6" max="6" width="9.77734375" bestFit="1" customWidth="1"/>
    <col min="7" max="7" width="14.21875" style="10" bestFit="1" customWidth="1"/>
    <col min="8" max="8" width="15.21875" bestFit="1" customWidth="1"/>
    <col min="9" max="9" width="12.5546875" bestFit="1" customWidth="1"/>
    <col min="10" max="10" width="11.44140625" bestFit="1" customWidth="1"/>
    <col min="11" max="11" width="6.5546875" bestFit="1" customWidth="1"/>
    <col min="12" max="12" width="9.44140625" bestFit="1" customWidth="1"/>
  </cols>
  <sheetData>
    <row r="1" spans="1:12" x14ac:dyDescent="0.3">
      <c r="A1" t="s">
        <v>21</v>
      </c>
      <c r="B1" t="s">
        <v>22</v>
      </c>
      <c r="C1" t="s">
        <v>23</v>
      </c>
      <c r="D1" s="10" t="s">
        <v>24</v>
      </c>
      <c r="E1" t="s">
        <v>25</v>
      </c>
      <c r="F1" t="s">
        <v>26</v>
      </c>
      <c r="G1" s="10" t="s">
        <v>27</v>
      </c>
      <c r="H1" t="s">
        <v>28</v>
      </c>
      <c r="I1" t="s">
        <v>29</v>
      </c>
      <c r="J1" t="s">
        <v>30</v>
      </c>
      <c r="K1" t="s">
        <v>43</v>
      </c>
      <c r="L1" t="s">
        <v>67</v>
      </c>
    </row>
    <row r="2" spans="1:12" x14ac:dyDescent="0.3">
      <c r="A2" t="s">
        <v>32</v>
      </c>
      <c r="B2" s="2">
        <v>156100.13</v>
      </c>
      <c r="C2" s="2">
        <v>875.40200000000004</v>
      </c>
      <c r="D2" s="11">
        <v>178.31819999999999</v>
      </c>
      <c r="E2" s="2">
        <v>345154.91</v>
      </c>
      <c r="F2" s="2">
        <v>310.5</v>
      </c>
      <c r="G2" s="11">
        <v>1111.6099999999999</v>
      </c>
      <c r="H2" s="2">
        <v>0</v>
      </c>
      <c r="I2" s="2">
        <v>0</v>
      </c>
      <c r="J2" s="2">
        <v>501255.04</v>
      </c>
      <c r="K2" t="s">
        <v>47</v>
      </c>
      <c r="L2" s="77">
        <v>2022</v>
      </c>
    </row>
    <row r="3" spans="1:12" x14ac:dyDescent="0.3">
      <c r="A3" t="s">
        <v>33</v>
      </c>
      <c r="B3" s="2">
        <v>90072.639999999999</v>
      </c>
      <c r="C3" s="2">
        <v>505.12299999999999</v>
      </c>
      <c r="D3" s="11">
        <v>178.31819999999999</v>
      </c>
      <c r="E3" s="2">
        <v>92910.35</v>
      </c>
      <c r="F3" s="2">
        <v>194.083</v>
      </c>
      <c r="G3" s="11">
        <v>478.71449999999999</v>
      </c>
      <c r="H3" s="2">
        <v>0</v>
      </c>
      <c r="I3" s="2">
        <v>0</v>
      </c>
      <c r="J3" s="2">
        <v>182982.99</v>
      </c>
      <c r="K3" t="s">
        <v>47</v>
      </c>
      <c r="L3" s="77">
        <v>2022</v>
      </c>
    </row>
    <row r="4" spans="1:12" x14ac:dyDescent="0.3">
      <c r="A4" t="s">
        <v>34</v>
      </c>
      <c r="B4" s="2">
        <v>27850.99</v>
      </c>
      <c r="C4" s="2">
        <v>156.18700000000001</v>
      </c>
      <c r="D4" s="11">
        <v>178.31819999999999</v>
      </c>
      <c r="E4" s="2">
        <v>75144.679999999993</v>
      </c>
      <c r="F4" s="2">
        <v>152.68</v>
      </c>
      <c r="G4" s="11">
        <v>492.17110000000002</v>
      </c>
      <c r="H4" s="2">
        <v>0</v>
      </c>
      <c r="I4" s="2">
        <v>0</v>
      </c>
      <c r="J4" s="2">
        <v>102995.67</v>
      </c>
      <c r="K4" t="s">
        <v>47</v>
      </c>
      <c r="L4" s="77">
        <v>2022</v>
      </c>
    </row>
    <row r="5" spans="1:12" x14ac:dyDescent="0.3">
      <c r="A5" t="s">
        <v>35</v>
      </c>
      <c r="B5" s="2">
        <v>88179.79</v>
      </c>
      <c r="C5" s="2">
        <v>494.50799999999998</v>
      </c>
      <c r="D5" s="11">
        <v>178.31819999999999</v>
      </c>
      <c r="E5" s="2">
        <v>99377.279999999999</v>
      </c>
      <c r="F5" s="2">
        <v>492.70299999999997</v>
      </c>
      <c r="G5" s="11">
        <v>201.69810000000001</v>
      </c>
      <c r="H5" s="2">
        <v>0</v>
      </c>
      <c r="I5" s="2">
        <v>0</v>
      </c>
      <c r="J5" s="2">
        <v>187557.07</v>
      </c>
      <c r="K5" t="s">
        <v>47</v>
      </c>
      <c r="L5" s="77">
        <v>2022</v>
      </c>
    </row>
    <row r="6" spans="1:12" x14ac:dyDescent="0.3">
      <c r="A6" t="s">
        <v>36</v>
      </c>
      <c r="B6" s="2">
        <v>404706.4</v>
      </c>
      <c r="C6" s="2">
        <v>2269.5740000000001</v>
      </c>
      <c r="D6" s="11">
        <v>178.31819999999999</v>
      </c>
      <c r="E6" s="2">
        <v>0</v>
      </c>
      <c r="F6" s="2">
        <v>0</v>
      </c>
      <c r="G6" s="11">
        <v>0</v>
      </c>
      <c r="H6" s="2">
        <v>0</v>
      </c>
      <c r="I6" s="2">
        <v>0</v>
      </c>
      <c r="J6" s="2">
        <v>404706.4</v>
      </c>
      <c r="K6" t="s">
        <v>47</v>
      </c>
      <c r="L6" s="77">
        <v>2022</v>
      </c>
    </row>
    <row r="7" spans="1:12" x14ac:dyDescent="0.3">
      <c r="A7" t="s">
        <v>37</v>
      </c>
      <c r="B7" s="2">
        <v>33653.279999999999</v>
      </c>
      <c r="C7" s="2">
        <v>188.726</v>
      </c>
      <c r="D7" s="11">
        <v>178.31819999999999</v>
      </c>
      <c r="E7" s="2">
        <v>0</v>
      </c>
      <c r="F7" s="2">
        <v>0</v>
      </c>
      <c r="G7" s="11">
        <v>0</v>
      </c>
      <c r="H7" s="2">
        <v>0</v>
      </c>
      <c r="I7" s="2">
        <v>0</v>
      </c>
      <c r="J7" s="2">
        <v>33653.279999999999</v>
      </c>
      <c r="K7" t="s">
        <v>47</v>
      </c>
      <c r="L7" s="77">
        <v>2022</v>
      </c>
    </row>
    <row r="8" spans="1:12" x14ac:dyDescent="0.3">
      <c r="A8" t="s">
        <v>39</v>
      </c>
      <c r="B8" s="2">
        <v>18826.71</v>
      </c>
      <c r="C8" s="2">
        <v>321.93799999999999</v>
      </c>
      <c r="D8" s="11">
        <v>58.479300000000002</v>
      </c>
      <c r="E8" s="2">
        <v>33056.47</v>
      </c>
      <c r="F8" s="2">
        <v>105.45</v>
      </c>
      <c r="G8" s="11">
        <v>313.48</v>
      </c>
      <c r="H8" s="2">
        <v>0</v>
      </c>
      <c r="I8" s="2">
        <v>0</v>
      </c>
      <c r="J8" s="2">
        <v>51883.18</v>
      </c>
      <c r="K8" t="s">
        <v>47</v>
      </c>
      <c r="L8" s="77">
        <v>2022</v>
      </c>
    </row>
    <row r="9" spans="1:12" x14ac:dyDescent="0.3">
      <c r="A9" t="s">
        <v>40</v>
      </c>
      <c r="B9" s="2">
        <v>3152.03</v>
      </c>
      <c r="C9" s="2">
        <v>53.9</v>
      </c>
      <c r="D9" s="11">
        <v>58.479199999999999</v>
      </c>
      <c r="E9" s="2">
        <v>6156.45</v>
      </c>
      <c r="F9" s="2">
        <v>34.517000000000003</v>
      </c>
      <c r="G9" s="11">
        <v>178.35990000000001</v>
      </c>
      <c r="H9" s="2">
        <v>0</v>
      </c>
      <c r="I9" s="2">
        <v>0</v>
      </c>
      <c r="J9" s="2">
        <v>9308.48</v>
      </c>
      <c r="K9" t="s">
        <v>47</v>
      </c>
      <c r="L9" s="77">
        <v>2022</v>
      </c>
    </row>
    <row r="10" spans="1:12" x14ac:dyDescent="0.3">
      <c r="A10" t="s">
        <v>41</v>
      </c>
      <c r="B10" s="2">
        <v>4442.91</v>
      </c>
      <c r="C10" s="2">
        <v>75.974000000000004</v>
      </c>
      <c r="D10" s="11">
        <v>58.479300000000002</v>
      </c>
      <c r="E10" s="2">
        <v>19660.71</v>
      </c>
      <c r="F10" s="2">
        <v>75.956999999999994</v>
      </c>
      <c r="G10" s="11">
        <v>258.83999999999997</v>
      </c>
      <c r="H10" s="2">
        <v>0</v>
      </c>
      <c r="I10" s="2">
        <v>0</v>
      </c>
      <c r="J10" s="2">
        <v>24103.62</v>
      </c>
      <c r="K10" t="s">
        <v>47</v>
      </c>
      <c r="L10" s="77">
        <v>2022</v>
      </c>
    </row>
    <row r="11" spans="1:12" x14ac:dyDescent="0.3">
      <c r="A11" t="s">
        <v>42</v>
      </c>
      <c r="B11" s="2">
        <v>2970.11</v>
      </c>
      <c r="C11" s="2">
        <v>50.789000000000001</v>
      </c>
      <c r="D11" s="11">
        <v>58.479399999999998</v>
      </c>
      <c r="E11" s="2">
        <v>0</v>
      </c>
      <c r="F11" s="2">
        <v>0</v>
      </c>
      <c r="G11" s="11">
        <v>0</v>
      </c>
      <c r="H11" s="2">
        <v>0</v>
      </c>
      <c r="I11" s="2">
        <v>0</v>
      </c>
      <c r="J11" s="2">
        <v>2970.11</v>
      </c>
      <c r="K11" t="s">
        <v>47</v>
      </c>
      <c r="L11" s="77">
        <v>2022</v>
      </c>
    </row>
    <row r="12" spans="1:12" x14ac:dyDescent="0.3">
      <c r="A12" t="s">
        <v>32</v>
      </c>
      <c r="B12">
        <v>144751.54</v>
      </c>
      <c r="C12">
        <v>887.16300000000001</v>
      </c>
      <c r="D12" s="10">
        <v>163.16229999999999</v>
      </c>
      <c r="E12">
        <v>300227.75</v>
      </c>
      <c r="F12">
        <v>296.01799999999997</v>
      </c>
      <c r="G12" s="10">
        <v>1014.2213</v>
      </c>
      <c r="H12">
        <v>0</v>
      </c>
      <c r="I12">
        <v>0</v>
      </c>
      <c r="J12" s="2">
        <v>444979.29</v>
      </c>
      <c r="K12" t="s">
        <v>48</v>
      </c>
      <c r="L12" s="77">
        <v>2022</v>
      </c>
    </row>
    <row r="13" spans="1:12" x14ac:dyDescent="0.3">
      <c r="A13" t="s">
        <v>33</v>
      </c>
      <c r="B13" s="2">
        <v>23821.69</v>
      </c>
      <c r="C13">
        <v>146</v>
      </c>
      <c r="D13" s="10">
        <v>163.16229999999999</v>
      </c>
      <c r="E13" s="2">
        <v>90529.04</v>
      </c>
      <c r="F13">
        <v>111.25700000000001</v>
      </c>
      <c r="G13" s="10">
        <v>813.69299999999998</v>
      </c>
      <c r="H13">
        <v>0</v>
      </c>
      <c r="I13">
        <v>0</v>
      </c>
      <c r="J13" s="2">
        <v>114350.73</v>
      </c>
      <c r="K13" t="s">
        <v>48</v>
      </c>
      <c r="L13" s="77">
        <v>2022</v>
      </c>
    </row>
    <row r="14" spans="1:12" x14ac:dyDescent="0.3">
      <c r="A14" t="s">
        <v>34</v>
      </c>
      <c r="B14">
        <v>30933.77</v>
      </c>
      <c r="C14">
        <v>189.589</v>
      </c>
      <c r="D14" s="10">
        <v>163.16229999999999</v>
      </c>
      <c r="E14">
        <v>70246.81</v>
      </c>
      <c r="F14">
        <v>189.589</v>
      </c>
      <c r="G14" s="10">
        <v>370.5215</v>
      </c>
      <c r="H14">
        <v>0</v>
      </c>
      <c r="I14">
        <v>0</v>
      </c>
      <c r="J14" s="2">
        <v>101180.58</v>
      </c>
      <c r="K14" t="s">
        <v>48</v>
      </c>
      <c r="L14" s="77">
        <v>2022</v>
      </c>
    </row>
    <row r="15" spans="1:12" x14ac:dyDescent="0.3">
      <c r="A15" t="s">
        <v>35</v>
      </c>
      <c r="B15">
        <v>54017.97</v>
      </c>
      <c r="C15">
        <v>331.06900000000002</v>
      </c>
      <c r="D15" s="10">
        <v>163.16229999999999</v>
      </c>
      <c r="E15">
        <v>85432.23</v>
      </c>
      <c r="F15">
        <v>331.06900000000002</v>
      </c>
      <c r="G15" s="10">
        <v>258.0496</v>
      </c>
      <c r="H15">
        <v>0</v>
      </c>
      <c r="I15">
        <v>0</v>
      </c>
      <c r="J15" s="2">
        <v>139450.20000000001</v>
      </c>
      <c r="K15" t="s">
        <v>48</v>
      </c>
      <c r="L15" s="77">
        <v>2022</v>
      </c>
    </row>
    <row r="16" spans="1:12" x14ac:dyDescent="0.3">
      <c r="A16" t="s">
        <v>36</v>
      </c>
      <c r="B16">
        <v>452873.41</v>
      </c>
      <c r="C16">
        <v>2775.6010000000001</v>
      </c>
      <c r="D16" s="10">
        <v>163.16229999999999</v>
      </c>
      <c r="E16">
        <v>0</v>
      </c>
      <c r="F16">
        <v>0</v>
      </c>
      <c r="G16" s="10">
        <v>0</v>
      </c>
      <c r="H16">
        <v>0</v>
      </c>
      <c r="I16">
        <v>0</v>
      </c>
      <c r="J16" s="2">
        <v>452873.41</v>
      </c>
      <c r="K16" t="s">
        <v>48</v>
      </c>
      <c r="L16" s="77">
        <v>2022</v>
      </c>
    </row>
    <row r="17" spans="1:12" x14ac:dyDescent="0.3">
      <c r="A17" t="s">
        <v>37</v>
      </c>
      <c r="B17">
        <v>40058.800000000003</v>
      </c>
      <c r="C17">
        <v>245.51499999999999</v>
      </c>
      <c r="D17" s="10">
        <v>163.16229999999999</v>
      </c>
      <c r="E17">
        <v>0</v>
      </c>
      <c r="F17">
        <v>0</v>
      </c>
      <c r="G17" s="10">
        <v>0</v>
      </c>
      <c r="H17">
        <v>0</v>
      </c>
      <c r="I17">
        <v>0</v>
      </c>
      <c r="J17" s="2">
        <v>40058.800000000003</v>
      </c>
      <c r="K17" t="s">
        <v>48</v>
      </c>
      <c r="L17" s="77">
        <v>2022</v>
      </c>
    </row>
    <row r="18" spans="1:12" x14ac:dyDescent="0.3">
      <c r="A18" t="s">
        <v>39</v>
      </c>
      <c r="B18">
        <v>28209.35</v>
      </c>
      <c r="C18">
        <v>482.37599999999998</v>
      </c>
      <c r="D18" s="10">
        <v>58.48</v>
      </c>
      <c r="E18">
        <v>52800.38</v>
      </c>
      <c r="F18">
        <v>168.43299999999999</v>
      </c>
      <c r="G18" s="10">
        <v>313.48</v>
      </c>
      <c r="H18">
        <v>0</v>
      </c>
      <c r="I18">
        <v>0</v>
      </c>
      <c r="J18" s="2">
        <v>81009.73</v>
      </c>
      <c r="K18" t="s">
        <v>48</v>
      </c>
      <c r="L18" s="77">
        <v>2022</v>
      </c>
    </row>
    <row r="19" spans="1:12" x14ac:dyDescent="0.3">
      <c r="A19" t="s">
        <v>40</v>
      </c>
      <c r="B19">
        <v>5839.46</v>
      </c>
      <c r="C19">
        <v>99.853999999999999</v>
      </c>
      <c r="D19" s="10">
        <v>58.48</v>
      </c>
      <c r="E19">
        <v>13876.59</v>
      </c>
      <c r="F19">
        <v>77.801000000000002</v>
      </c>
      <c r="G19" s="10">
        <v>178.36</v>
      </c>
      <c r="H19">
        <v>0</v>
      </c>
      <c r="I19">
        <v>0</v>
      </c>
      <c r="J19" s="2">
        <v>19716.05</v>
      </c>
      <c r="K19" t="s">
        <v>48</v>
      </c>
      <c r="L19" s="77">
        <v>2022</v>
      </c>
    </row>
    <row r="20" spans="1:12" x14ac:dyDescent="0.3">
      <c r="A20" t="s">
        <v>41</v>
      </c>
      <c r="B20">
        <v>1795.22</v>
      </c>
      <c r="C20">
        <v>30.698</v>
      </c>
      <c r="D20" s="10">
        <v>58.48</v>
      </c>
      <c r="E20">
        <v>7945.87</v>
      </c>
      <c r="F20">
        <v>30.698</v>
      </c>
      <c r="G20" s="10">
        <v>258.83999999999997</v>
      </c>
      <c r="H20">
        <v>0</v>
      </c>
      <c r="I20">
        <v>0</v>
      </c>
      <c r="J20" s="2">
        <v>9741.09</v>
      </c>
      <c r="K20" t="s">
        <v>48</v>
      </c>
      <c r="L20" s="77">
        <v>2022</v>
      </c>
    </row>
    <row r="21" spans="1:12" x14ac:dyDescent="0.3">
      <c r="A21" t="s">
        <v>42</v>
      </c>
      <c r="B21">
        <v>803.34</v>
      </c>
      <c r="C21">
        <v>13.737</v>
      </c>
      <c r="D21" s="10">
        <v>58.48</v>
      </c>
      <c r="E21">
        <v>0</v>
      </c>
      <c r="F21">
        <v>0</v>
      </c>
      <c r="G21" s="10">
        <v>0</v>
      </c>
      <c r="H21">
        <v>0</v>
      </c>
      <c r="I21">
        <v>0</v>
      </c>
      <c r="J21" s="2">
        <v>803.34</v>
      </c>
      <c r="K21" t="s">
        <v>48</v>
      </c>
      <c r="L21" s="77">
        <v>2022</v>
      </c>
    </row>
    <row r="22" spans="1:12" x14ac:dyDescent="0.3">
      <c r="A22" t="s">
        <v>32</v>
      </c>
      <c r="B22">
        <v>194668.1</v>
      </c>
      <c r="C22">
        <v>1117.404</v>
      </c>
      <c r="D22" s="10">
        <v>174.21459999999999</v>
      </c>
      <c r="E22">
        <v>374054.29</v>
      </c>
      <c r="F22">
        <v>348.72</v>
      </c>
      <c r="G22" s="10">
        <v>1072.6494</v>
      </c>
      <c r="H22">
        <v>0</v>
      </c>
      <c r="I22">
        <v>0</v>
      </c>
      <c r="J22">
        <v>568722.39</v>
      </c>
      <c r="K22" t="s">
        <v>49</v>
      </c>
      <c r="L22" s="77">
        <v>2022</v>
      </c>
    </row>
    <row r="23" spans="1:12" x14ac:dyDescent="0.3">
      <c r="A23" t="s">
        <v>33</v>
      </c>
      <c r="B23">
        <v>53931.44</v>
      </c>
      <c r="C23">
        <v>309.56900000000002</v>
      </c>
      <c r="D23" s="10">
        <v>174.21459999999999</v>
      </c>
      <c r="E23">
        <v>111843.59</v>
      </c>
      <c r="F23">
        <v>154.51900000000001</v>
      </c>
      <c r="G23" s="10">
        <v>723.81769999999995</v>
      </c>
      <c r="H23">
        <v>0</v>
      </c>
      <c r="I23">
        <v>0</v>
      </c>
      <c r="J23">
        <v>165775.03</v>
      </c>
      <c r="K23" t="s">
        <v>49</v>
      </c>
      <c r="L23" s="77">
        <v>2022</v>
      </c>
    </row>
    <row r="24" spans="1:12" x14ac:dyDescent="0.3">
      <c r="A24" t="s">
        <v>34</v>
      </c>
      <c r="B24">
        <v>49179.040000000001</v>
      </c>
      <c r="C24">
        <v>282.29000000000002</v>
      </c>
      <c r="D24" s="10">
        <v>174.21459999999999</v>
      </c>
      <c r="E24">
        <v>88377.71</v>
      </c>
      <c r="F24">
        <v>282.29000000000002</v>
      </c>
      <c r="G24" s="10">
        <v>313.07420000000002</v>
      </c>
      <c r="H24">
        <v>0</v>
      </c>
      <c r="I24">
        <v>0</v>
      </c>
      <c r="J24">
        <v>137556.75</v>
      </c>
      <c r="K24" t="s">
        <v>49</v>
      </c>
      <c r="L24" s="77">
        <v>2022</v>
      </c>
    </row>
    <row r="25" spans="1:12" x14ac:dyDescent="0.3">
      <c r="A25" t="s">
        <v>35</v>
      </c>
      <c r="B25">
        <v>120595.88</v>
      </c>
      <c r="C25">
        <v>692.226</v>
      </c>
      <c r="D25" s="10">
        <v>174.21459999999999</v>
      </c>
      <c r="E25">
        <v>117171.39</v>
      </c>
      <c r="F25">
        <v>692.71400000000006</v>
      </c>
      <c r="G25" s="10">
        <v>169.14830000000001</v>
      </c>
      <c r="H25">
        <v>0</v>
      </c>
      <c r="I25">
        <v>0</v>
      </c>
      <c r="J25">
        <v>237767.27</v>
      </c>
      <c r="K25" t="s">
        <v>49</v>
      </c>
      <c r="L25" s="77">
        <v>2022</v>
      </c>
    </row>
    <row r="26" spans="1:12" x14ac:dyDescent="0.3">
      <c r="A26" t="s">
        <v>36</v>
      </c>
      <c r="B26">
        <v>535789.19999999995</v>
      </c>
      <c r="C26">
        <v>3075.4549999999999</v>
      </c>
      <c r="D26" s="10">
        <v>174.21459999999999</v>
      </c>
      <c r="E26">
        <v>0</v>
      </c>
      <c r="F26">
        <v>0</v>
      </c>
      <c r="G26" s="10">
        <v>0</v>
      </c>
      <c r="H26">
        <v>0</v>
      </c>
      <c r="I26">
        <v>0</v>
      </c>
      <c r="J26">
        <v>535789.19999999995</v>
      </c>
      <c r="K26" t="s">
        <v>49</v>
      </c>
      <c r="L26" s="77">
        <v>2022</v>
      </c>
    </row>
    <row r="27" spans="1:12" x14ac:dyDescent="0.3">
      <c r="A27" t="s">
        <v>37</v>
      </c>
      <c r="B27">
        <v>32977.949999999997</v>
      </c>
      <c r="C27">
        <v>189.29499999999999</v>
      </c>
      <c r="D27" s="10">
        <v>174.21459999999999</v>
      </c>
      <c r="E27">
        <v>0</v>
      </c>
      <c r="F27">
        <v>0</v>
      </c>
      <c r="G27" s="10">
        <v>0</v>
      </c>
      <c r="H27">
        <v>0</v>
      </c>
      <c r="I27">
        <v>0</v>
      </c>
      <c r="J27">
        <v>32977.949999999997</v>
      </c>
      <c r="K27" t="s">
        <v>49</v>
      </c>
      <c r="L27" s="77">
        <v>2022</v>
      </c>
    </row>
    <row r="28" spans="1:12" x14ac:dyDescent="0.3">
      <c r="A28" t="s">
        <v>39</v>
      </c>
      <c r="B28">
        <v>31990.26</v>
      </c>
      <c r="C28">
        <v>547.029</v>
      </c>
      <c r="D28" s="10">
        <v>58.48</v>
      </c>
      <c r="E28">
        <v>58718.879999999997</v>
      </c>
      <c r="F28">
        <v>187.31299999999999</v>
      </c>
      <c r="G28" s="10">
        <v>313.48</v>
      </c>
      <c r="H28">
        <v>0</v>
      </c>
      <c r="I28">
        <v>0</v>
      </c>
      <c r="J28">
        <v>90709.14</v>
      </c>
      <c r="K28" t="s">
        <v>49</v>
      </c>
      <c r="L28" s="77">
        <v>2022</v>
      </c>
    </row>
    <row r="29" spans="1:12" x14ac:dyDescent="0.3">
      <c r="A29" t="s">
        <v>40</v>
      </c>
      <c r="B29">
        <v>6779.59</v>
      </c>
      <c r="C29">
        <v>115.93</v>
      </c>
      <c r="D29" s="10">
        <v>58.48</v>
      </c>
      <c r="E29">
        <v>13876.59</v>
      </c>
      <c r="F29">
        <v>79.632999999999996</v>
      </c>
      <c r="G29" s="10">
        <v>174.2568</v>
      </c>
      <c r="H29">
        <v>0</v>
      </c>
      <c r="I29">
        <v>0</v>
      </c>
      <c r="J29">
        <v>20656.18</v>
      </c>
      <c r="K29" t="s">
        <v>49</v>
      </c>
      <c r="L29" s="77">
        <v>2022</v>
      </c>
    </row>
    <row r="30" spans="1:12" x14ac:dyDescent="0.3">
      <c r="A30" t="s">
        <v>41</v>
      </c>
      <c r="B30">
        <v>1223.99</v>
      </c>
      <c r="C30">
        <v>20.93</v>
      </c>
      <c r="D30" s="10">
        <v>58.480200000000004</v>
      </c>
      <c r="E30">
        <v>7945.87</v>
      </c>
      <c r="F30">
        <v>20.93</v>
      </c>
      <c r="G30" s="10">
        <v>379.64019999999999</v>
      </c>
      <c r="H30">
        <v>0</v>
      </c>
      <c r="I30">
        <v>0</v>
      </c>
      <c r="J30">
        <v>9169.86</v>
      </c>
      <c r="K30" t="s">
        <v>49</v>
      </c>
      <c r="L30" s="77">
        <v>2022</v>
      </c>
    </row>
    <row r="31" spans="1:12" x14ac:dyDescent="0.3">
      <c r="A31" t="s">
        <v>42</v>
      </c>
      <c r="B31">
        <v>662.58</v>
      </c>
      <c r="C31">
        <v>11.33</v>
      </c>
      <c r="D31" s="10">
        <v>58.4801</v>
      </c>
      <c r="E31">
        <v>0</v>
      </c>
      <c r="F31">
        <v>0</v>
      </c>
      <c r="G31" s="10">
        <v>0</v>
      </c>
      <c r="H31">
        <v>0</v>
      </c>
      <c r="I31">
        <v>0</v>
      </c>
      <c r="J31">
        <v>662.58</v>
      </c>
      <c r="K31" t="s">
        <v>49</v>
      </c>
      <c r="L31" s="77">
        <v>2022</v>
      </c>
    </row>
    <row r="32" spans="1:12" x14ac:dyDescent="0.3">
      <c r="A32" t="s">
        <v>32</v>
      </c>
      <c r="B32" s="2">
        <v>55870.79</v>
      </c>
      <c r="C32" s="2">
        <v>253.12299999999999</v>
      </c>
      <c r="D32" s="11">
        <v>220.7259</v>
      </c>
      <c r="E32" s="2">
        <v>245896.84</v>
      </c>
      <c r="F32" s="2">
        <v>105.429</v>
      </c>
      <c r="G32" s="11">
        <v>2332.3454000000002</v>
      </c>
      <c r="H32">
        <v>0</v>
      </c>
      <c r="I32">
        <v>0</v>
      </c>
      <c r="J32" s="2">
        <v>301767.63</v>
      </c>
      <c r="K32" t="s">
        <v>51</v>
      </c>
      <c r="L32" s="77">
        <v>2022</v>
      </c>
    </row>
    <row r="33" spans="1:12" x14ac:dyDescent="0.3">
      <c r="A33" t="s">
        <v>33</v>
      </c>
      <c r="B33" s="2">
        <v>27098.73</v>
      </c>
      <c r="C33" s="2">
        <v>122.771</v>
      </c>
      <c r="D33" s="11">
        <v>220.72579999999999</v>
      </c>
      <c r="E33" s="2">
        <v>39558.120000000003</v>
      </c>
      <c r="F33" s="2">
        <v>50.732999999999997</v>
      </c>
      <c r="G33" s="11">
        <v>779.73149999999998</v>
      </c>
      <c r="H33">
        <v>0</v>
      </c>
      <c r="I33">
        <v>0</v>
      </c>
      <c r="J33" s="2">
        <v>66656.850000000006</v>
      </c>
      <c r="K33" t="s">
        <v>51</v>
      </c>
      <c r="L33" s="77">
        <v>2022</v>
      </c>
    </row>
    <row r="34" spans="1:12" x14ac:dyDescent="0.3">
      <c r="A34" t="s">
        <v>34</v>
      </c>
      <c r="B34" s="2">
        <v>9308.4500000000007</v>
      </c>
      <c r="C34" s="2">
        <v>42.171999999999997</v>
      </c>
      <c r="D34" s="11">
        <v>220.72579999999999</v>
      </c>
      <c r="E34" s="2">
        <v>16528.05</v>
      </c>
      <c r="F34" s="2">
        <v>42.171999999999997</v>
      </c>
      <c r="G34" s="11">
        <v>391.92</v>
      </c>
      <c r="H34">
        <v>0</v>
      </c>
      <c r="I34">
        <v>0</v>
      </c>
      <c r="J34" s="2">
        <v>25836.5</v>
      </c>
      <c r="K34" t="s">
        <v>51</v>
      </c>
      <c r="L34" s="77">
        <v>2022</v>
      </c>
    </row>
    <row r="35" spans="1:12" x14ac:dyDescent="0.3">
      <c r="A35" t="s">
        <v>35</v>
      </c>
      <c r="B35" s="2">
        <v>118410.81</v>
      </c>
      <c r="C35" s="2">
        <v>536.46100000000001</v>
      </c>
      <c r="D35" s="11">
        <v>220.72579999999999</v>
      </c>
      <c r="E35" s="2">
        <v>133908.9</v>
      </c>
      <c r="F35" s="2">
        <v>514.10799999999995</v>
      </c>
      <c r="G35" s="11">
        <v>260.46839999999997</v>
      </c>
      <c r="H35">
        <v>0</v>
      </c>
      <c r="I35">
        <v>0</v>
      </c>
      <c r="J35" s="2">
        <v>252319.71</v>
      </c>
      <c r="K35" t="s">
        <v>51</v>
      </c>
      <c r="L35" s="77">
        <v>2022</v>
      </c>
    </row>
    <row r="36" spans="1:12" x14ac:dyDescent="0.3">
      <c r="A36" t="s">
        <v>36</v>
      </c>
      <c r="B36" s="2">
        <v>596772.49</v>
      </c>
      <c r="C36" s="2">
        <v>2703.6819999999998</v>
      </c>
      <c r="D36" s="11">
        <v>220.72579999999999</v>
      </c>
      <c r="E36" s="2">
        <v>0</v>
      </c>
      <c r="F36" s="2">
        <v>0</v>
      </c>
      <c r="G36" s="11">
        <v>0</v>
      </c>
      <c r="H36">
        <v>0</v>
      </c>
      <c r="I36">
        <v>0</v>
      </c>
      <c r="J36" s="2">
        <v>596772.49</v>
      </c>
      <c r="K36" t="s">
        <v>51</v>
      </c>
      <c r="L36" s="77">
        <v>2022</v>
      </c>
    </row>
    <row r="37" spans="1:12" x14ac:dyDescent="0.3">
      <c r="A37" t="s">
        <v>37</v>
      </c>
      <c r="B37" s="2">
        <v>34644.47</v>
      </c>
      <c r="C37" s="2">
        <v>156.95699999999999</v>
      </c>
      <c r="D37" s="11">
        <v>220.7259</v>
      </c>
      <c r="E37" s="2">
        <v>0</v>
      </c>
      <c r="F37" s="2">
        <v>0</v>
      </c>
      <c r="G37" s="11">
        <v>0</v>
      </c>
      <c r="H37">
        <v>0</v>
      </c>
      <c r="I37">
        <v>0</v>
      </c>
      <c r="J37" s="2">
        <v>34644.47</v>
      </c>
      <c r="K37" t="s">
        <v>51</v>
      </c>
      <c r="L37" s="77">
        <v>2022</v>
      </c>
    </row>
    <row r="38" spans="1:12" x14ac:dyDescent="0.3">
      <c r="A38" t="s">
        <v>38</v>
      </c>
      <c r="B38" s="2">
        <v>18016.53</v>
      </c>
      <c r="C38" s="2">
        <v>81.623999999999995</v>
      </c>
      <c r="D38" s="11">
        <v>220.7259</v>
      </c>
      <c r="E38" s="2">
        <v>0</v>
      </c>
      <c r="F38" s="2">
        <v>0</v>
      </c>
      <c r="G38" s="11">
        <v>0</v>
      </c>
      <c r="H38">
        <v>0</v>
      </c>
      <c r="I38">
        <v>0</v>
      </c>
      <c r="J38" s="2">
        <v>18016.53</v>
      </c>
      <c r="K38" t="s">
        <v>51</v>
      </c>
      <c r="L38" s="77">
        <v>2022</v>
      </c>
    </row>
    <row r="39" spans="1:12" x14ac:dyDescent="0.3">
      <c r="A39" t="s">
        <v>39</v>
      </c>
      <c r="B39" s="2">
        <v>83772.070000000007</v>
      </c>
      <c r="C39" s="2">
        <v>1432.491</v>
      </c>
      <c r="D39" s="11">
        <v>58.48</v>
      </c>
      <c r="E39" s="2">
        <v>181983.29</v>
      </c>
      <c r="F39" s="2">
        <v>580.52599999999995</v>
      </c>
      <c r="G39" s="11">
        <v>313.48</v>
      </c>
      <c r="H39">
        <v>0</v>
      </c>
      <c r="I39">
        <v>0</v>
      </c>
      <c r="J39" s="2">
        <v>265755.36</v>
      </c>
      <c r="K39" t="s">
        <v>51</v>
      </c>
      <c r="L39" s="77">
        <v>2022</v>
      </c>
    </row>
    <row r="40" spans="1:12" x14ac:dyDescent="0.3">
      <c r="A40" t="s">
        <v>40</v>
      </c>
      <c r="B40" s="2">
        <v>29768.19</v>
      </c>
      <c r="C40" s="2">
        <v>509.03199999999998</v>
      </c>
      <c r="D40" s="11">
        <v>58.48</v>
      </c>
      <c r="E40" s="2">
        <v>66201.38</v>
      </c>
      <c r="F40" s="2">
        <v>379.90699999999998</v>
      </c>
      <c r="G40" s="11">
        <v>174.2568</v>
      </c>
      <c r="H40">
        <v>0</v>
      </c>
      <c r="I40">
        <v>0</v>
      </c>
      <c r="J40" s="2">
        <v>95969.57</v>
      </c>
      <c r="K40" t="s">
        <v>51</v>
      </c>
      <c r="L40" s="77">
        <v>2022</v>
      </c>
    </row>
    <row r="41" spans="1:12" x14ac:dyDescent="0.3">
      <c r="A41" t="s">
        <v>41</v>
      </c>
      <c r="B41" s="2">
        <v>17953.59</v>
      </c>
      <c r="C41" s="2">
        <v>307.00400000000002</v>
      </c>
      <c r="D41" s="11">
        <v>58.48</v>
      </c>
      <c r="E41" s="2">
        <v>116551.06</v>
      </c>
      <c r="F41" s="2">
        <v>307.00400000000002</v>
      </c>
      <c r="G41" s="11">
        <v>379.64019999999999</v>
      </c>
      <c r="H41">
        <v>0</v>
      </c>
      <c r="I41">
        <v>0</v>
      </c>
      <c r="J41" s="2">
        <v>134504.65</v>
      </c>
      <c r="K41" t="s">
        <v>51</v>
      </c>
      <c r="L41" s="77">
        <v>2022</v>
      </c>
    </row>
    <row r="42" spans="1:12" x14ac:dyDescent="0.3">
      <c r="A42" t="s">
        <v>42</v>
      </c>
      <c r="B42" s="2">
        <v>1675.45</v>
      </c>
      <c r="C42" s="2">
        <v>28.65</v>
      </c>
      <c r="D42" s="11">
        <v>58.479900000000001</v>
      </c>
      <c r="E42" s="2">
        <v>0</v>
      </c>
      <c r="F42" s="2">
        <v>0</v>
      </c>
      <c r="G42" s="11">
        <v>0</v>
      </c>
      <c r="H42">
        <v>0</v>
      </c>
      <c r="I42">
        <v>0</v>
      </c>
      <c r="J42" s="2">
        <v>1675.45</v>
      </c>
      <c r="K42" t="s">
        <v>51</v>
      </c>
      <c r="L42" s="77">
        <v>2022</v>
      </c>
    </row>
    <row r="43" spans="1:12" x14ac:dyDescent="0.3">
      <c r="A43" t="s">
        <v>32</v>
      </c>
      <c r="B43">
        <v>228373.34</v>
      </c>
      <c r="C43">
        <v>835.21</v>
      </c>
      <c r="D43" s="11">
        <v>273.43220000000002</v>
      </c>
      <c r="E43">
        <v>443164.06</v>
      </c>
      <c r="F43">
        <v>241.434</v>
      </c>
      <c r="G43" s="11">
        <v>1835.5495000000001</v>
      </c>
      <c r="H43">
        <v>0</v>
      </c>
      <c r="I43">
        <v>0</v>
      </c>
      <c r="J43">
        <v>671537.4</v>
      </c>
      <c r="K43" t="s">
        <v>50</v>
      </c>
      <c r="L43" s="77">
        <v>2022</v>
      </c>
    </row>
    <row r="44" spans="1:12" x14ac:dyDescent="0.3">
      <c r="A44" t="s">
        <v>33</v>
      </c>
      <c r="B44">
        <v>60782.62</v>
      </c>
      <c r="C44">
        <v>222.29499999999999</v>
      </c>
      <c r="D44" s="11">
        <v>273.43220000000002</v>
      </c>
      <c r="E44">
        <v>163751.01</v>
      </c>
      <c r="F44">
        <v>111.086</v>
      </c>
      <c r="G44" s="11">
        <v>1474.0922</v>
      </c>
      <c r="H44">
        <v>0</v>
      </c>
      <c r="I44">
        <v>0</v>
      </c>
      <c r="J44">
        <v>224533.63</v>
      </c>
      <c r="K44" t="s">
        <v>50</v>
      </c>
      <c r="L44" s="77">
        <v>2022</v>
      </c>
    </row>
    <row r="45" spans="1:12" x14ac:dyDescent="0.3">
      <c r="A45" t="s">
        <v>34</v>
      </c>
      <c r="B45">
        <v>54782.7</v>
      </c>
      <c r="C45">
        <v>200.352</v>
      </c>
      <c r="D45" s="11">
        <v>273.4323</v>
      </c>
      <c r="E45">
        <v>35743.11</v>
      </c>
      <c r="F45">
        <v>200.41800000000001</v>
      </c>
      <c r="G45" s="11">
        <v>178.34280000000001</v>
      </c>
      <c r="H45">
        <v>0</v>
      </c>
      <c r="I45">
        <v>0</v>
      </c>
      <c r="J45">
        <v>90525.81</v>
      </c>
      <c r="K45" t="s">
        <v>50</v>
      </c>
      <c r="L45" s="77">
        <v>2022</v>
      </c>
    </row>
    <row r="46" spans="1:12" x14ac:dyDescent="0.3">
      <c r="A46" t="s">
        <v>35</v>
      </c>
      <c r="B46">
        <v>95538.59</v>
      </c>
      <c r="C46">
        <v>349.40499999999997</v>
      </c>
      <c r="D46" s="11">
        <v>273.43220000000002</v>
      </c>
      <c r="E46">
        <v>125236.89</v>
      </c>
      <c r="F46">
        <v>340.48200000000003</v>
      </c>
      <c r="G46" s="11">
        <v>367.82240000000002</v>
      </c>
      <c r="H46">
        <v>0</v>
      </c>
      <c r="I46">
        <v>0</v>
      </c>
      <c r="J46">
        <v>220775.48</v>
      </c>
      <c r="K46" t="s">
        <v>50</v>
      </c>
      <c r="L46" s="77">
        <v>2022</v>
      </c>
    </row>
    <row r="47" spans="1:12" x14ac:dyDescent="0.3">
      <c r="A47" t="s">
        <v>36</v>
      </c>
      <c r="B47">
        <v>486066.28</v>
      </c>
      <c r="C47">
        <v>1777.6479999999999</v>
      </c>
      <c r="D47" s="11">
        <v>273.43220000000002</v>
      </c>
      <c r="E47">
        <v>0</v>
      </c>
      <c r="F47">
        <v>0</v>
      </c>
      <c r="G47" s="11">
        <v>0</v>
      </c>
      <c r="H47">
        <v>0</v>
      </c>
      <c r="I47">
        <v>0</v>
      </c>
      <c r="J47">
        <v>486066.28</v>
      </c>
      <c r="K47" t="s">
        <v>50</v>
      </c>
      <c r="L47" s="77">
        <v>2022</v>
      </c>
    </row>
    <row r="48" spans="1:12" x14ac:dyDescent="0.3">
      <c r="A48" t="s">
        <v>37</v>
      </c>
      <c r="B48">
        <v>76396.149999999994</v>
      </c>
      <c r="C48">
        <v>279.39699999999999</v>
      </c>
      <c r="D48" s="11">
        <v>273.43220000000002</v>
      </c>
      <c r="E48">
        <v>0</v>
      </c>
      <c r="F48">
        <v>0</v>
      </c>
      <c r="G48" s="11">
        <v>0</v>
      </c>
      <c r="H48">
        <v>0</v>
      </c>
      <c r="I48">
        <v>0</v>
      </c>
      <c r="J48">
        <v>76396.149999999994</v>
      </c>
      <c r="K48" t="s">
        <v>50</v>
      </c>
      <c r="L48" s="77">
        <v>2022</v>
      </c>
    </row>
    <row r="49" spans="1:12" x14ac:dyDescent="0.3">
      <c r="A49" t="s">
        <v>38</v>
      </c>
      <c r="B49">
        <v>2783.8</v>
      </c>
      <c r="C49">
        <v>10.180999999999999</v>
      </c>
      <c r="D49" s="11">
        <v>273.43090000000001</v>
      </c>
      <c r="E49">
        <v>0</v>
      </c>
      <c r="F49">
        <v>0</v>
      </c>
      <c r="G49" s="11">
        <v>0</v>
      </c>
      <c r="H49">
        <v>0</v>
      </c>
      <c r="I49">
        <v>0</v>
      </c>
      <c r="J49">
        <v>2783.8</v>
      </c>
      <c r="K49" t="s">
        <v>50</v>
      </c>
      <c r="L49" s="77">
        <v>2022</v>
      </c>
    </row>
    <row r="50" spans="1:12" x14ac:dyDescent="0.3">
      <c r="A50" t="s">
        <v>39</v>
      </c>
      <c r="B50">
        <v>67170.19</v>
      </c>
      <c r="C50">
        <v>1148.6010000000001</v>
      </c>
      <c r="D50" s="11">
        <v>58.48</v>
      </c>
      <c r="E50">
        <v>94149.02</v>
      </c>
      <c r="F50">
        <v>300.33499999999998</v>
      </c>
      <c r="G50" s="11">
        <v>313.48</v>
      </c>
      <c r="H50">
        <v>0</v>
      </c>
      <c r="I50">
        <v>0</v>
      </c>
      <c r="J50">
        <v>161319.21</v>
      </c>
      <c r="K50" t="s">
        <v>50</v>
      </c>
      <c r="L50" s="77">
        <v>2022</v>
      </c>
    </row>
    <row r="51" spans="1:12" x14ac:dyDescent="0.3">
      <c r="A51" t="s">
        <v>40</v>
      </c>
      <c r="B51">
        <v>21939.71</v>
      </c>
      <c r="C51">
        <v>375.166</v>
      </c>
      <c r="D51" s="11">
        <v>58.48</v>
      </c>
      <c r="E51">
        <v>55208.91</v>
      </c>
      <c r="F51">
        <v>316.82499999999999</v>
      </c>
      <c r="G51" s="11">
        <v>174.2568</v>
      </c>
      <c r="H51">
        <v>0</v>
      </c>
      <c r="I51">
        <v>0</v>
      </c>
      <c r="J51">
        <v>77148.62</v>
      </c>
      <c r="K51" t="s">
        <v>50</v>
      </c>
      <c r="L51" s="77">
        <v>2022</v>
      </c>
    </row>
    <row r="52" spans="1:12" x14ac:dyDescent="0.3">
      <c r="A52" t="s">
        <v>41</v>
      </c>
      <c r="B52">
        <v>12402.09</v>
      </c>
      <c r="C52">
        <v>212.07400000000001</v>
      </c>
      <c r="D52" s="11">
        <v>58.48</v>
      </c>
      <c r="E52">
        <v>80511.44</v>
      </c>
      <c r="F52">
        <v>212.07300000000001</v>
      </c>
      <c r="G52" s="11">
        <v>379.64019999999999</v>
      </c>
      <c r="H52">
        <v>0</v>
      </c>
      <c r="I52">
        <v>0</v>
      </c>
      <c r="J52">
        <v>92913.53</v>
      </c>
      <c r="K52" t="s">
        <v>50</v>
      </c>
      <c r="L52" s="77">
        <v>2022</v>
      </c>
    </row>
    <row r="53" spans="1:12" x14ac:dyDescent="0.3">
      <c r="A53" t="s">
        <v>42</v>
      </c>
      <c r="B53">
        <v>2104.17</v>
      </c>
      <c r="C53">
        <v>35.981000000000002</v>
      </c>
      <c r="D53" s="11">
        <v>58.48</v>
      </c>
      <c r="E53">
        <v>0</v>
      </c>
      <c r="F53">
        <v>0</v>
      </c>
      <c r="G53" s="11">
        <v>0</v>
      </c>
      <c r="H53">
        <v>0</v>
      </c>
      <c r="I53">
        <v>0</v>
      </c>
      <c r="J53">
        <v>2104.17</v>
      </c>
      <c r="K53" t="s">
        <v>50</v>
      </c>
      <c r="L53" s="77">
        <v>2022</v>
      </c>
    </row>
    <row r="54" spans="1:12" x14ac:dyDescent="0.3">
      <c r="A54" t="s">
        <v>32</v>
      </c>
      <c r="B54">
        <v>186273.52</v>
      </c>
      <c r="C54">
        <v>959.745</v>
      </c>
      <c r="D54" s="11">
        <v>194.0865</v>
      </c>
      <c r="E54">
        <v>479605.29</v>
      </c>
      <c r="F54">
        <v>297.40199999999999</v>
      </c>
      <c r="G54" s="11">
        <v>1612.6497999999999</v>
      </c>
      <c r="H54">
        <v>0</v>
      </c>
      <c r="I54">
        <v>0</v>
      </c>
      <c r="J54">
        <v>665878.81000000006</v>
      </c>
      <c r="K54" t="s">
        <v>52</v>
      </c>
      <c r="L54" s="77">
        <v>2022</v>
      </c>
    </row>
    <row r="55" spans="1:12" x14ac:dyDescent="0.3">
      <c r="A55" t="s">
        <v>33</v>
      </c>
      <c r="B55">
        <v>59505.94</v>
      </c>
      <c r="C55">
        <v>306.59500000000003</v>
      </c>
      <c r="D55" s="11">
        <v>194.0865</v>
      </c>
      <c r="E55">
        <v>173519.99</v>
      </c>
      <c r="F55">
        <v>135.958</v>
      </c>
      <c r="G55" s="11">
        <v>1276.2764</v>
      </c>
      <c r="H55">
        <v>0</v>
      </c>
      <c r="I55">
        <v>0</v>
      </c>
      <c r="J55">
        <v>233025.93</v>
      </c>
      <c r="K55" t="s">
        <v>52</v>
      </c>
      <c r="L55" s="77">
        <v>2022</v>
      </c>
    </row>
    <row r="56" spans="1:12" x14ac:dyDescent="0.3">
      <c r="A56" t="s">
        <v>34</v>
      </c>
      <c r="B56">
        <v>34847.26</v>
      </c>
      <c r="C56">
        <v>179.54499999999999</v>
      </c>
      <c r="D56" s="11">
        <v>194.0865</v>
      </c>
      <c r="E56">
        <v>35373.43</v>
      </c>
      <c r="F56">
        <v>179.64</v>
      </c>
      <c r="G56" s="11">
        <v>196.91290000000001</v>
      </c>
      <c r="H56">
        <v>0</v>
      </c>
      <c r="I56">
        <v>0</v>
      </c>
      <c r="J56">
        <v>70220.69</v>
      </c>
      <c r="K56" t="s">
        <v>52</v>
      </c>
      <c r="L56" s="77">
        <v>2022</v>
      </c>
    </row>
    <row r="57" spans="1:12" x14ac:dyDescent="0.3">
      <c r="A57" t="s">
        <v>35</v>
      </c>
      <c r="B57">
        <v>50364.47</v>
      </c>
      <c r="C57">
        <v>259.495</v>
      </c>
      <c r="D57" s="11">
        <v>194.0865</v>
      </c>
      <c r="E57">
        <v>121587.96</v>
      </c>
      <c r="F57">
        <v>259.44200000000001</v>
      </c>
      <c r="G57" s="11">
        <v>468.65179999999998</v>
      </c>
      <c r="H57">
        <v>0</v>
      </c>
      <c r="I57">
        <v>0</v>
      </c>
      <c r="J57">
        <v>171952.43</v>
      </c>
      <c r="K57" t="s">
        <v>52</v>
      </c>
      <c r="L57" s="77">
        <v>2022</v>
      </c>
    </row>
    <row r="58" spans="1:12" x14ac:dyDescent="0.3">
      <c r="A58" t="s">
        <v>36</v>
      </c>
      <c r="B58">
        <v>512847.31</v>
      </c>
      <c r="C58">
        <v>2642.3649999999998</v>
      </c>
      <c r="D58" s="11">
        <v>194.0865</v>
      </c>
      <c r="E58">
        <v>0</v>
      </c>
      <c r="F58">
        <v>0</v>
      </c>
      <c r="G58" s="11">
        <v>0</v>
      </c>
      <c r="H58">
        <v>0</v>
      </c>
      <c r="I58">
        <v>0</v>
      </c>
      <c r="J58">
        <v>512847.31</v>
      </c>
      <c r="K58" t="s">
        <v>52</v>
      </c>
      <c r="L58" s="77">
        <v>2022</v>
      </c>
    </row>
    <row r="59" spans="1:12" x14ac:dyDescent="0.3">
      <c r="A59" t="s">
        <v>37</v>
      </c>
      <c r="B59">
        <v>76257.16</v>
      </c>
      <c r="C59">
        <v>392.90300000000002</v>
      </c>
      <c r="D59" s="11">
        <v>194.0865</v>
      </c>
      <c r="E59">
        <v>0</v>
      </c>
      <c r="F59">
        <v>0</v>
      </c>
      <c r="G59" s="11">
        <v>0</v>
      </c>
      <c r="H59">
        <v>0</v>
      </c>
      <c r="I59">
        <v>0</v>
      </c>
      <c r="J59">
        <v>76257.16</v>
      </c>
      <c r="K59" t="s">
        <v>52</v>
      </c>
      <c r="L59" s="77">
        <v>2022</v>
      </c>
    </row>
    <row r="60" spans="1:12" x14ac:dyDescent="0.3">
      <c r="A60" t="s">
        <v>38</v>
      </c>
      <c r="B60">
        <v>0</v>
      </c>
      <c r="C60">
        <v>0</v>
      </c>
      <c r="D60" s="11">
        <v>0</v>
      </c>
      <c r="E60">
        <v>0</v>
      </c>
      <c r="F60">
        <v>0</v>
      </c>
      <c r="G60" s="11">
        <v>0</v>
      </c>
      <c r="H60">
        <v>0</v>
      </c>
      <c r="I60">
        <v>0</v>
      </c>
      <c r="J60">
        <v>0</v>
      </c>
      <c r="K60" t="s">
        <v>52</v>
      </c>
      <c r="L60" s="77">
        <v>2022</v>
      </c>
    </row>
    <row r="61" spans="1:12" x14ac:dyDescent="0.3">
      <c r="A61" t="s">
        <v>39</v>
      </c>
      <c r="B61">
        <v>50860.35</v>
      </c>
      <c r="C61">
        <v>869.70500000000004</v>
      </c>
      <c r="D61" s="11">
        <v>58.48</v>
      </c>
      <c r="E61">
        <v>69023.91</v>
      </c>
      <c r="F61">
        <v>220.18600000000001</v>
      </c>
      <c r="G61" s="11">
        <v>313.48</v>
      </c>
      <c r="H61">
        <v>0</v>
      </c>
      <c r="I61">
        <v>0</v>
      </c>
      <c r="J61">
        <v>119884.26</v>
      </c>
      <c r="K61" t="s">
        <v>52</v>
      </c>
      <c r="L61" s="77">
        <v>2022</v>
      </c>
    </row>
    <row r="62" spans="1:12" x14ac:dyDescent="0.3">
      <c r="A62" t="s">
        <v>40</v>
      </c>
      <c r="B62">
        <v>19376.88</v>
      </c>
      <c r="C62">
        <v>331.34199999999998</v>
      </c>
      <c r="D62" s="11">
        <v>58.48</v>
      </c>
      <c r="E62">
        <v>53758.57</v>
      </c>
      <c r="F62">
        <v>308.50200000000001</v>
      </c>
      <c r="G62" s="11">
        <v>174.2568</v>
      </c>
      <c r="H62">
        <v>0</v>
      </c>
      <c r="I62">
        <v>0</v>
      </c>
      <c r="J62">
        <v>73135.45</v>
      </c>
      <c r="K62" t="s">
        <v>52</v>
      </c>
      <c r="L62" s="77">
        <v>2022</v>
      </c>
    </row>
    <row r="63" spans="1:12" x14ac:dyDescent="0.3">
      <c r="A63" t="s">
        <v>41</v>
      </c>
      <c r="B63">
        <v>12398.7</v>
      </c>
      <c r="C63">
        <v>212.01599999999999</v>
      </c>
      <c r="D63" s="11">
        <v>58.48</v>
      </c>
      <c r="E63">
        <v>80489.8</v>
      </c>
      <c r="F63">
        <v>212.01599999999999</v>
      </c>
      <c r="G63" s="11">
        <v>379.64019999999999</v>
      </c>
      <c r="H63">
        <v>0</v>
      </c>
      <c r="I63">
        <v>0</v>
      </c>
      <c r="J63">
        <v>92888.5</v>
      </c>
      <c r="K63" t="s">
        <v>52</v>
      </c>
      <c r="L63" s="77">
        <v>2022</v>
      </c>
    </row>
    <row r="64" spans="1:12" x14ac:dyDescent="0.3">
      <c r="A64" t="s">
        <v>42</v>
      </c>
      <c r="B64">
        <v>3635.7</v>
      </c>
      <c r="C64">
        <v>62.17</v>
      </c>
      <c r="D64" s="11">
        <v>58.48</v>
      </c>
      <c r="E64">
        <v>0</v>
      </c>
      <c r="F64">
        <v>0</v>
      </c>
      <c r="G64" s="11">
        <v>0</v>
      </c>
      <c r="H64">
        <v>0</v>
      </c>
      <c r="I64">
        <v>0</v>
      </c>
      <c r="J64">
        <v>3635.7</v>
      </c>
      <c r="K64" t="s">
        <v>52</v>
      </c>
      <c r="L64" s="77">
        <v>2022</v>
      </c>
    </row>
    <row r="65" spans="2:10" x14ac:dyDescent="0.3">
      <c r="B65" s="2"/>
      <c r="C65" s="2"/>
      <c r="D65" s="11"/>
      <c r="E65" s="2"/>
      <c r="F65" s="2"/>
      <c r="G65" s="11"/>
      <c r="H65" s="2"/>
      <c r="I65" s="2"/>
      <c r="J65" s="2"/>
    </row>
    <row r="66" spans="2:10" x14ac:dyDescent="0.3">
      <c r="B66" s="2"/>
      <c r="C66" s="2"/>
      <c r="D66" s="11"/>
      <c r="E66" s="2"/>
      <c r="F66" s="2"/>
      <c r="G66" s="11"/>
      <c r="H66" s="2"/>
      <c r="I66" s="2"/>
      <c r="J66" s="2"/>
    </row>
  </sheetData>
  <autoFilter ref="A1:L64" xr:uid="{BDC498DD-4750-4866-924E-215F704253C8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DB4D-5AA3-40F7-B8CA-FCDD6BFC941E}">
  <dimension ref="A2:Q36"/>
  <sheetViews>
    <sheetView showGridLines="0" zoomScale="77" zoomScaleNormal="77" workbookViewId="0">
      <selection activeCell="O25" sqref="O25"/>
    </sheetView>
  </sheetViews>
  <sheetFormatPr defaultRowHeight="14.4" x14ac:dyDescent="0.3"/>
  <cols>
    <col min="1" max="1" width="46.44140625" bestFit="1" customWidth="1"/>
    <col min="2" max="2" width="19.44140625" bestFit="1" customWidth="1"/>
    <col min="3" max="3" width="9.6640625" bestFit="1" customWidth="1"/>
    <col min="4" max="6" width="8" bestFit="1" customWidth="1"/>
    <col min="7" max="7" width="9.6640625" bestFit="1" customWidth="1"/>
    <col min="8" max="9" width="8" bestFit="1" customWidth="1"/>
    <col min="10" max="15" width="9.6640625" bestFit="1" customWidth="1"/>
    <col min="16" max="16" width="15.77734375" bestFit="1" customWidth="1"/>
    <col min="17" max="17" width="14" bestFit="1" customWidth="1"/>
    <col min="18" max="18" width="21.77734375" bestFit="1" customWidth="1"/>
    <col min="19" max="19" width="14" bestFit="1" customWidth="1"/>
    <col min="20" max="20" width="21.77734375" bestFit="1" customWidth="1"/>
    <col min="21" max="21" width="14" bestFit="1" customWidth="1"/>
    <col min="22" max="22" width="21.77734375" bestFit="1" customWidth="1"/>
    <col min="23" max="23" width="18.77734375" bestFit="1" customWidth="1"/>
    <col min="24" max="24" width="14" bestFit="1" customWidth="1"/>
    <col min="25" max="25" width="21.77734375" bestFit="1" customWidth="1"/>
    <col min="26" max="26" width="18.77734375" bestFit="1" customWidth="1"/>
    <col min="27" max="27" width="14" bestFit="1" customWidth="1"/>
    <col min="28" max="28" width="21.77734375" bestFit="1" customWidth="1"/>
    <col min="29" max="29" width="18.77734375" bestFit="1" customWidth="1"/>
    <col min="30" max="30" width="14" bestFit="1" customWidth="1"/>
    <col min="31" max="31" width="21.77734375" bestFit="1" customWidth="1"/>
    <col min="32" max="32" width="18.77734375" bestFit="1" customWidth="1"/>
    <col min="33" max="33" width="14" bestFit="1" customWidth="1"/>
    <col min="34" max="34" width="21.77734375" bestFit="1" customWidth="1"/>
  </cols>
  <sheetData>
    <row r="2" spans="1:17" x14ac:dyDescent="0.3">
      <c r="A2" s="39" t="s">
        <v>61</v>
      </c>
    </row>
    <row r="3" spans="1:17" x14ac:dyDescent="0.3">
      <c r="A3" s="12" t="s">
        <v>59</v>
      </c>
      <c r="B3" s="78" t="s">
        <v>46</v>
      </c>
      <c r="C3" s="28"/>
      <c r="D3" s="28"/>
      <c r="E3" s="30"/>
      <c r="F3" s="30"/>
      <c r="G3" s="29"/>
      <c r="H3" s="30"/>
      <c r="I3" s="30"/>
      <c r="J3" s="29"/>
      <c r="K3" s="30"/>
      <c r="L3" s="30"/>
      <c r="M3" s="29"/>
      <c r="N3" s="30"/>
      <c r="O3" s="29"/>
    </row>
    <row r="4" spans="1:17" x14ac:dyDescent="0.3">
      <c r="A4" s="31"/>
      <c r="B4">
        <v>2021</v>
      </c>
      <c r="N4">
        <v>2022</v>
      </c>
      <c r="P4" t="s">
        <v>68</v>
      </c>
      <c r="Q4" t="s">
        <v>69</v>
      </c>
    </row>
    <row r="5" spans="1:17" x14ac:dyDescent="0.3">
      <c r="A5" s="32" t="s">
        <v>44</v>
      </c>
      <c r="B5" s="28" t="s">
        <v>47</v>
      </c>
      <c r="C5" s="29" t="s">
        <v>48</v>
      </c>
      <c r="D5" s="29" t="s">
        <v>49</v>
      </c>
      <c r="E5" s="29" t="s">
        <v>51</v>
      </c>
      <c r="F5" s="29" t="s">
        <v>50</v>
      </c>
      <c r="G5" s="29" t="s">
        <v>52</v>
      </c>
      <c r="H5" s="29" t="s">
        <v>53</v>
      </c>
      <c r="I5" s="29" t="s">
        <v>54</v>
      </c>
      <c r="J5" s="29" t="s">
        <v>55</v>
      </c>
      <c r="K5" s="29" t="s">
        <v>56</v>
      </c>
      <c r="L5" s="29" t="s">
        <v>57</v>
      </c>
      <c r="M5" s="29" t="s">
        <v>58</v>
      </c>
      <c r="N5" s="28" t="s">
        <v>47</v>
      </c>
      <c r="O5" s="29" t="s">
        <v>48</v>
      </c>
    </row>
    <row r="6" spans="1:17" x14ac:dyDescent="0.3">
      <c r="A6" s="33" t="s">
        <v>32</v>
      </c>
      <c r="B6" s="41">
        <v>164.39580000000001</v>
      </c>
      <c r="C6" s="40">
        <v>190.0352</v>
      </c>
      <c r="D6" s="40">
        <v>137.6712</v>
      </c>
      <c r="E6" s="40">
        <v>146.4854</v>
      </c>
      <c r="F6" s="40">
        <v>134.89930000000001</v>
      </c>
      <c r="G6" s="40">
        <v>169.8494</v>
      </c>
      <c r="H6" s="40">
        <v>151.8389</v>
      </c>
      <c r="I6" s="40">
        <v>135.6678</v>
      </c>
      <c r="J6" s="40">
        <v>146.31440000000001</v>
      </c>
      <c r="K6" s="40">
        <v>182.16730000000001</v>
      </c>
      <c r="L6" s="40">
        <v>156.97649999999999</v>
      </c>
      <c r="M6" s="40">
        <v>278.74119999999999</v>
      </c>
      <c r="N6" s="41">
        <v>178.31819999999999</v>
      </c>
      <c r="O6" s="40">
        <v>163.16229999999999</v>
      </c>
      <c r="P6" s="7">
        <f>AVERAGE(B6:M6)</f>
        <v>166.25353333333334</v>
      </c>
      <c r="Q6" s="7">
        <f>AVERAGE(N6:O6)</f>
        <v>170.74025</v>
      </c>
    </row>
    <row r="7" spans="1:17" x14ac:dyDescent="0.3">
      <c r="A7" s="23" t="s">
        <v>33</v>
      </c>
      <c r="B7" s="42">
        <v>164.39580000000001</v>
      </c>
      <c r="C7" s="36">
        <v>190.0352</v>
      </c>
      <c r="D7" s="36">
        <v>137.6712</v>
      </c>
      <c r="E7" s="36">
        <v>146.4854</v>
      </c>
      <c r="F7" s="36">
        <v>134.89940000000001</v>
      </c>
      <c r="G7" s="36">
        <v>169.8494</v>
      </c>
      <c r="H7" s="36">
        <v>151.8389</v>
      </c>
      <c r="I7" s="36">
        <v>135.6678</v>
      </c>
      <c r="J7" s="36">
        <v>146.30680000000001</v>
      </c>
      <c r="K7" s="36">
        <v>182.2569</v>
      </c>
      <c r="L7" s="36">
        <v>156.9288</v>
      </c>
      <c r="M7" s="36">
        <v>278.76139999999998</v>
      </c>
      <c r="N7" s="42">
        <v>178.31819999999999</v>
      </c>
      <c r="O7" s="36">
        <v>163.16229999999999</v>
      </c>
      <c r="P7" s="7">
        <f t="shared" ref="P7:P11" si="0">AVERAGE(B7:M7)</f>
        <v>166.25808333333336</v>
      </c>
      <c r="Q7" s="7">
        <f t="shared" ref="Q7:Q16" si="1">AVERAGE(N7:O7)</f>
        <v>170.74025</v>
      </c>
    </row>
    <row r="8" spans="1:17" x14ac:dyDescent="0.3">
      <c r="A8" s="23" t="s">
        <v>34</v>
      </c>
      <c r="B8" s="42">
        <v>164.39580000000001</v>
      </c>
      <c r="C8" s="36">
        <v>190.0351</v>
      </c>
      <c r="D8" s="36">
        <v>137.6712</v>
      </c>
      <c r="E8" s="36">
        <v>146.48509999999999</v>
      </c>
      <c r="F8" s="36">
        <v>134.89930000000001</v>
      </c>
      <c r="G8" s="36">
        <v>169.8493</v>
      </c>
      <c r="H8" s="36">
        <v>151.8389</v>
      </c>
      <c r="I8" s="36">
        <v>135.6679</v>
      </c>
      <c r="J8" s="36">
        <v>146.578</v>
      </c>
      <c r="K8" s="36">
        <v>183.0018</v>
      </c>
      <c r="L8" s="36">
        <v>156.94239999999999</v>
      </c>
      <c r="M8" s="36">
        <v>271.35550000000001</v>
      </c>
      <c r="N8" s="42">
        <v>178.31819999999999</v>
      </c>
      <c r="O8" s="36">
        <v>163.16229999999999</v>
      </c>
      <c r="P8" s="7">
        <f t="shared" si="0"/>
        <v>165.72669166666665</v>
      </c>
      <c r="Q8" s="7">
        <f t="shared" si="1"/>
        <v>170.74025</v>
      </c>
    </row>
    <row r="9" spans="1:17" x14ac:dyDescent="0.3">
      <c r="A9" s="23" t="s">
        <v>35</v>
      </c>
      <c r="B9" s="42">
        <v>164.39580000000001</v>
      </c>
      <c r="C9" s="36">
        <v>190.0352</v>
      </c>
      <c r="D9" s="36">
        <v>137.6712</v>
      </c>
      <c r="E9" s="36">
        <v>146.4854</v>
      </c>
      <c r="F9" s="36">
        <v>134.89930000000001</v>
      </c>
      <c r="G9" s="36">
        <v>169.8494</v>
      </c>
      <c r="H9" s="36">
        <v>151.83879999999999</v>
      </c>
      <c r="I9" s="36">
        <v>135.6678</v>
      </c>
      <c r="J9" s="36">
        <v>146.36349999999999</v>
      </c>
      <c r="K9" s="36">
        <v>182.2329</v>
      </c>
      <c r="L9" s="36">
        <v>156.97720000000001</v>
      </c>
      <c r="M9" s="36">
        <v>278.84899999999999</v>
      </c>
      <c r="N9" s="42">
        <v>178.31819999999999</v>
      </c>
      <c r="O9" s="36">
        <v>163.16229999999999</v>
      </c>
      <c r="P9" s="7">
        <f t="shared" si="0"/>
        <v>166.27212499999999</v>
      </c>
      <c r="Q9" s="7">
        <f t="shared" si="1"/>
        <v>170.74025</v>
      </c>
    </row>
    <row r="10" spans="1:17" x14ac:dyDescent="0.3">
      <c r="A10" s="23" t="s">
        <v>36</v>
      </c>
      <c r="B10" s="42">
        <v>164.39580000000001</v>
      </c>
      <c r="C10" s="36">
        <v>190.0352</v>
      </c>
      <c r="D10" s="36">
        <v>137.6712</v>
      </c>
      <c r="E10" s="36">
        <v>146.4854</v>
      </c>
      <c r="F10" s="36">
        <v>134.89930000000001</v>
      </c>
      <c r="G10" s="36">
        <v>169.8494</v>
      </c>
      <c r="H10" s="36">
        <v>151.83879999999999</v>
      </c>
      <c r="I10" s="36">
        <v>135.6678</v>
      </c>
      <c r="J10" s="36">
        <v>146.2826</v>
      </c>
      <c r="K10" s="36">
        <v>182.1557</v>
      </c>
      <c r="L10" s="36">
        <v>157.0086</v>
      </c>
      <c r="M10" s="36">
        <v>278.72930000000002</v>
      </c>
      <c r="N10" s="42">
        <v>178.31819999999999</v>
      </c>
      <c r="O10" s="36">
        <v>163.16229999999999</v>
      </c>
      <c r="P10" s="7">
        <f t="shared" si="0"/>
        <v>166.25159166666666</v>
      </c>
      <c r="Q10" s="7">
        <f t="shared" si="1"/>
        <v>170.74025</v>
      </c>
    </row>
    <row r="11" spans="1:17" x14ac:dyDescent="0.3">
      <c r="A11" s="23" t="s">
        <v>37</v>
      </c>
      <c r="B11" s="42">
        <v>164.39500000000001</v>
      </c>
      <c r="C11" s="36">
        <v>190.0359</v>
      </c>
      <c r="D11" s="36">
        <v>137.67140000000001</v>
      </c>
      <c r="E11" s="36">
        <v>146.48509999999999</v>
      </c>
      <c r="F11" s="36">
        <v>134.899</v>
      </c>
      <c r="G11" s="36">
        <v>169.84909999999999</v>
      </c>
      <c r="H11" s="36">
        <v>151.8389</v>
      </c>
      <c r="I11" s="36">
        <v>135.6677</v>
      </c>
      <c r="J11" s="36">
        <v>145.9907</v>
      </c>
      <c r="K11" s="36">
        <v>182.1276</v>
      </c>
      <c r="L11" s="36">
        <v>157.53370000000001</v>
      </c>
      <c r="M11" s="36">
        <v>277.42590000000001</v>
      </c>
      <c r="N11" s="42">
        <v>178.31819999999999</v>
      </c>
      <c r="O11" s="36">
        <v>163.16229999999999</v>
      </c>
      <c r="P11" s="7">
        <f t="shared" si="0"/>
        <v>166.16</v>
      </c>
      <c r="Q11" s="7">
        <f t="shared" si="1"/>
        <v>170.74025</v>
      </c>
    </row>
    <row r="12" spans="1:17" x14ac:dyDescent="0.3">
      <c r="A12" s="23" t="s">
        <v>38</v>
      </c>
      <c r="B12" s="42">
        <v>164.3955</v>
      </c>
      <c r="C12" s="36">
        <v>0</v>
      </c>
      <c r="D12" s="36">
        <v>0</v>
      </c>
      <c r="E12" s="36">
        <v>0</v>
      </c>
      <c r="F12" s="36">
        <v>134.89750000000001</v>
      </c>
      <c r="G12" s="36">
        <v>169.84950000000001</v>
      </c>
      <c r="H12" s="36">
        <v>0</v>
      </c>
      <c r="I12" s="36">
        <v>135.667</v>
      </c>
      <c r="J12" s="36">
        <v>144.09780000000001</v>
      </c>
      <c r="K12" s="36">
        <v>175.30330000000001</v>
      </c>
      <c r="L12" s="36">
        <v>156.7105</v>
      </c>
      <c r="M12" s="36">
        <v>0</v>
      </c>
      <c r="N12" s="42"/>
      <c r="O12" s="36"/>
      <c r="P12" s="7"/>
      <c r="Q12" s="7"/>
    </row>
    <row r="13" spans="1:17" x14ac:dyDescent="0.3">
      <c r="A13" s="23" t="s">
        <v>39</v>
      </c>
      <c r="B13" s="42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58.479300000000002</v>
      </c>
      <c r="K13" s="36">
        <v>58.48</v>
      </c>
      <c r="L13" s="36">
        <v>58.493200000000002</v>
      </c>
      <c r="M13" s="36">
        <v>58.4679</v>
      </c>
      <c r="N13" s="42">
        <v>58.479300000000002</v>
      </c>
      <c r="O13" s="36">
        <v>58.48</v>
      </c>
      <c r="P13" s="7">
        <f>AVERAGE(J13:M13)</f>
        <v>58.480099999999993</v>
      </c>
      <c r="Q13" s="7">
        <f t="shared" si="1"/>
        <v>58.479649999999999</v>
      </c>
    </row>
    <row r="14" spans="1:17" x14ac:dyDescent="0.3">
      <c r="A14" s="23" t="s">
        <v>40</v>
      </c>
      <c r="B14" s="42">
        <v>0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58.4801</v>
      </c>
      <c r="K14" s="36">
        <v>58.48</v>
      </c>
      <c r="L14" s="36">
        <v>58.2622</v>
      </c>
      <c r="M14" s="36">
        <v>58.563600000000001</v>
      </c>
      <c r="N14" s="42">
        <v>58.479199999999999</v>
      </c>
      <c r="O14" s="36">
        <v>58.48</v>
      </c>
      <c r="P14" s="7">
        <f t="shared" ref="P14:P16" si="2">AVERAGE(J14:M14)</f>
        <v>58.446475</v>
      </c>
      <c r="Q14" s="7">
        <f t="shared" si="1"/>
        <v>58.479599999999998</v>
      </c>
    </row>
    <row r="15" spans="1:17" x14ac:dyDescent="0.3">
      <c r="A15" s="23" t="s">
        <v>41</v>
      </c>
      <c r="B15" s="42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58.48</v>
      </c>
      <c r="K15" s="36">
        <v>58.48</v>
      </c>
      <c r="L15" s="36">
        <v>58.7258</v>
      </c>
      <c r="M15" s="36">
        <v>58.546900000000001</v>
      </c>
      <c r="N15" s="42">
        <v>58.479300000000002</v>
      </c>
      <c r="O15" s="36">
        <v>58.48</v>
      </c>
      <c r="P15" s="7">
        <f t="shared" si="2"/>
        <v>58.558174999999999</v>
      </c>
      <c r="Q15" s="7">
        <f t="shared" si="1"/>
        <v>58.479649999999999</v>
      </c>
    </row>
    <row r="16" spans="1:17" x14ac:dyDescent="0.3">
      <c r="A16" s="24" t="s">
        <v>42</v>
      </c>
      <c r="B16" s="42">
        <v>0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58.75</v>
      </c>
      <c r="K16" s="36">
        <v>58.48</v>
      </c>
      <c r="L16" s="36">
        <v>58.381599999999999</v>
      </c>
      <c r="M16" s="36">
        <v>58.331099999999999</v>
      </c>
      <c r="N16" s="42">
        <v>58.479399999999998</v>
      </c>
      <c r="O16" s="36">
        <v>58.48</v>
      </c>
      <c r="P16" s="7">
        <f t="shared" si="2"/>
        <v>58.485674999999993</v>
      </c>
      <c r="Q16" s="7">
        <f t="shared" si="1"/>
        <v>58.479699999999994</v>
      </c>
    </row>
    <row r="17" spans="1:17" x14ac:dyDescent="0.3">
      <c r="A17" s="34" t="s">
        <v>45</v>
      </c>
      <c r="B17" s="43">
        <v>1150.7695000000001</v>
      </c>
      <c r="C17" s="37">
        <v>1140.2118</v>
      </c>
      <c r="D17" s="37">
        <v>826.02739999999994</v>
      </c>
      <c r="E17" s="37">
        <v>878.91179999999997</v>
      </c>
      <c r="F17" s="37">
        <v>944.29310000000021</v>
      </c>
      <c r="G17" s="37">
        <v>1188.9455</v>
      </c>
      <c r="H17" s="37">
        <v>911.03319999999997</v>
      </c>
      <c r="I17" s="37">
        <v>949.67379999999991</v>
      </c>
      <c r="J17" s="37">
        <v>1256.1232</v>
      </c>
      <c r="K17" s="37">
        <v>1503.1655000000001</v>
      </c>
      <c r="L17" s="37">
        <v>1332.9404999999999</v>
      </c>
      <c r="M17" s="37">
        <v>1897.7718000000002</v>
      </c>
      <c r="N17" s="43">
        <v>1303.8263999999997</v>
      </c>
      <c r="O17" s="37">
        <v>1212.8937999999998</v>
      </c>
    </row>
    <row r="21" spans="1:17" x14ac:dyDescent="0.3">
      <c r="A21" s="39" t="s">
        <v>62</v>
      </c>
    </row>
    <row r="22" spans="1:17" x14ac:dyDescent="0.3">
      <c r="A22" s="12" t="s">
        <v>60</v>
      </c>
      <c r="B22" s="78" t="s">
        <v>46</v>
      </c>
      <c r="C22" s="28"/>
      <c r="D22" s="28"/>
      <c r="E22" s="30"/>
      <c r="F22" s="30"/>
      <c r="G22" s="29"/>
      <c r="H22" s="30"/>
      <c r="I22" s="30"/>
      <c r="J22" s="29"/>
      <c r="K22" s="30"/>
      <c r="L22" s="30"/>
      <c r="M22" s="29"/>
      <c r="N22" s="30"/>
      <c r="O22" s="29"/>
    </row>
    <row r="23" spans="1:17" x14ac:dyDescent="0.3">
      <c r="A23" s="31"/>
      <c r="B23">
        <v>2021</v>
      </c>
      <c r="N23">
        <v>2022</v>
      </c>
    </row>
    <row r="24" spans="1:17" x14ac:dyDescent="0.3">
      <c r="A24" s="32" t="s">
        <v>44</v>
      </c>
      <c r="B24" s="28" t="s">
        <v>47</v>
      </c>
      <c r="C24" s="29" t="s">
        <v>48</v>
      </c>
      <c r="D24" s="29" t="s">
        <v>49</v>
      </c>
      <c r="E24" s="29" t="s">
        <v>51</v>
      </c>
      <c r="F24" s="29" t="s">
        <v>50</v>
      </c>
      <c r="G24" s="29" t="s">
        <v>52</v>
      </c>
      <c r="H24" s="29" t="s">
        <v>53</v>
      </c>
      <c r="I24" s="29" t="s">
        <v>54</v>
      </c>
      <c r="J24" s="29" t="s">
        <v>55</v>
      </c>
      <c r="K24" s="29" t="s">
        <v>56</v>
      </c>
      <c r="L24" s="29" t="s">
        <v>57</v>
      </c>
      <c r="M24" s="29" t="s">
        <v>58</v>
      </c>
      <c r="N24" s="28" t="s">
        <v>47</v>
      </c>
      <c r="O24" s="29" t="s">
        <v>48</v>
      </c>
      <c r="P24" t="s">
        <v>68</v>
      </c>
      <c r="Q24" t="s">
        <v>70</v>
      </c>
    </row>
    <row r="25" spans="1:17" x14ac:dyDescent="0.3">
      <c r="A25" s="33" t="s">
        <v>32</v>
      </c>
      <c r="B25" s="25">
        <v>654.42840000000001</v>
      </c>
      <c r="C25" s="6">
        <v>782.85119999999995</v>
      </c>
      <c r="D25" s="6">
        <v>546.65989999999999</v>
      </c>
      <c r="E25" s="6">
        <v>709.63840000000005</v>
      </c>
      <c r="F25" s="6">
        <v>713.21190000000001</v>
      </c>
      <c r="G25" s="6">
        <v>1029.5059000000001</v>
      </c>
      <c r="H25" s="6">
        <v>1072.8770999999999</v>
      </c>
      <c r="I25" s="6">
        <v>744.60050000000001</v>
      </c>
      <c r="J25" s="6">
        <v>1079.0392999999999</v>
      </c>
      <c r="K25" s="6">
        <v>1161.2873</v>
      </c>
      <c r="L25" s="6">
        <v>930.37379999999996</v>
      </c>
      <c r="M25" s="26">
        <v>3312.6232</v>
      </c>
      <c r="N25" s="6">
        <v>1111.6099999999999</v>
      </c>
      <c r="O25" s="6">
        <v>1014.2213</v>
      </c>
      <c r="P25" s="7">
        <f>AVERAGE(B25:M25)</f>
        <v>1061.4247416666667</v>
      </c>
      <c r="Q25" s="7">
        <f t="shared" ref="Q25:Q34" si="3">AVERAGE(N25:O25)</f>
        <v>1062.9156499999999</v>
      </c>
    </row>
    <row r="26" spans="1:17" x14ac:dyDescent="0.3">
      <c r="A26" s="23" t="s">
        <v>33</v>
      </c>
      <c r="B26" s="17">
        <v>483.82740000000001</v>
      </c>
      <c r="C26" s="7">
        <v>525.49339999999995</v>
      </c>
      <c r="D26" s="7">
        <v>396.42809999999997</v>
      </c>
      <c r="E26" s="7">
        <v>373.64330000000001</v>
      </c>
      <c r="F26" s="7">
        <v>455.1943</v>
      </c>
      <c r="G26" s="7">
        <v>961.63310000000001</v>
      </c>
      <c r="H26" s="7">
        <v>855.87750000000005</v>
      </c>
      <c r="I26" s="7">
        <v>341.02929999999998</v>
      </c>
      <c r="J26" s="7">
        <v>284.88470000000001</v>
      </c>
      <c r="K26" s="7">
        <v>358.87810000000002</v>
      </c>
      <c r="L26" s="7">
        <v>355.87599999999998</v>
      </c>
      <c r="M26" s="18">
        <v>650.23050000000001</v>
      </c>
      <c r="N26" s="7">
        <v>478.71449999999999</v>
      </c>
      <c r="O26" s="7">
        <v>813.69299999999998</v>
      </c>
      <c r="P26" s="7">
        <f t="shared" ref="P26:P28" si="4">AVERAGE(B26:M26)</f>
        <v>503.58297499999998</v>
      </c>
      <c r="Q26" s="7">
        <f t="shared" si="3"/>
        <v>646.20375000000001</v>
      </c>
    </row>
    <row r="27" spans="1:17" x14ac:dyDescent="0.3">
      <c r="A27" s="23" t="s">
        <v>34</v>
      </c>
      <c r="B27" s="17">
        <v>630.55259999999998</v>
      </c>
      <c r="C27" s="7">
        <v>971.70759999999996</v>
      </c>
      <c r="D27" s="7">
        <v>385.27969999999999</v>
      </c>
      <c r="E27" s="7">
        <v>1359.5725</v>
      </c>
      <c r="F27" s="7">
        <v>694.65129999999999</v>
      </c>
      <c r="G27" s="7">
        <v>595.76099999999997</v>
      </c>
      <c r="H27" s="7">
        <v>466.2364</v>
      </c>
      <c r="I27" s="7">
        <v>699.52800000000002</v>
      </c>
      <c r="J27" s="7">
        <v>351.11950000000002</v>
      </c>
      <c r="K27" s="7">
        <v>491.69979999999998</v>
      </c>
      <c r="L27" s="7">
        <v>146.05629999999999</v>
      </c>
      <c r="M27" s="18">
        <v>801.22720000000004</v>
      </c>
      <c r="N27" s="7">
        <v>492.17110000000002</v>
      </c>
      <c r="O27" s="7">
        <v>370.5215</v>
      </c>
      <c r="P27" s="7">
        <f t="shared" si="4"/>
        <v>632.78265833333342</v>
      </c>
      <c r="Q27" s="7">
        <f t="shared" si="3"/>
        <v>431.34630000000004</v>
      </c>
    </row>
    <row r="28" spans="1:17" x14ac:dyDescent="0.3">
      <c r="A28" s="23" t="s">
        <v>35</v>
      </c>
      <c r="B28" s="17">
        <v>149.83439999999999</v>
      </c>
      <c r="C28" s="7">
        <v>220.73759999999999</v>
      </c>
      <c r="D28" s="7">
        <v>115.5861</v>
      </c>
      <c r="E28" s="7">
        <v>135.73929999999999</v>
      </c>
      <c r="F28" s="7">
        <v>151.53309999999999</v>
      </c>
      <c r="G28" s="7">
        <v>161.66749999999999</v>
      </c>
      <c r="H28" s="7">
        <v>139.50319999999999</v>
      </c>
      <c r="I28" s="7">
        <v>100.044</v>
      </c>
      <c r="J28" s="7">
        <v>122.9417</v>
      </c>
      <c r="K28" s="7">
        <v>169.81209999999999</v>
      </c>
      <c r="L28" s="7">
        <v>128.5874</v>
      </c>
      <c r="M28" s="18">
        <v>198.07040000000001</v>
      </c>
      <c r="N28" s="7">
        <v>201.69810000000001</v>
      </c>
      <c r="O28" s="7">
        <v>258.0496</v>
      </c>
      <c r="P28" s="7">
        <f t="shared" si="4"/>
        <v>149.50473333333335</v>
      </c>
      <c r="Q28" s="7">
        <f t="shared" si="3"/>
        <v>229.87385</v>
      </c>
    </row>
    <row r="29" spans="1:17" x14ac:dyDescent="0.3">
      <c r="A29" s="23" t="s">
        <v>36</v>
      </c>
      <c r="B29" s="1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18">
        <v>0</v>
      </c>
      <c r="N29" s="7">
        <v>0</v>
      </c>
      <c r="O29" s="7">
        <v>0</v>
      </c>
      <c r="Q29" s="7">
        <f t="shared" si="3"/>
        <v>0</v>
      </c>
    </row>
    <row r="30" spans="1:17" x14ac:dyDescent="0.3">
      <c r="A30" s="23" t="s">
        <v>37</v>
      </c>
      <c r="B30" s="1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18">
        <v>0</v>
      </c>
      <c r="N30" s="7">
        <v>0</v>
      </c>
      <c r="O30" s="7">
        <v>0</v>
      </c>
      <c r="Q30" s="7">
        <f t="shared" si="3"/>
        <v>0</v>
      </c>
    </row>
    <row r="31" spans="1:17" x14ac:dyDescent="0.3">
      <c r="A31" s="23" t="s">
        <v>38</v>
      </c>
      <c r="B31" s="1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18">
        <v>0</v>
      </c>
      <c r="N31" s="7"/>
      <c r="O31" s="7"/>
      <c r="Q31" s="7"/>
    </row>
    <row r="32" spans="1:17" x14ac:dyDescent="0.3">
      <c r="A32" s="23" t="s">
        <v>39</v>
      </c>
      <c r="B32" s="1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312.7253</v>
      </c>
      <c r="K32" s="7">
        <v>313.48009999999999</v>
      </c>
      <c r="L32" s="7">
        <v>312.88720000000001</v>
      </c>
      <c r="M32" s="18">
        <v>313.72320000000002</v>
      </c>
      <c r="N32" s="7">
        <v>313.48</v>
      </c>
      <c r="O32" s="7">
        <v>313.48</v>
      </c>
      <c r="P32" s="7">
        <f t="shared" ref="P32:P34" si="5">AVERAGE(J32:M32)</f>
        <v>313.20395000000002</v>
      </c>
      <c r="Q32" s="7">
        <f t="shared" si="3"/>
        <v>313.48</v>
      </c>
    </row>
    <row r="33" spans="1:17" x14ac:dyDescent="0.3">
      <c r="A33" s="23" t="s">
        <v>40</v>
      </c>
      <c r="B33" s="1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178.9222</v>
      </c>
      <c r="K33" s="7">
        <v>178.36</v>
      </c>
      <c r="L33" s="7">
        <v>178.6763</v>
      </c>
      <c r="M33" s="18">
        <v>178.75640000000001</v>
      </c>
      <c r="N33" s="7">
        <v>178.35990000000001</v>
      </c>
      <c r="O33" s="7">
        <v>178.36</v>
      </c>
      <c r="P33" s="7">
        <f t="shared" si="5"/>
        <v>178.67872499999999</v>
      </c>
      <c r="Q33" s="7">
        <f t="shared" si="3"/>
        <v>178.35995000000003</v>
      </c>
    </row>
    <row r="34" spans="1:17" x14ac:dyDescent="0.3">
      <c r="A34" s="23" t="s">
        <v>41</v>
      </c>
      <c r="B34" s="1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259.2072</v>
      </c>
      <c r="K34" s="7">
        <v>258.83999999999997</v>
      </c>
      <c r="L34" s="7">
        <v>259.92779999999999</v>
      </c>
      <c r="M34" s="18">
        <v>259.13260000000002</v>
      </c>
      <c r="N34" s="7">
        <v>258.83999999999997</v>
      </c>
      <c r="O34" s="7">
        <v>258.83999999999997</v>
      </c>
      <c r="P34" s="7">
        <f t="shared" si="5"/>
        <v>259.27689999999996</v>
      </c>
      <c r="Q34" s="7">
        <f t="shared" si="3"/>
        <v>258.83999999999997</v>
      </c>
    </row>
    <row r="35" spans="1:17" x14ac:dyDescent="0.3">
      <c r="A35" s="24" t="s">
        <v>42</v>
      </c>
      <c r="B35" s="1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18">
        <v>0</v>
      </c>
      <c r="N35" s="7">
        <v>0</v>
      </c>
      <c r="O35" s="7">
        <v>0</v>
      </c>
    </row>
    <row r="36" spans="1:17" x14ac:dyDescent="0.3">
      <c r="A36" s="34" t="s">
        <v>45</v>
      </c>
      <c r="B36" s="19">
        <v>1918.6427999999999</v>
      </c>
      <c r="C36" s="20">
        <v>2500.7898</v>
      </c>
      <c r="D36" s="20">
        <v>1443.9538</v>
      </c>
      <c r="E36" s="20">
        <v>2578.5934999999999</v>
      </c>
      <c r="F36" s="20">
        <v>2014.5906</v>
      </c>
      <c r="G36" s="20">
        <v>2748.5675000000001</v>
      </c>
      <c r="H36" s="20">
        <v>2534.4942000000001</v>
      </c>
      <c r="I36" s="20">
        <v>1885.2018</v>
      </c>
      <c r="J36" s="20">
        <v>2588.8398999999999</v>
      </c>
      <c r="K36" s="20">
        <v>2932.3574000000003</v>
      </c>
      <c r="L36" s="20">
        <v>2312.3848000000003</v>
      </c>
      <c r="M36" s="21">
        <v>5713.7635</v>
      </c>
      <c r="N36" s="20">
        <v>3034.8736000000004</v>
      </c>
      <c r="O36" s="20">
        <v>3207.1653999999999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417B-44D8-4E22-B066-A0DFD1D1D222}">
  <dimension ref="A2:AK59"/>
  <sheetViews>
    <sheetView showGridLines="0" zoomScale="77" zoomScaleNormal="77" workbookViewId="0">
      <selection activeCell="AL37" sqref="AK37:AL41"/>
    </sheetView>
  </sheetViews>
  <sheetFormatPr defaultRowHeight="14.4" outlineLevelCol="1" x14ac:dyDescent="0.3"/>
  <cols>
    <col min="1" max="1" width="44.44140625" bestFit="1" customWidth="1"/>
    <col min="2" max="2" width="19.109375" bestFit="1" customWidth="1" outlineLevel="1"/>
    <col min="3" max="13" width="9.6640625" bestFit="1" customWidth="1" outlineLevel="1"/>
    <col min="14" max="14" width="18.77734375" customWidth="1" outlineLevel="1"/>
    <col min="15" max="15" width="14" customWidth="1" outlineLevel="1"/>
    <col min="16" max="16" width="18.77734375" customWidth="1" outlineLevel="1"/>
    <col min="17" max="17" width="14" customWidth="1" outlineLevel="1"/>
    <col min="18" max="18" width="18.77734375" customWidth="1" outlineLevel="1"/>
    <col min="19" max="19" width="14" customWidth="1" outlineLevel="1"/>
    <col min="20" max="20" width="18.77734375" customWidth="1" outlineLevel="1"/>
    <col min="21" max="21" width="14" customWidth="1" outlineLevel="1"/>
    <col min="22" max="22" width="18.77734375" customWidth="1" outlineLevel="1"/>
    <col min="23" max="23" width="14" customWidth="1" outlineLevel="1"/>
    <col min="24" max="24" width="18.77734375" customWidth="1" outlineLevel="1"/>
    <col min="25" max="25" width="14" customWidth="1" outlineLevel="1"/>
    <col min="26" max="26" width="18.77734375" bestFit="1" customWidth="1"/>
    <col min="27" max="27" width="14" bestFit="1" customWidth="1"/>
    <col min="28" max="28" width="21.77734375" bestFit="1" customWidth="1"/>
    <col min="29" max="29" width="18.77734375" bestFit="1" customWidth="1"/>
    <col min="30" max="30" width="14" bestFit="1" customWidth="1"/>
    <col min="31" max="31" width="21.77734375" bestFit="1" customWidth="1"/>
    <col min="32" max="32" width="18.77734375" bestFit="1" customWidth="1"/>
    <col min="33" max="33" width="14" bestFit="1" customWidth="1"/>
    <col min="34" max="34" width="21.77734375" bestFit="1" customWidth="1"/>
    <col min="35" max="35" width="18.77734375" bestFit="1" customWidth="1"/>
    <col min="36" max="36" width="14" bestFit="1" customWidth="1"/>
    <col min="37" max="37" width="21.77734375" bestFit="1" customWidth="1"/>
  </cols>
  <sheetData>
    <row r="2" spans="1:37" x14ac:dyDescent="0.3">
      <c r="A2" s="39" t="s">
        <v>61</v>
      </c>
    </row>
    <row r="3" spans="1:37" x14ac:dyDescent="0.3">
      <c r="A3" s="32" t="s">
        <v>65</v>
      </c>
      <c r="B3" s="27" t="s">
        <v>46</v>
      </c>
      <c r="C3" s="28"/>
      <c r="D3" s="30"/>
      <c r="E3" s="30"/>
      <c r="F3" s="29"/>
      <c r="G3" s="30"/>
      <c r="H3" s="30"/>
      <c r="I3" s="29"/>
      <c r="J3" s="30"/>
      <c r="K3" s="30"/>
      <c r="L3" s="29"/>
      <c r="M3" s="29"/>
    </row>
    <row r="4" spans="1:37" x14ac:dyDescent="0.3">
      <c r="A4" s="32" t="s">
        <v>44</v>
      </c>
      <c r="B4" s="28" t="s">
        <v>47</v>
      </c>
      <c r="C4" s="29" t="s">
        <v>48</v>
      </c>
      <c r="D4" s="29" t="s">
        <v>49</v>
      </c>
      <c r="E4" s="29" t="s">
        <v>51</v>
      </c>
      <c r="F4" s="29" t="s">
        <v>50</v>
      </c>
      <c r="G4" s="29" t="s">
        <v>52</v>
      </c>
      <c r="H4" s="29" t="s">
        <v>53</v>
      </c>
      <c r="I4" s="29" t="s">
        <v>54</v>
      </c>
      <c r="J4" s="29" t="s">
        <v>55</v>
      </c>
      <c r="K4" s="29" t="s">
        <v>56</v>
      </c>
      <c r="L4" s="29" t="s">
        <v>57</v>
      </c>
      <c r="M4" s="29" t="s">
        <v>58</v>
      </c>
    </row>
    <row r="5" spans="1:37" x14ac:dyDescent="0.3">
      <c r="A5" s="33" t="s">
        <v>32</v>
      </c>
      <c r="B5" s="25">
        <v>164.39580000000001</v>
      </c>
      <c r="C5" s="6">
        <v>190.0352</v>
      </c>
      <c r="D5" s="6">
        <v>137.6712</v>
      </c>
      <c r="E5" s="6">
        <v>146.4854</v>
      </c>
      <c r="F5" s="6">
        <v>134.89930000000001</v>
      </c>
      <c r="G5" s="6">
        <v>169.8494</v>
      </c>
      <c r="H5" s="6">
        <v>151.8389</v>
      </c>
      <c r="I5" s="6">
        <v>135.6678</v>
      </c>
      <c r="J5" s="6">
        <v>146.31440000000001</v>
      </c>
      <c r="K5" s="6">
        <v>182.16730000000001</v>
      </c>
      <c r="L5" s="6">
        <v>156.97649999999999</v>
      </c>
      <c r="M5" s="26">
        <v>278.74119999999999</v>
      </c>
    </row>
    <row r="6" spans="1:37" x14ac:dyDescent="0.3">
      <c r="A6" s="23" t="s">
        <v>33</v>
      </c>
      <c r="B6" s="17">
        <v>164.39580000000001</v>
      </c>
      <c r="C6" s="7">
        <v>190.0352</v>
      </c>
      <c r="D6" s="7">
        <v>137.6712</v>
      </c>
      <c r="E6" s="7">
        <v>146.4854</v>
      </c>
      <c r="F6" s="7">
        <v>134.89940000000001</v>
      </c>
      <c r="G6" s="7">
        <v>169.8494</v>
      </c>
      <c r="H6" s="7">
        <v>151.8389</v>
      </c>
      <c r="I6" s="7">
        <v>135.6678</v>
      </c>
      <c r="J6" s="7">
        <v>146.30680000000001</v>
      </c>
      <c r="K6" s="7">
        <v>182.2569</v>
      </c>
      <c r="L6" s="7">
        <v>156.9288</v>
      </c>
      <c r="M6" s="18">
        <v>278.76139999999998</v>
      </c>
    </row>
    <row r="7" spans="1:37" x14ac:dyDescent="0.3">
      <c r="A7" s="23" t="s">
        <v>34</v>
      </c>
      <c r="B7" s="17">
        <v>164.39580000000001</v>
      </c>
      <c r="C7" s="7">
        <v>190.0351</v>
      </c>
      <c r="D7" s="7">
        <v>137.6712</v>
      </c>
      <c r="E7" s="7">
        <v>146.48509999999999</v>
      </c>
      <c r="F7" s="7">
        <v>134.89930000000001</v>
      </c>
      <c r="G7" s="7">
        <v>169.8493</v>
      </c>
      <c r="H7" s="7">
        <v>151.8389</v>
      </c>
      <c r="I7" s="7">
        <v>135.6679</v>
      </c>
      <c r="J7" s="7">
        <v>146.578</v>
      </c>
      <c r="K7" s="7">
        <v>183.0018</v>
      </c>
      <c r="L7" s="7">
        <v>156.94239999999999</v>
      </c>
      <c r="M7" s="18">
        <v>271.35550000000001</v>
      </c>
    </row>
    <row r="8" spans="1:37" x14ac:dyDescent="0.3">
      <c r="A8" s="23" t="s">
        <v>35</v>
      </c>
      <c r="B8" s="17">
        <v>164.39580000000001</v>
      </c>
      <c r="C8" s="7">
        <v>190.0352</v>
      </c>
      <c r="D8" s="7">
        <v>137.6712</v>
      </c>
      <c r="E8" s="7">
        <v>146.4854</v>
      </c>
      <c r="F8" s="7">
        <v>134.89930000000001</v>
      </c>
      <c r="G8" s="7">
        <v>169.8494</v>
      </c>
      <c r="H8" s="7">
        <v>151.83879999999999</v>
      </c>
      <c r="I8" s="7">
        <v>135.6678</v>
      </c>
      <c r="J8" s="7">
        <v>146.36349999999999</v>
      </c>
      <c r="K8" s="7">
        <v>182.2329</v>
      </c>
      <c r="L8" s="7">
        <v>156.97720000000001</v>
      </c>
      <c r="M8" s="18">
        <v>278.84899999999999</v>
      </c>
    </row>
    <row r="9" spans="1:37" x14ac:dyDescent="0.3">
      <c r="A9" s="23" t="s">
        <v>36</v>
      </c>
      <c r="B9" s="17">
        <v>164.39580000000001</v>
      </c>
      <c r="C9" s="7">
        <v>190.0352</v>
      </c>
      <c r="D9" s="7">
        <v>137.6712</v>
      </c>
      <c r="E9" s="7">
        <v>146.4854</v>
      </c>
      <c r="F9" s="7">
        <v>134.89930000000001</v>
      </c>
      <c r="G9" s="7">
        <v>169.8494</v>
      </c>
      <c r="H9" s="7">
        <v>151.83879999999999</v>
      </c>
      <c r="I9" s="7">
        <v>135.6678</v>
      </c>
      <c r="J9" s="7">
        <v>146.2826</v>
      </c>
      <c r="K9" s="7">
        <v>182.1557</v>
      </c>
      <c r="L9" s="7">
        <v>157.0086</v>
      </c>
      <c r="M9" s="18">
        <v>278.72930000000002</v>
      </c>
    </row>
    <row r="10" spans="1:37" x14ac:dyDescent="0.3">
      <c r="A10" s="23" t="s">
        <v>37</v>
      </c>
      <c r="B10" s="17">
        <v>164.39500000000001</v>
      </c>
      <c r="C10" s="7">
        <v>190.0359</v>
      </c>
      <c r="D10" s="7">
        <v>137.67140000000001</v>
      </c>
      <c r="E10" s="7">
        <v>146.48509999999999</v>
      </c>
      <c r="F10" s="7">
        <v>134.899</v>
      </c>
      <c r="G10" s="7">
        <v>169.84909999999999</v>
      </c>
      <c r="H10" s="7">
        <v>151.8389</v>
      </c>
      <c r="I10" s="7">
        <v>135.6677</v>
      </c>
      <c r="J10" s="7">
        <v>145.9907</v>
      </c>
      <c r="K10" s="7">
        <v>182.1276</v>
      </c>
      <c r="L10" s="7">
        <v>157.53370000000001</v>
      </c>
      <c r="M10" s="18">
        <v>277.42590000000001</v>
      </c>
    </row>
    <row r="11" spans="1:37" x14ac:dyDescent="0.3">
      <c r="A11" s="24" t="s">
        <v>38</v>
      </c>
      <c r="B11" s="17">
        <v>164.3955</v>
      </c>
      <c r="C11" s="7">
        <v>0</v>
      </c>
      <c r="D11" s="7">
        <v>0</v>
      </c>
      <c r="E11" s="7">
        <v>0</v>
      </c>
      <c r="F11" s="7">
        <v>134.89750000000001</v>
      </c>
      <c r="G11" s="7">
        <v>169.84950000000001</v>
      </c>
      <c r="H11" s="7">
        <v>0</v>
      </c>
      <c r="I11" s="7">
        <v>135.667</v>
      </c>
      <c r="J11" s="7">
        <v>144.09780000000001</v>
      </c>
      <c r="K11" s="7">
        <v>175.30330000000001</v>
      </c>
      <c r="L11" s="7">
        <v>156.7105</v>
      </c>
      <c r="M11" s="18">
        <v>0</v>
      </c>
    </row>
    <row r="12" spans="1:37" x14ac:dyDescent="0.3">
      <c r="A12" s="34" t="s">
        <v>45</v>
      </c>
      <c r="B12" s="19">
        <v>1150.7695000000001</v>
      </c>
      <c r="C12" s="20">
        <v>1140.2118</v>
      </c>
      <c r="D12" s="20">
        <v>826.02739999999994</v>
      </c>
      <c r="E12" s="20">
        <v>878.91179999999997</v>
      </c>
      <c r="F12" s="20">
        <v>944.29310000000021</v>
      </c>
      <c r="G12" s="20">
        <v>1188.9455</v>
      </c>
      <c r="H12" s="20">
        <v>911.03319999999997</v>
      </c>
      <c r="I12" s="20">
        <v>949.67379999999991</v>
      </c>
      <c r="J12" s="20">
        <v>1021.9338</v>
      </c>
      <c r="K12" s="20">
        <v>1269.2455</v>
      </c>
      <c r="L12" s="20">
        <v>1099.0777</v>
      </c>
      <c r="M12" s="21">
        <v>1663.8623</v>
      </c>
    </row>
    <row r="14" spans="1:37" s="1" customFormat="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" customForma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" customForma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" customForma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20" spans="1:37" x14ac:dyDescent="0.3">
      <c r="AI20" s="7">
        <f>SUM(AI7:AI10)</f>
        <v>0</v>
      </c>
      <c r="AJ20" s="7">
        <f>SUM(AJ7:AJ10)</f>
        <v>0</v>
      </c>
      <c r="AK20" t="e">
        <f>AI20/AJ20</f>
        <v>#DIV/0!</v>
      </c>
    </row>
    <row r="23" spans="1:37" x14ac:dyDescent="0.3">
      <c r="A23" s="39" t="s">
        <v>62</v>
      </c>
    </row>
    <row r="24" spans="1:37" x14ac:dyDescent="0.3">
      <c r="A24" s="32" t="s">
        <v>66</v>
      </c>
      <c r="B24" s="27" t="s">
        <v>46</v>
      </c>
      <c r="C24" s="28"/>
      <c r="D24" s="30"/>
      <c r="E24" s="30"/>
      <c r="F24" s="29"/>
      <c r="G24" s="30"/>
      <c r="H24" s="30"/>
      <c r="I24" s="29"/>
      <c r="J24" s="30"/>
      <c r="K24" s="30"/>
      <c r="L24" s="29"/>
      <c r="M24" s="29"/>
    </row>
    <row r="25" spans="1:37" x14ac:dyDescent="0.3">
      <c r="A25" s="32" t="s">
        <v>44</v>
      </c>
      <c r="B25" s="28" t="s">
        <v>47</v>
      </c>
      <c r="C25" s="29" t="s">
        <v>48</v>
      </c>
      <c r="D25" s="29" t="s">
        <v>49</v>
      </c>
      <c r="E25" s="29" t="s">
        <v>51</v>
      </c>
      <c r="F25" s="29" t="s">
        <v>50</v>
      </c>
      <c r="G25" s="29" t="s">
        <v>52</v>
      </c>
      <c r="H25" s="29" t="s">
        <v>53</v>
      </c>
      <c r="I25" s="29" t="s">
        <v>54</v>
      </c>
      <c r="J25" s="29" t="s">
        <v>55</v>
      </c>
      <c r="K25" s="29" t="s">
        <v>56</v>
      </c>
      <c r="L25" s="29" t="s">
        <v>57</v>
      </c>
      <c r="M25" s="29" t="s">
        <v>58</v>
      </c>
    </row>
    <row r="26" spans="1:37" x14ac:dyDescent="0.3">
      <c r="A26" s="33" t="s">
        <v>32</v>
      </c>
      <c r="B26" s="25">
        <v>654.42840000000001</v>
      </c>
      <c r="C26" s="6">
        <v>782.85119999999995</v>
      </c>
      <c r="D26" s="6">
        <v>546.65989999999999</v>
      </c>
      <c r="E26" s="6">
        <v>709.63840000000005</v>
      </c>
      <c r="F26" s="6">
        <v>713.21190000000001</v>
      </c>
      <c r="G26" s="6">
        <v>1029.5059000000001</v>
      </c>
      <c r="H26" s="6">
        <v>1072.8770999999999</v>
      </c>
      <c r="I26" s="6">
        <v>744.60050000000001</v>
      </c>
      <c r="J26" s="6">
        <v>1079.0392999999999</v>
      </c>
      <c r="K26" s="6">
        <v>1161.2873</v>
      </c>
      <c r="L26" s="6">
        <v>930.37379999999996</v>
      </c>
      <c r="M26" s="26">
        <v>3312.6232</v>
      </c>
    </row>
    <row r="27" spans="1:37" x14ac:dyDescent="0.3">
      <c r="A27" s="23" t="s">
        <v>33</v>
      </c>
      <c r="B27" s="17">
        <v>483.82740000000001</v>
      </c>
      <c r="C27" s="7">
        <v>525.49339999999995</v>
      </c>
      <c r="D27" s="7">
        <v>396.42809999999997</v>
      </c>
      <c r="E27" s="7">
        <v>373.64330000000001</v>
      </c>
      <c r="F27" s="7">
        <v>455.1943</v>
      </c>
      <c r="G27" s="7">
        <v>961.63310000000001</v>
      </c>
      <c r="H27" s="7">
        <v>855.87750000000005</v>
      </c>
      <c r="I27" s="7">
        <v>341.02929999999998</v>
      </c>
      <c r="J27" s="7">
        <v>284.88470000000001</v>
      </c>
      <c r="K27" s="7">
        <v>358.87810000000002</v>
      </c>
      <c r="L27" s="7">
        <v>355.87599999999998</v>
      </c>
      <c r="M27" s="18">
        <v>650.23050000000001</v>
      </c>
    </row>
    <row r="28" spans="1:37" x14ac:dyDescent="0.3">
      <c r="A28" s="23" t="s">
        <v>34</v>
      </c>
      <c r="B28" s="17">
        <v>630.55259999999998</v>
      </c>
      <c r="C28" s="7">
        <v>971.70759999999996</v>
      </c>
      <c r="D28" s="7">
        <v>385.27969999999999</v>
      </c>
      <c r="E28" s="7">
        <v>1359.5725</v>
      </c>
      <c r="F28" s="7">
        <v>694.65129999999999</v>
      </c>
      <c r="G28" s="7">
        <v>595.76099999999997</v>
      </c>
      <c r="H28" s="7">
        <v>466.2364</v>
      </c>
      <c r="I28" s="7">
        <v>699.52800000000002</v>
      </c>
      <c r="J28" s="7">
        <v>351.11950000000002</v>
      </c>
      <c r="K28" s="7">
        <v>491.69979999999998</v>
      </c>
      <c r="L28" s="7">
        <v>146.05629999999999</v>
      </c>
      <c r="M28" s="18">
        <v>801.22720000000004</v>
      </c>
    </row>
    <row r="29" spans="1:37" x14ac:dyDescent="0.3">
      <c r="A29" s="23" t="s">
        <v>35</v>
      </c>
      <c r="B29" s="17">
        <v>149.83439999999999</v>
      </c>
      <c r="C29" s="7">
        <v>220.73759999999999</v>
      </c>
      <c r="D29" s="7">
        <v>115.5861</v>
      </c>
      <c r="E29" s="7">
        <v>135.73929999999999</v>
      </c>
      <c r="F29" s="7">
        <v>151.53309999999999</v>
      </c>
      <c r="G29" s="7">
        <v>161.66749999999999</v>
      </c>
      <c r="H29" s="7">
        <v>139.50319999999999</v>
      </c>
      <c r="I29" s="7">
        <v>100.044</v>
      </c>
      <c r="J29" s="7">
        <v>122.9417</v>
      </c>
      <c r="K29" s="7">
        <v>169.81209999999999</v>
      </c>
      <c r="L29" s="7">
        <v>128.5874</v>
      </c>
      <c r="M29" s="18">
        <v>198.07040000000001</v>
      </c>
    </row>
    <row r="30" spans="1:37" x14ac:dyDescent="0.3">
      <c r="A30" s="23" t="s">
        <v>36</v>
      </c>
      <c r="B30" s="1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18">
        <v>0</v>
      </c>
    </row>
    <row r="31" spans="1:37" x14ac:dyDescent="0.3">
      <c r="A31" s="23" t="s">
        <v>37</v>
      </c>
      <c r="B31" s="1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18">
        <v>0</v>
      </c>
    </row>
    <row r="32" spans="1:37" x14ac:dyDescent="0.3">
      <c r="A32" s="24" t="s">
        <v>38</v>
      </c>
      <c r="B32" s="1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18">
        <v>0</v>
      </c>
    </row>
    <row r="33" spans="1:37" x14ac:dyDescent="0.3">
      <c r="A33" s="34" t="s">
        <v>45</v>
      </c>
      <c r="B33" s="19">
        <v>1918.6427999999999</v>
      </c>
      <c r="C33" s="20">
        <v>2500.7898</v>
      </c>
      <c r="D33" s="20">
        <v>1443.9538</v>
      </c>
      <c r="E33" s="20">
        <v>2578.5934999999999</v>
      </c>
      <c r="F33" s="20">
        <v>2014.5906</v>
      </c>
      <c r="G33" s="20">
        <v>2748.5675000000001</v>
      </c>
      <c r="H33" s="20">
        <v>2534.4942000000001</v>
      </c>
      <c r="I33" s="20">
        <v>1885.2018</v>
      </c>
      <c r="J33" s="20">
        <v>1837.9852000000001</v>
      </c>
      <c r="K33" s="20">
        <v>2181.6772999999998</v>
      </c>
      <c r="L33" s="20">
        <v>1560.8935000000001</v>
      </c>
      <c r="M33" s="21">
        <v>4962.1512999999995</v>
      </c>
    </row>
    <row r="35" spans="1:37" s="1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1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1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1" customFormat="1" x14ac:dyDescent="0.3">
      <c r="A38"/>
      <c r="B38" s="7">
        <f>B13+B34</f>
        <v>0</v>
      </c>
      <c r="C38" s="7">
        <f t="shared" ref="C38:M38" si="0">C13+C34</f>
        <v>0</v>
      </c>
      <c r="D38" s="7">
        <f t="shared" si="0"/>
        <v>0</v>
      </c>
      <c r="E38" s="7">
        <f t="shared" si="0"/>
        <v>0</v>
      </c>
      <c r="F38" s="7">
        <f t="shared" si="0"/>
        <v>0</v>
      </c>
      <c r="G38" s="7">
        <f t="shared" si="0"/>
        <v>0</v>
      </c>
      <c r="H38" s="7">
        <f t="shared" si="0"/>
        <v>0</v>
      </c>
      <c r="I38" s="7">
        <f t="shared" si="0"/>
        <v>0</v>
      </c>
      <c r="J38" s="7">
        <f t="shared" si="0"/>
        <v>0</v>
      </c>
      <c r="K38" s="7">
        <f t="shared" si="0"/>
        <v>0</v>
      </c>
      <c r="L38" s="7">
        <f t="shared" si="0"/>
        <v>0</v>
      </c>
      <c r="M38" s="7">
        <f t="shared" si="0"/>
        <v>0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40" spans="1:37" x14ac:dyDescent="0.3">
      <c r="B40" s="68">
        <v>1107000.97</v>
      </c>
      <c r="C40" s="68">
        <v>1081904.6599999999</v>
      </c>
      <c r="D40" s="68">
        <v>1128226.6289499998</v>
      </c>
      <c r="E40" s="68">
        <v>1116124.1411000004</v>
      </c>
      <c r="F40" s="68">
        <v>1193274.75</v>
      </c>
      <c r="G40" s="68">
        <v>1534115.0099999998</v>
      </c>
      <c r="H40" s="68">
        <v>1338130.25</v>
      </c>
      <c r="I40" s="68">
        <v>1323632.1399999999</v>
      </c>
      <c r="J40" s="68">
        <v>1420259.7079999996</v>
      </c>
      <c r="K40" s="68">
        <v>1546816.7</v>
      </c>
      <c r="L40" s="68">
        <v>1588388.4100000001</v>
      </c>
    </row>
    <row r="42" spans="1:37" x14ac:dyDescent="0.3">
      <c r="B42" s="7">
        <f>B38-B40</f>
        <v>-1107000.97</v>
      </c>
      <c r="C42" s="7">
        <f t="shared" ref="C42:L42" si="1">C38-C40</f>
        <v>-1081904.6599999999</v>
      </c>
      <c r="D42" s="7">
        <f t="shared" si="1"/>
        <v>-1128226.6289499998</v>
      </c>
      <c r="E42" s="7">
        <f t="shared" si="1"/>
        <v>-1116124.1411000004</v>
      </c>
      <c r="F42" s="7">
        <f t="shared" si="1"/>
        <v>-1193274.75</v>
      </c>
      <c r="G42" s="7">
        <f t="shared" si="1"/>
        <v>-1534115.0099999998</v>
      </c>
      <c r="H42" s="7">
        <f t="shared" si="1"/>
        <v>-1338130.25</v>
      </c>
      <c r="I42" s="7">
        <f t="shared" si="1"/>
        <v>-1323632.1399999999</v>
      </c>
      <c r="J42" s="7">
        <f t="shared" si="1"/>
        <v>-1420259.7079999996</v>
      </c>
      <c r="K42" s="7">
        <f t="shared" si="1"/>
        <v>-1546816.7</v>
      </c>
      <c r="L42" s="7">
        <f t="shared" si="1"/>
        <v>-1588388.4100000001</v>
      </c>
    </row>
    <row r="48" spans="1:37" x14ac:dyDescent="0.3">
      <c r="A48" s="69" t="s">
        <v>32</v>
      </c>
      <c r="B48" s="2">
        <f t="shared" ref="B48:M48" si="2">B5</f>
        <v>164.39580000000001</v>
      </c>
      <c r="C48" s="2">
        <f t="shared" si="2"/>
        <v>190.0352</v>
      </c>
      <c r="D48" s="2">
        <f t="shared" si="2"/>
        <v>137.6712</v>
      </c>
      <c r="E48" s="2">
        <f t="shared" si="2"/>
        <v>146.4854</v>
      </c>
      <c r="F48" s="2">
        <f t="shared" si="2"/>
        <v>134.89930000000001</v>
      </c>
      <c r="G48" s="2">
        <f t="shared" si="2"/>
        <v>169.8494</v>
      </c>
      <c r="H48" s="2">
        <f t="shared" si="2"/>
        <v>151.8389</v>
      </c>
      <c r="I48" s="2">
        <f t="shared" si="2"/>
        <v>135.6678</v>
      </c>
      <c r="J48" s="2">
        <f t="shared" si="2"/>
        <v>146.31440000000001</v>
      </c>
      <c r="K48" s="2">
        <f t="shared" si="2"/>
        <v>182.16730000000001</v>
      </c>
      <c r="L48" s="2">
        <f t="shared" si="2"/>
        <v>156.97649999999999</v>
      </c>
      <c r="M48" s="2">
        <f t="shared" si="2"/>
        <v>278.74119999999999</v>
      </c>
    </row>
    <row r="49" spans="1:13" x14ac:dyDescent="0.3">
      <c r="A49" s="69" t="s">
        <v>32</v>
      </c>
      <c r="B49" s="2">
        <f t="shared" ref="B49:M49" si="3">B26</f>
        <v>654.42840000000001</v>
      </c>
      <c r="C49" s="2">
        <f t="shared" si="3"/>
        <v>782.85119999999995</v>
      </c>
      <c r="D49" s="2">
        <f t="shared" si="3"/>
        <v>546.65989999999999</v>
      </c>
      <c r="E49" s="2">
        <f t="shared" si="3"/>
        <v>709.63840000000005</v>
      </c>
      <c r="F49" s="2">
        <f t="shared" si="3"/>
        <v>713.21190000000001</v>
      </c>
      <c r="G49" s="2">
        <f t="shared" si="3"/>
        <v>1029.5059000000001</v>
      </c>
      <c r="H49" s="2">
        <f t="shared" si="3"/>
        <v>1072.8770999999999</v>
      </c>
      <c r="I49" s="2">
        <f t="shared" si="3"/>
        <v>744.60050000000001</v>
      </c>
      <c r="J49" s="2">
        <f t="shared" si="3"/>
        <v>1079.0392999999999</v>
      </c>
      <c r="K49" s="2">
        <f t="shared" si="3"/>
        <v>1161.2873</v>
      </c>
      <c r="L49" s="2">
        <f t="shared" si="3"/>
        <v>930.37379999999996</v>
      </c>
      <c r="M49" s="2">
        <f t="shared" si="3"/>
        <v>3312.6232</v>
      </c>
    </row>
    <row r="50" spans="1:13" x14ac:dyDescent="0.3">
      <c r="A50" s="69" t="s">
        <v>33</v>
      </c>
      <c r="B50" s="2">
        <f t="shared" ref="B50:M50" si="4">B6</f>
        <v>164.39580000000001</v>
      </c>
      <c r="C50" s="2">
        <f t="shared" si="4"/>
        <v>190.0352</v>
      </c>
      <c r="D50" s="2">
        <f t="shared" si="4"/>
        <v>137.6712</v>
      </c>
      <c r="E50" s="2">
        <f t="shared" si="4"/>
        <v>146.4854</v>
      </c>
      <c r="F50" s="2">
        <f t="shared" si="4"/>
        <v>134.89940000000001</v>
      </c>
      <c r="G50" s="2">
        <f t="shared" si="4"/>
        <v>169.8494</v>
      </c>
      <c r="H50" s="2">
        <f t="shared" si="4"/>
        <v>151.8389</v>
      </c>
      <c r="I50" s="2">
        <f t="shared" si="4"/>
        <v>135.6678</v>
      </c>
      <c r="J50" s="2">
        <f t="shared" si="4"/>
        <v>146.30680000000001</v>
      </c>
      <c r="K50" s="2">
        <f t="shared" si="4"/>
        <v>182.2569</v>
      </c>
      <c r="L50" s="2">
        <f t="shared" si="4"/>
        <v>156.9288</v>
      </c>
      <c r="M50" s="2">
        <f t="shared" si="4"/>
        <v>278.76139999999998</v>
      </c>
    </row>
    <row r="51" spans="1:13" x14ac:dyDescent="0.3">
      <c r="A51" s="69" t="str">
        <f>A50</f>
        <v>BR103453  Etching</v>
      </c>
      <c r="B51" s="2">
        <f t="shared" ref="B51:M51" si="5">B27</f>
        <v>483.82740000000001</v>
      </c>
      <c r="C51" s="2">
        <f t="shared" si="5"/>
        <v>525.49339999999995</v>
      </c>
      <c r="D51" s="2">
        <f t="shared" si="5"/>
        <v>396.42809999999997</v>
      </c>
      <c r="E51" s="2">
        <f t="shared" si="5"/>
        <v>373.64330000000001</v>
      </c>
      <c r="F51" s="2">
        <f t="shared" si="5"/>
        <v>455.1943</v>
      </c>
      <c r="G51" s="2">
        <f t="shared" si="5"/>
        <v>961.63310000000001</v>
      </c>
      <c r="H51" s="2">
        <f t="shared" si="5"/>
        <v>855.87750000000005</v>
      </c>
      <c r="I51" s="2">
        <f t="shared" si="5"/>
        <v>341.02929999999998</v>
      </c>
      <c r="J51" s="2">
        <f t="shared" si="5"/>
        <v>284.88470000000001</v>
      </c>
      <c r="K51" s="2">
        <f t="shared" si="5"/>
        <v>358.87810000000002</v>
      </c>
      <c r="L51" s="2">
        <f t="shared" si="5"/>
        <v>355.87599999999998</v>
      </c>
      <c r="M51" s="2">
        <f t="shared" si="5"/>
        <v>650.23050000000001</v>
      </c>
    </row>
    <row r="52" spans="1:13" x14ac:dyDescent="0.3">
      <c r="A52" s="69" t="s">
        <v>34</v>
      </c>
      <c r="B52" s="2">
        <f t="shared" ref="B52:M52" si="6">B7</f>
        <v>164.39580000000001</v>
      </c>
      <c r="C52" s="2">
        <f t="shared" si="6"/>
        <v>190.0351</v>
      </c>
      <c r="D52" s="2">
        <f t="shared" si="6"/>
        <v>137.6712</v>
      </c>
      <c r="E52" s="2">
        <f t="shared" si="6"/>
        <v>146.48509999999999</v>
      </c>
      <c r="F52" s="2">
        <f t="shared" si="6"/>
        <v>134.89930000000001</v>
      </c>
      <c r="G52" s="2">
        <f t="shared" si="6"/>
        <v>169.8493</v>
      </c>
      <c r="H52" s="2">
        <f t="shared" si="6"/>
        <v>151.8389</v>
      </c>
      <c r="I52" s="2">
        <f t="shared" si="6"/>
        <v>135.6679</v>
      </c>
      <c r="J52" s="2">
        <f t="shared" si="6"/>
        <v>146.578</v>
      </c>
      <c r="K52" s="2">
        <f t="shared" si="6"/>
        <v>183.0018</v>
      </c>
      <c r="L52" s="2">
        <f t="shared" si="6"/>
        <v>156.94239999999999</v>
      </c>
      <c r="M52" s="2">
        <f t="shared" si="6"/>
        <v>271.35550000000001</v>
      </c>
    </row>
    <row r="53" spans="1:13" x14ac:dyDescent="0.3">
      <c r="A53" s="69" t="str">
        <f>A52</f>
        <v>BR103455  Blasting</v>
      </c>
      <c r="B53" s="2">
        <f t="shared" ref="B53:M53" si="7">B28</f>
        <v>630.55259999999998</v>
      </c>
      <c r="C53" s="2">
        <f t="shared" si="7"/>
        <v>971.70759999999996</v>
      </c>
      <c r="D53" s="2">
        <f t="shared" si="7"/>
        <v>385.27969999999999</v>
      </c>
      <c r="E53" s="2">
        <f t="shared" si="7"/>
        <v>1359.5725</v>
      </c>
      <c r="F53" s="2">
        <f t="shared" si="7"/>
        <v>694.65129999999999</v>
      </c>
      <c r="G53" s="2">
        <f t="shared" si="7"/>
        <v>595.76099999999997</v>
      </c>
      <c r="H53" s="2">
        <f t="shared" si="7"/>
        <v>466.2364</v>
      </c>
      <c r="I53" s="2">
        <f t="shared" si="7"/>
        <v>699.52800000000002</v>
      </c>
      <c r="J53" s="2">
        <f t="shared" si="7"/>
        <v>351.11950000000002</v>
      </c>
      <c r="K53" s="2">
        <f t="shared" si="7"/>
        <v>491.69979999999998</v>
      </c>
      <c r="L53" s="2">
        <f t="shared" si="7"/>
        <v>146.05629999999999</v>
      </c>
      <c r="M53" s="2">
        <f t="shared" si="7"/>
        <v>801.22720000000004</v>
      </c>
    </row>
    <row r="54" spans="1:13" x14ac:dyDescent="0.3">
      <c r="A54" s="69" t="s">
        <v>35</v>
      </c>
      <c r="B54" s="2">
        <f t="shared" ref="B54:M54" si="8">B8</f>
        <v>164.39580000000001</v>
      </c>
      <c r="C54" s="2">
        <f t="shared" si="8"/>
        <v>190.0352</v>
      </c>
      <c r="D54" s="2">
        <f t="shared" si="8"/>
        <v>137.6712</v>
      </c>
      <c r="E54" s="2">
        <f t="shared" si="8"/>
        <v>146.4854</v>
      </c>
      <c r="F54" s="2">
        <f t="shared" si="8"/>
        <v>134.89930000000001</v>
      </c>
      <c r="G54" s="2">
        <f t="shared" si="8"/>
        <v>169.8494</v>
      </c>
      <c r="H54" s="2">
        <f t="shared" si="8"/>
        <v>151.83879999999999</v>
      </c>
      <c r="I54" s="2">
        <f t="shared" si="8"/>
        <v>135.6678</v>
      </c>
      <c r="J54" s="2">
        <f t="shared" si="8"/>
        <v>146.36349999999999</v>
      </c>
      <c r="K54" s="2">
        <f t="shared" si="8"/>
        <v>182.2329</v>
      </c>
      <c r="L54" s="2">
        <f t="shared" si="8"/>
        <v>156.97720000000001</v>
      </c>
      <c r="M54" s="2">
        <f t="shared" si="8"/>
        <v>278.84899999999999</v>
      </c>
    </row>
    <row r="55" spans="1:13" x14ac:dyDescent="0.3">
      <c r="A55" s="69" t="str">
        <f>A54</f>
        <v>BR103459  TIG welding</v>
      </c>
      <c r="B55" s="2">
        <f t="shared" ref="B55:M55" si="9">B29</f>
        <v>149.83439999999999</v>
      </c>
      <c r="C55" s="2">
        <f t="shared" si="9"/>
        <v>220.73759999999999</v>
      </c>
      <c r="D55" s="2">
        <f t="shared" si="9"/>
        <v>115.5861</v>
      </c>
      <c r="E55" s="2">
        <f t="shared" si="9"/>
        <v>135.73929999999999</v>
      </c>
      <c r="F55" s="2">
        <f t="shared" si="9"/>
        <v>151.53309999999999</v>
      </c>
      <c r="G55" s="2">
        <f t="shared" si="9"/>
        <v>161.66749999999999</v>
      </c>
      <c r="H55" s="2">
        <f t="shared" si="9"/>
        <v>139.50319999999999</v>
      </c>
      <c r="I55" s="2">
        <f t="shared" si="9"/>
        <v>100.044</v>
      </c>
      <c r="J55" s="2">
        <f t="shared" si="9"/>
        <v>122.9417</v>
      </c>
      <c r="K55" s="2">
        <f t="shared" si="9"/>
        <v>169.81209999999999</v>
      </c>
      <c r="L55" s="2">
        <f t="shared" si="9"/>
        <v>128.5874</v>
      </c>
      <c r="M55" s="2">
        <f t="shared" si="9"/>
        <v>198.07040000000001</v>
      </c>
    </row>
    <row r="56" spans="1:13" x14ac:dyDescent="0.3">
      <c r="A56" s="69" t="s">
        <v>36</v>
      </c>
      <c r="B56" s="2">
        <f t="shared" ref="B56:M56" si="10">B9</f>
        <v>164.39580000000001</v>
      </c>
      <c r="C56" s="2">
        <f t="shared" si="10"/>
        <v>190.0352</v>
      </c>
      <c r="D56" s="2">
        <f t="shared" si="10"/>
        <v>137.6712</v>
      </c>
      <c r="E56" s="2">
        <f t="shared" si="10"/>
        <v>146.4854</v>
      </c>
      <c r="F56" s="2">
        <f t="shared" si="10"/>
        <v>134.89930000000001</v>
      </c>
      <c r="G56" s="2">
        <f t="shared" si="10"/>
        <v>169.8494</v>
      </c>
      <c r="H56" s="2">
        <f t="shared" si="10"/>
        <v>151.83879999999999</v>
      </c>
      <c r="I56" s="2">
        <f t="shared" si="10"/>
        <v>135.6678</v>
      </c>
      <c r="J56" s="2">
        <f t="shared" si="10"/>
        <v>146.2826</v>
      </c>
      <c r="K56" s="2">
        <f t="shared" si="10"/>
        <v>182.1557</v>
      </c>
      <c r="L56" s="2">
        <f t="shared" si="10"/>
        <v>157.0086</v>
      </c>
      <c r="M56" s="2">
        <f t="shared" si="10"/>
        <v>278.72930000000002</v>
      </c>
    </row>
    <row r="57" spans="1:13" x14ac:dyDescent="0.3">
      <c r="A57" s="69" t="s">
        <v>37</v>
      </c>
      <c r="B57" s="2">
        <f t="shared" ref="B57:M57" si="11">B10</f>
        <v>164.39500000000001</v>
      </c>
      <c r="C57" s="2">
        <f t="shared" si="11"/>
        <v>190.0359</v>
      </c>
      <c r="D57" s="2">
        <f t="shared" si="11"/>
        <v>137.67140000000001</v>
      </c>
      <c r="E57" s="2">
        <f t="shared" si="11"/>
        <v>146.48509999999999</v>
      </c>
      <c r="F57" s="2">
        <f t="shared" si="11"/>
        <v>134.899</v>
      </c>
      <c r="G57" s="2">
        <f t="shared" si="11"/>
        <v>169.84909999999999</v>
      </c>
      <c r="H57" s="2">
        <f t="shared" si="11"/>
        <v>151.8389</v>
      </c>
      <c r="I57" s="2">
        <f t="shared" si="11"/>
        <v>135.6677</v>
      </c>
      <c r="J57" s="2">
        <f t="shared" si="11"/>
        <v>145.9907</v>
      </c>
      <c r="K57" s="2">
        <f t="shared" si="11"/>
        <v>182.1276</v>
      </c>
      <c r="L57" s="2">
        <f t="shared" si="11"/>
        <v>157.53370000000001</v>
      </c>
      <c r="M57" s="2">
        <f t="shared" si="11"/>
        <v>277.42590000000001</v>
      </c>
    </row>
    <row r="58" spans="1:13" x14ac:dyDescent="0.3">
      <c r="A58" s="69" t="s">
        <v>38</v>
      </c>
      <c r="B58" s="2">
        <f t="shared" ref="B58:M58" si="12">B11</f>
        <v>164.3955</v>
      </c>
      <c r="C58" s="2">
        <f t="shared" si="12"/>
        <v>0</v>
      </c>
      <c r="D58" s="2">
        <f t="shared" si="12"/>
        <v>0</v>
      </c>
      <c r="E58" s="2">
        <f t="shared" si="12"/>
        <v>0</v>
      </c>
      <c r="F58" s="2">
        <f t="shared" si="12"/>
        <v>134.89750000000001</v>
      </c>
      <c r="G58" s="2">
        <f t="shared" si="12"/>
        <v>169.84950000000001</v>
      </c>
      <c r="H58" s="2">
        <f t="shared" si="12"/>
        <v>0</v>
      </c>
      <c r="I58" s="2">
        <f t="shared" si="12"/>
        <v>135.667</v>
      </c>
      <c r="J58" s="2">
        <f t="shared" si="12"/>
        <v>144.09780000000001</v>
      </c>
      <c r="K58" s="2">
        <f t="shared" si="12"/>
        <v>175.30330000000001</v>
      </c>
      <c r="L58" s="2">
        <f t="shared" si="12"/>
        <v>156.7105</v>
      </c>
      <c r="M58" s="2">
        <f t="shared" si="12"/>
        <v>0</v>
      </c>
    </row>
    <row r="59" spans="1:13" x14ac:dyDescent="0.3">
      <c r="B59" s="67">
        <f t="shared" ref="B59:M59" si="13">SUM(B48:B58)</f>
        <v>3069.4123</v>
      </c>
      <c r="C59" s="67">
        <f t="shared" si="13"/>
        <v>3641.0015999999991</v>
      </c>
      <c r="D59" s="67">
        <f t="shared" si="13"/>
        <v>2269.9812000000002</v>
      </c>
      <c r="E59" s="67">
        <f t="shared" si="13"/>
        <v>3457.5052999999998</v>
      </c>
      <c r="F59" s="67">
        <f t="shared" si="13"/>
        <v>2958.8837000000003</v>
      </c>
      <c r="G59" s="67">
        <f t="shared" si="13"/>
        <v>3937.5129999999999</v>
      </c>
      <c r="H59" s="67">
        <f t="shared" si="13"/>
        <v>3445.5274000000004</v>
      </c>
      <c r="I59" s="67">
        <f t="shared" si="13"/>
        <v>2834.8755999999998</v>
      </c>
      <c r="J59" s="67">
        <f t="shared" si="13"/>
        <v>2859.9189999999994</v>
      </c>
      <c r="K59" s="67">
        <f t="shared" si="13"/>
        <v>3450.9227999999998</v>
      </c>
      <c r="L59" s="67">
        <f t="shared" si="13"/>
        <v>2659.9712</v>
      </c>
      <c r="M59" s="67">
        <f t="shared" si="13"/>
        <v>6626.0135999999993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B4AF-2B50-4FBF-AAC1-A8C6CB896CBC}">
  <dimension ref="A2:AK65"/>
  <sheetViews>
    <sheetView showGridLines="0" topLeftCell="A37" zoomScale="77" zoomScaleNormal="77" workbookViewId="0">
      <selection activeCell="N43" sqref="N1:N1048576"/>
    </sheetView>
  </sheetViews>
  <sheetFormatPr defaultRowHeight="14.4" outlineLevelCol="1" x14ac:dyDescent="0.3"/>
  <cols>
    <col min="1" max="1" width="44.44140625" bestFit="1" customWidth="1"/>
    <col min="2" max="2" width="19.109375" bestFit="1" customWidth="1" outlineLevel="1"/>
    <col min="3" max="3" width="8" bestFit="1" customWidth="1" outlineLevel="1"/>
    <col min="4" max="12" width="9.6640625" bestFit="1" customWidth="1" outlineLevel="1"/>
    <col min="13" max="13" width="8" bestFit="1" customWidth="1" outlineLevel="1"/>
    <col min="14" max="14" width="9.44140625" bestFit="1" customWidth="1" outlineLevel="1"/>
    <col min="15" max="15" width="14" bestFit="1" customWidth="1" outlineLevel="1"/>
    <col min="16" max="16" width="18.77734375" bestFit="1" customWidth="1" outlineLevel="1"/>
    <col min="17" max="17" width="14" bestFit="1" customWidth="1" outlineLevel="1"/>
    <col min="18" max="18" width="18.77734375" bestFit="1" customWidth="1" outlineLevel="1"/>
    <col min="19" max="19" width="14" bestFit="1" customWidth="1" outlineLevel="1"/>
    <col min="20" max="20" width="18.77734375" bestFit="1" customWidth="1" outlineLevel="1"/>
    <col min="21" max="21" width="14" bestFit="1" customWidth="1" outlineLevel="1"/>
    <col min="22" max="22" width="18.77734375" bestFit="1" customWidth="1" outlineLevel="1"/>
    <col min="23" max="23" width="14" bestFit="1" customWidth="1" outlineLevel="1"/>
    <col min="24" max="24" width="18.77734375" bestFit="1" customWidth="1" outlineLevel="1"/>
    <col min="25" max="25" width="14" bestFit="1" customWidth="1" outlineLevel="1"/>
    <col min="26" max="26" width="18.77734375" bestFit="1" customWidth="1"/>
    <col min="27" max="27" width="14" bestFit="1" customWidth="1"/>
    <col min="28" max="28" width="21.77734375" bestFit="1" customWidth="1"/>
    <col min="29" max="29" width="18.77734375" bestFit="1" customWidth="1"/>
    <col min="30" max="30" width="14" bestFit="1" customWidth="1"/>
    <col min="31" max="31" width="21.77734375" bestFit="1" customWidth="1"/>
    <col min="32" max="32" width="18.77734375" bestFit="1" customWidth="1"/>
    <col min="33" max="33" width="14" bestFit="1" customWidth="1"/>
    <col min="34" max="34" width="21.77734375" bestFit="1" customWidth="1"/>
    <col min="35" max="36" width="5" bestFit="1" customWidth="1"/>
    <col min="37" max="37" width="7.44140625" bestFit="1" customWidth="1"/>
  </cols>
  <sheetData>
    <row r="2" spans="1:37" x14ac:dyDescent="0.3">
      <c r="A2" s="39" t="s">
        <v>61</v>
      </c>
    </row>
    <row r="3" spans="1:37" x14ac:dyDescent="0.3">
      <c r="A3" s="32" t="s">
        <v>63</v>
      </c>
      <c r="B3" s="27" t="s">
        <v>46</v>
      </c>
      <c r="C3" s="28"/>
      <c r="D3" s="30"/>
      <c r="E3" s="30"/>
      <c r="F3" s="29"/>
      <c r="G3" s="30"/>
      <c r="H3" s="30"/>
      <c r="I3" s="29"/>
      <c r="J3" s="30"/>
      <c r="K3" s="30"/>
      <c r="L3" s="29"/>
      <c r="M3" s="29"/>
    </row>
    <row r="4" spans="1:37" x14ac:dyDescent="0.3">
      <c r="A4" s="32" t="s">
        <v>44</v>
      </c>
      <c r="B4" s="28" t="s">
        <v>47</v>
      </c>
      <c r="C4" s="29" t="s">
        <v>48</v>
      </c>
      <c r="D4" s="29" t="s">
        <v>49</v>
      </c>
      <c r="E4" s="29" t="s">
        <v>51</v>
      </c>
      <c r="F4" s="29" t="s">
        <v>50</v>
      </c>
      <c r="G4" s="29" t="s">
        <v>52</v>
      </c>
      <c r="H4" s="29" t="s">
        <v>53</v>
      </c>
      <c r="I4" s="29" t="s">
        <v>54</v>
      </c>
      <c r="J4" s="29" t="s">
        <v>55</v>
      </c>
      <c r="K4" s="29" t="s">
        <v>56</v>
      </c>
      <c r="L4" s="29" t="s">
        <v>57</v>
      </c>
      <c r="M4" s="29" t="s">
        <v>58</v>
      </c>
    </row>
    <row r="5" spans="1:37" x14ac:dyDescent="0.3">
      <c r="A5" s="33" t="s">
        <v>32</v>
      </c>
      <c r="B5" s="25">
        <v>893.01400000000001</v>
      </c>
      <c r="C5" s="6">
        <v>764.93200000000002</v>
      </c>
      <c r="D5" s="6">
        <v>1436.585</v>
      </c>
      <c r="E5" s="6">
        <v>893.61199999999997</v>
      </c>
      <c r="F5" s="6">
        <v>983.93700000000001</v>
      </c>
      <c r="G5" s="6">
        <v>728.46299999999997</v>
      </c>
      <c r="H5" s="6">
        <v>869.91800000000001</v>
      </c>
      <c r="I5" s="6">
        <v>1138.7529999999999</v>
      </c>
      <c r="J5" s="6">
        <v>1039.6890000000001</v>
      </c>
      <c r="K5" s="6">
        <v>1010.797</v>
      </c>
      <c r="L5" s="6">
        <v>1191.1220000000001</v>
      </c>
      <c r="M5" s="26">
        <v>284.96100000000001</v>
      </c>
    </row>
    <row r="6" spans="1:37" x14ac:dyDescent="0.3">
      <c r="A6" s="23" t="s">
        <v>33</v>
      </c>
      <c r="B6" s="17">
        <v>177.66</v>
      </c>
      <c r="C6" s="7">
        <v>321.93599999999998</v>
      </c>
      <c r="D6" s="7">
        <v>232.233</v>
      </c>
      <c r="E6" s="7">
        <v>255.96600000000001</v>
      </c>
      <c r="F6" s="7">
        <v>311.28199999999998</v>
      </c>
      <c r="G6" s="7">
        <v>118.366</v>
      </c>
      <c r="H6" s="7">
        <v>128.41399999999999</v>
      </c>
      <c r="I6" s="7">
        <v>287.16000000000003</v>
      </c>
      <c r="J6" s="7">
        <v>378.90899999999999</v>
      </c>
      <c r="K6" s="7">
        <v>256.82100000000003</v>
      </c>
      <c r="L6" s="7">
        <v>498.20299999999997</v>
      </c>
      <c r="M6" s="18">
        <v>65.984999999999999</v>
      </c>
    </row>
    <row r="7" spans="1:37" x14ac:dyDescent="0.3">
      <c r="A7" s="23" t="s">
        <v>34</v>
      </c>
      <c r="B7" s="17">
        <v>109.36</v>
      </c>
      <c r="C7" s="7">
        <v>54.058999999999997</v>
      </c>
      <c r="D7" s="7">
        <v>163.06</v>
      </c>
      <c r="E7" s="7">
        <v>52.564999999999998</v>
      </c>
      <c r="F7" s="7">
        <v>99.302000000000007</v>
      </c>
      <c r="G7" s="7">
        <v>187.18700000000001</v>
      </c>
      <c r="H7" s="7">
        <v>212.279</v>
      </c>
      <c r="I7" s="7">
        <v>112.605</v>
      </c>
      <c r="J7" s="7">
        <v>116.758</v>
      </c>
      <c r="K7" s="7">
        <v>98.53</v>
      </c>
      <c r="L7" s="7">
        <v>355.11099999999999</v>
      </c>
      <c r="M7" s="18">
        <v>17.462</v>
      </c>
    </row>
    <row r="8" spans="1:37" x14ac:dyDescent="0.3">
      <c r="A8" s="23" t="s">
        <v>35</v>
      </c>
      <c r="B8" s="17">
        <v>606.16</v>
      </c>
      <c r="C8" s="7">
        <v>356.42099999999999</v>
      </c>
      <c r="D8" s="7">
        <v>651.01499999999999</v>
      </c>
      <c r="E8" s="7">
        <v>726.08699999999999</v>
      </c>
      <c r="F8" s="7">
        <v>673.67899999999997</v>
      </c>
      <c r="G8" s="7">
        <v>789.452</v>
      </c>
      <c r="H8" s="7">
        <v>744.95299999999997</v>
      </c>
      <c r="I8" s="7">
        <v>1068.394</v>
      </c>
      <c r="J8" s="7">
        <v>783.50300000000004</v>
      </c>
      <c r="K8" s="7">
        <v>708.60400000000004</v>
      </c>
      <c r="L8" s="7">
        <v>762.07500000000005</v>
      </c>
      <c r="M8" s="18">
        <v>632.66600000000005</v>
      </c>
    </row>
    <row r="9" spans="1:37" x14ac:dyDescent="0.3">
      <c r="A9" s="23" t="s">
        <v>36</v>
      </c>
      <c r="B9" s="17">
        <v>2302.0360000000001</v>
      </c>
      <c r="C9" s="7">
        <v>1864.16</v>
      </c>
      <c r="D9" s="7">
        <v>2514.3980000000001</v>
      </c>
      <c r="E9" s="7">
        <v>2588.085</v>
      </c>
      <c r="F9" s="7">
        <v>3064.2179999999998</v>
      </c>
      <c r="G9" s="7">
        <v>3512.674</v>
      </c>
      <c r="H9" s="7">
        <v>3192.2049999999999</v>
      </c>
      <c r="I9" s="7">
        <v>3187.9110000000001</v>
      </c>
      <c r="J9" s="7">
        <v>3078.6469999999999</v>
      </c>
      <c r="K9" s="7">
        <v>3439.538</v>
      </c>
      <c r="L9" s="7">
        <v>3477.643</v>
      </c>
      <c r="M9" s="18">
        <v>2842.7260000000001</v>
      </c>
    </row>
    <row r="10" spans="1:37" x14ac:dyDescent="0.3">
      <c r="A10" s="23" t="s">
        <v>37</v>
      </c>
      <c r="B10" s="17">
        <v>18</v>
      </c>
      <c r="C10" s="7">
        <v>10.016999999999999</v>
      </c>
      <c r="D10" s="7">
        <v>29</v>
      </c>
      <c r="E10" s="7">
        <v>31.050999999999998</v>
      </c>
      <c r="F10" s="7">
        <v>30</v>
      </c>
      <c r="G10" s="7">
        <v>18.417000000000002</v>
      </c>
      <c r="H10" s="7">
        <v>26.951000000000001</v>
      </c>
      <c r="I10" s="7">
        <v>52.868000000000002</v>
      </c>
      <c r="J10" s="7">
        <v>112.217</v>
      </c>
      <c r="K10" s="7">
        <v>65.998999999999995</v>
      </c>
      <c r="L10" s="7">
        <v>96.667000000000002</v>
      </c>
      <c r="M10" s="18">
        <v>51.232999999999997</v>
      </c>
    </row>
    <row r="11" spans="1:37" x14ac:dyDescent="0.3">
      <c r="A11" s="24" t="s">
        <v>38</v>
      </c>
      <c r="B11" s="17">
        <v>32.554000000000002</v>
      </c>
      <c r="C11" s="7">
        <v>0</v>
      </c>
      <c r="D11" s="7">
        <v>0</v>
      </c>
      <c r="E11" s="7">
        <v>0</v>
      </c>
      <c r="F11" s="7">
        <v>14.736000000000001</v>
      </c>
      <c r="G11" s="7">
        <v>7.3070000000000004</v>
      </c>
      <c r="H11" s="7">
        <v>0</v>
      </c>
      <c r="I11" s="7">
        <v>11.507</v>
      </c>
      <c r="J11" s="7">
        <v>26.391999999999999</v>
      </c>
      <c r="K11" s="7">
        <v>6.2320000000000002</v>
      </c>
      <c r="L11" s="7">
        <v>6.01</v>
      </c>
      <c r="M11" s="18">
        <v>0</v>
      </c>
    </row>
    <row r="12" spans="1:37" x14ac:dyDescent="0.3">
      <c r="A12" s="34" t="s">
        <v>45</v>
      </c>
      <c r="B12" s="19">
        <v>4138.7839999999997</v>
      </c>
      <c r="C12" s="20">
        <v>3371.5249999999996</v>
      </c>
      <c r="D12" s="20">
        <v>5026.2910000000002</v>
      </c>
      <c r="E12" s="20">
        <v>4547.3660000000009</v>
      </c>
      <c r="F12" s="20">
        <v>5177.1539999999995</v>
      </c>
      <c r="G12" s="20">
        <v>5361.866</v>
      </c>
      <c r="H12" s="20">
        <v>5174.72</v>
      </c>
      <c r="I12" s="20">
        <v>5859.1980000000003</v>
      </c>
      <c r="J12" s="20">
        <v>5536.1149999999989</v>
      </c>
      <c r="K12" s="20">
        <v>5586.5209999999997</v>
      </c>
      <c r="L12" s="20">
        <v>6386.831000000001</v>
      </c>
      <c r="M12" s="21">
        <v>3895.0330000000004</v>
      </c>
    </row>
    <row r="14" spans="1:37" s="1" customFormat="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" customForma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" customForma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" customForma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20" spans="1:37" x14ac:dyDescent="0.3">
      <c r="AI20" s="7">
        <f>SUM(AI7:AI10)</f>
        <v>0</v>
      </c>
      <c r="AJ20" s="7">
        <f>SUM(AJ7:AJ10)</f>
        <v>0</v>
      </c>
      <c r="AK20" t="e">
        <f>AI20/AJ20</f>
        <v>#DIV/0!</v>
      </c>
    </row>
    <row r="23" spans="1:37" x14ac:dyDescent="0.3">
      <c r="A23" s="39" t="s">
        <v>62</v>
      </c>
    </row>
    <row r="24" spans="1:37" x14ac:dyDescent="0.3">
      <c r="A24" s="32" t="s">
        <v>64</v>
      </c>
      <c r="B24" s="27" t="s">
        <v>46</v>
      </c>
      <c r="C24" s="28"/>
      <c r="D24" s="30"/>
      <c r="E24" s="30"/>
      <c r="F24" s="29"/>
      <c r="G24" s="30"/>
      <c r="H24" s="30"/>
      <c r="I24" s="29"/>
      <c r="J24" s="30"/>
      <c r="K24" s="30"/>
      <c r="L24" s="29"/>
      <c r="M24" s="29"/>
    </row>
    <row r="25" spans="1:37" x14ac:dyDescent="0.3">
      <c r="A25" s="32" t="s">
        <v>44</v>
      </c>
      <c r="B25" s="28" t="s">
        <v>47</v>
      </c>
      <c r="C25" s="29" t="s">
        <v>48</v>
      </c>
      <c r="D25" s="29" t="s">
        <v>49</v>
      </c>
      <c r="E25" s="29" t="s">
        <v>51</v>
      </c>
      <c r="F25" s="29" t="s">
        <v>50</v>
      </c>
      <c r="G25" s="29" t="s">
        <v>52</v>
      </c>
      <c r="H25" s="29" t="s">
        <v>53</v>
      </c>
      <c r="I25" s="29" t="s">
        <v>54</v>
      </c>
      <c r="J25" s="29" t="s">
        <v>55</v>
      </c>
      <c r="K25" s="29" t="s">
        <v>56</v>
      </c>
      <c r="L25" s="29" t="s">
        <v>57</v>
      </c>
      <c r="M25" s="29" t="s">
        <v>58</v>
      </c>
    </row>
    <row r="26" spans="1:37" x14ac:dyDescent="0.3">
      <c r="A26" s="33" t="s">
        <v>32</v>
      </c>
      <c r="B26" s="25">
        <v>322.27100000000002</v>
      </c>
      <c r="C26" s="6">
        <v>260.60399999999998</v>
      </c>
      <c r="D26" s="6">
        <v>437.99900000000002</v>
      </c>
      <c r="E26" s="6">
        <v>298.983</v>
      </c>
      <c r="F26" s="6">
        <v>350.19799999999998</v>
      </c>
      <c r="G26" s="6">
        <v>261.82600000000002</v>
      </c>
      <c r="H26" s="6">
        <v>262.08300000000003</v>
      </c>
      <c r="I26" s="6">
        <v>362.53300000000002</v>
      </c>
      <c r="J26" s="6">
        <v>380.68200000000002</v>
      </c>
      <c r="K26" s="6">
        <v>244.30199999999999</v>
      </c>
      <c r="L26" s="6">
        <v>395.00099999999998</v>
      </c>
      <c r="M26" s="26">
        <v>86.332999999999998</v>
      </c>
    </row>
    <row r="27" spans="1:37" x14ac:dyDescent="0.3">
      <c r="A27" s="23" t="s">
        <v>33</v>
      </c>
      <c r="B27" s="17">
        <v>120.95099999999999</v>
      </c>
      <c r="C27" s="7">
        <v>195.81700000000001</v>
      </c>
      <c r="D27" s="7">
        <v>123.131</v>
      </c>
      <c r="E27" s="7">
        <v>174.267</v>
      </c>
      <c r="F27" s="7">
        <v>157.251</v>
      </c>
      <c r="G27" s="7">
        <v>112.617</v>
      </c>
      <c r="H27" s="7">
        <v>78.272000000000006</v>
      </c>
      <c r="I27" s="7">
        <v>216.15299999999999</v>
      </c>
      <c r="J27" s="7">
        <v>209.239</v>
      </c>
      <c r="K27" s="7">
        <v>193.71700000000001</v>
      </c>
      <c r="L27" s="7">
        <v>193.214</v>
      </c>
      <c r="M27" s="18">
        <v>98.266000000000005</v>
      </c>
    </row>
    <row r="28" spans="1:37" x14ac:dyDescent="0.3">
      <c r="A28" s="23" t="s">
        <v>34</v>
      </c>
      <c r="B28" s="17">
        <v>109.36</v>
      </c>
      <c r="C28" s="7">
        <v>54.058999999999997</v>
      </c>
      <c r="D28" s="7">
        <v>173.02600000000001</v>
      </c>
      <c r="E28" s="7">
        <v>52.564999999999998</v>
      </c>
      <c r="F28" s="7">
        <v>99.302000000000007</v>
      </c>
      <c r="G28" s="7">
        <v>188.99</v>
      </c>
      <c r="H28" s="7">
        <v>210.81399999999999</v>
      </c>
      <c r="I28" s="7">
        <v>107.95099999999999</v>
      </c>
      <c r="J28" s="7">
        <v>116.758</v>
      </c>
      <c r="K28" s="7">
        <v>97.268000000000001</v>
      </c>
      <c r="L28" s="7">
        <v>355.01499999999999</v>
      </c>
      <c r="M28" s="18">
        <v>17.454000000000001</v>
      </c>
    </row>
    <row r="29" spans="1:37" x14ac:dyDescent="0.3">
      <c r="A29" s="23" t="s">
        <v>35</v>
      </c>
      <c r="B29" s="17">
        <v>591.20399999999995</v>
      </c>
      <c r="C29" s="7">
        <v>356.44299999999998</v>
      </c>
      <c r="D29" s="7">
        <v>679.95299999999997</v>
      </c>
      <c r="E29" s="7">
        <v>724.83100000000002</v>
      </c>
      <c r="F29" s="7">
        <v>673.67899999999997</v>
      </c>
      <c r="G29" s="7">
        <v>802.53</v>
      </c>
      <c r="H29" s="7">
        <v>740.952</v>
      </c>
      <c r="I29" s="7">
        <v>1062.386</v>
      </c>
      <c r="J29" s="7">
        <v>783.44500000000005</v>
      </c>
      <c r="K29" s="7">
        <v>708.60400000000004</v>
      </c>
      <c r="L29" s="7">
        <v>762.07500000000005</v>
      </c>
      <c r="M29" s="18">
        <v>632.66600000000005</v>
      </c>
    </row>
    <row r="30" spans="1:37" x14ac:dyDescent="0.3">
      <c r="A30" s="23" t="s">
        <v>36</v>
      </c>
      <c r="B30" s="1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18">
        <v>0</v>
      </c>
    </row>
    <row r="31" spans="1:37" x14ac:dyDescent="0.3">
      <c r="A31" s="23" t="s">
        <v>37</v>
      </c>
      <c r="B31" s="1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18">
        <v>0</v>
      </c>
    </row>
    <row r="32" spans="1:37" x14ac:dyDescent="0.3">
      <c r="A32" s="24" t="s">
        <v>38</v>
      </c>
      <c r="B32" s="1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18">
        <v>0</v>
      </c>
    </row>
    <row r="33" spans="1:37" x14ac:dyDescent="0.3">
      <c r="A33" s="34" t="s">
        <v>45</v>
      </c>
      <c r="B33" s="19">
        <v>1143.7860000000001</v>
      </c>
      <c r="C33" s="20">
        <v>866.923</v>
      </c>
      <c r="D33" s="20">
        <v>1414.1089999999999</v>
      </c>
      <c r="E33" s="20">
        <v>1250.6460000000002</v>
      </c>
      <c r="F33" s="20">
        <v>1280.4299999999998</v>
      </c>
      <c r="G33" s="20">
        <v>1365.963</v>
      </c>
      <c r="H33" s="20">
        <v>1292.1210000000001</v>
      </c>
      <c r="I33" s="20">
        <v>1749.0230000000001</v>
      </c>
      <c r="J33" s="20">
        <v>1490.1240000000003</v>
      </c>
      <c r="K33" s="20">
        <v>1243.8910000000001</v>
      </c>
      <c r="L33" s="20">
        <v>1705.3049999999998</v>
      </c>
      <c r="M33" s="21">
        <v>834.71900000000005</v>
      </c>
    </row>
    <row r="35" spans="1:37" s="1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1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1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1" customFormat="1" x14ac:dyDescent="0.3">
      <c r="A38"/>
      <c r="B38" s="7">
        <f>B13+B34</f>
        <v>0</v>
      </c>
      <c r="C38" s="7">
        <f t="shared" ref="C38:M38" si="0">C13+C34</f>
        <v>0</v>
      </c>
      <c r="D38" s="7">
        <f t="shared" si="0"/>
        <v>0</v>
      </c>
      <c r="E38" s="7">
        <f t="shared" si="0"/>
        <v>0</v>
      </c>
      <c r="F38" s="7">
        <f t="shared" si="0"/>
        <v>0</v>
      </c>
      <c r="G38" s="7">
        <f t="shared" si="0"/>
        <v>0</v>
      </c>
      <c r="H38" s="7">
        <f t="shared" si="0"/>
        <v>0</v>
      </c>
      <c r="I38" s="7">
        <f t="shared" si="0"/>
        <v>0</v>
      </c>
      <c r="J38" s="7">
        <f t="shared" si="0"/>
        <v>0</v>
      </c>
      <c r="K38" s="7">
        <f t="shared" si="0"/>
        <v>0</v>
      </c>
      <c r="L38" s="7">
        <f t="shared" si="0"/>
        <v>0</v>
      </c>
      <c r="M38" s="7">
        <f t="shared" si="0"/>
        <v>0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40" spans="1:37" x14ac:dyDescent="0.3">
      <c r="B40" s="68">
        <v>1107000.97</v>
      </c>
      <c r="C40" s="68">
        <v>1081904.6599999999</v>
      </c>
      <c r="D40" s="68">
        <v>1128226.6289499998</v>
      </c>
      <c r="E40" s="68">
        <v>1116124.1411000004</v>
      </c>
      <c r="F40" s="68">
        <v>1193274.75</v>
      </c>
      <c r="G40" s="68">
        <v>1534115.0099999998</v>
      </c>
      <c r="H40" s="68">
        <v>1338130.25</v>
      </c>
      <c r="I40" s="68">
        <v>1323632.1399999999</v>
      </c>
      <c r="J40" s="68">
        <v>1420259.7079999996</v>
      </c>
      <c r="K40" s="68">
        <v>1546816.7</v>
      </c>
      <c r="L40" s="68">
        <v>1588388.4100000001</v>
      </c>
    </row>
    <row r="42" spans="1:37" x14ac:dyDescent="0.3">
      <c r="B42" s="7">
        <f>B38-B40</f>
        <v>-1107000.97</v>
      </c>
      <c r="C42" s="7">
        <f t="shared" ref="C42:L42" si="1">C38-C40</f>
        <v>-1081904.6599999999</v>
      </c>
      <c r="D42" s="7">
        <f t="shared" si="1"/>
        <v>-1128226.6289499998</v>
      </c>
      <c r="E42" s="7">
        <f t="shared" si="1"/>
        <v>-1116124.1411000004</v>
      </c>
      <c r="F42" s="7">
        <f t="shared" si="1"/>
        <v>-1193274.75</v>
      </c>
      <c r="G42" s="7">
        <f t="shared" si="1"/>
        <v>-1534115.0099999998</v>
      </c>
      <c r="H42" s="7">
        <f t="shared" si="1"/>
        <v>-1338130.25</v>
      </c>
      <c r="I42" s="7">
        <f t="shared" si="1"/>
        <v>-1323632.1399999999</v>
      </c>
      <c r="J42" s="7">
        <f t="shared" si="1"/>
        <v>-1420259.7079999996</v>
      </c>
      <c r="K42" s="7">
        <f t="shared" si="1"/>
        <v>-1546816.7</v>
      </c>
      <c r="L42" s="7">
        <f t="shared" si="1"/>
        <v>-1588388.4100000001</v>
      </c>
    </row>
    <row r="48" spans="1:37" x14ac:dyDescent="0.3">
      <c r="A48" s="69" t="s">
        <v>32</v>
      </c>
      <c r="B48" s="2">
        <f t="shared" ref="B48:M48" si="2">B5</f>
        <v>893.01400000000001</v>
      </c>
      <c r="C48" s="2">
        <f t="shared" si="2"/>
        <v>764.93200000000002</v>
      </c>
      <c r="D48" s="2">
        <f t="shared" si="2"/>
        <v>1436.585</v>
      </c>
      <c r="E48" s="2">
        <f t="shared" si="2"/>
        <v>893.61199999999997</v>
      </c>
      <c r="F48" s="2">
        <f t="shared" si="2"/>
        <v>983.93700000000001</v>
      </c>
      <c r="G48" s="2">
        <f t="shared" si="2"/>
        <v>728.46299999999997</v>
      </c>
      <c r="H48" s="2">
        <f t="shared" si="2"/>
        <v>869.91800000000001</v>
      </c>
      <c r="I48" s="2">
        <f t="shared" si="2"/>
        <v>1138.7529999999999</v>
      </c>
      <c r="J48" s="2">
        <f t="shared" si="2"/>
        <v>1039.6890000000001</v>
      </c>
      <c r="K48" s="2">
        <f t="shared" si="2"/>
        <v>1010.797</v>
      </c>
      <c r="L48" s="2">
        <f t="shared" si="2"/>
        <v>1191.1220000000001</v>
      </c>
      <c r="M48" s="2">
        <f t="shared" si="2"/>
        <v>284.96100000000001</v>
      </c>
    </row>
    <row r="49" spans="1:13" x14ac:dyDescent="0.3">
      <c r="A49" s="69" t="s">
        <v>32</v>
      </c>
      <c r="B49" s="2">
        <f t="shared" ref="B49:M49" si="3">B26</f>
        <v>322.27100000000002</v>
      </c>
      <c r="C49" s="2">
        <f t="shared" si="3"/>
        <v>260.60399999999998</v>
      </c>
      <c r="D49" s="2">
        <f t="shared" si="3"/>
        <v>437.99900000000002</v>
      </c>
      <c r="E49" s="2">
        <f t="shared" si="3"/>
        <v>298.983</v>
      </c>
      <c r="F49" s="2">
        <f t="shared" si="3"/>
        <v>350.19799999999998</v>
      </c>
      <c r="G49" s="2">
        <f t="shared" si="3"/>
        <v>261.82600000000002</v>
      </c>
      <c r="H49" s="2">
        <f t="shared" si="3"/>
        <v>262.08300000000003</v>
      </c>
      <c r="I49" s="2">
        <f t="shared" si="3"/>
        <v>362.53300000000002</v>
      </c>
      <c r="J49" s="2">
        <f t="shared" si="3"/>
        <v>380.68200000000002</v>
      </c>
      <c r="K49" s="2">
        <f t="shared" si="3"/>
        <v>244.30199999999999</v>
      </c>
      <c r="L49" s="2">
        <f t="shared" si="3"/>
        <v>395.00099999999998</v>
      </c>
      <c r="M49" s="2">
        <f t="shared" si="3"/>
        <v>86.332999999999998</v>
      </c>
    </row>
    <row r="50" spans="1:13" x14ac:dyDescent="0.3">
      <c r="A50" s="6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69" t="s">
        <v>33</v>
      </c>
      <c r="B51" s="2">
        <f t="shared" ref="B51:M51" si="4">B6</f>
        <v>177.66</v>
      </c>
      <c r="C51" s="2">
        <f t="shared" si="4"/>
        <v>321.93599999999998</v>
      </c>
      <c r="D51" s="2">
        <f t="shared" si="4"/>
        <v>232.233</v>
      </c>
      <c r="E51" s="2">
        <f t="shared" si="4"/>
        <v>255.96600000000001</v>
      </c>
      <c r="F51" s="2">
        <f t="shared" si="4"/>
        <v>311.28199999999998</v>
      </c>
      <c r="G51" s="2">
        <f t="shared" si="4"/>
        <v>118.366</v>
      </c>
      <c r="H51" s="2">
        <f t="shared" si="4"/>
        <v>128.41399999999999</v>
      </c>
      <c r="I51" s="2">
        <f t="shared" si="4"/>
        <v>287.16000000000003</v>
      </c>
      <c r="J51" s="2">
        <f t="shared" si="4"/>
        <v>378.90899999999999</v>
      </c>
      <c r="K51" s="2">
        <f t="shared" si="4"/>
        <v>256.82100000000003</v>
      </c>
      <c r="L51" s="2">
        <f t="shared" si="4"/>
        <v>498.20299999999997</v>
      </c>
      <c r="M51" s="2">
        <f t="shared" si="4"/>
        <v>65.984999999999999</v>
      </c>
    </row>
    <row r="52" spans="1:13" x14ac:dyDescent="0.3">
      <c r="A52" s="69" t="str">
        <f>A51</f>
        <v>BR103453  Etching</v>
      </c>
      <c r="B52" s="2">
        <f t="shared" ref="B52:M52" si="5">B27</f>
        <v>120.95099999999999</v>
      </c>
      <c r="C52" s="2">
        <f t="shared" si="5"/>
        <v>195.81700000000001</v>
      </c>
      <c r="D52" s="2">
        <f t="shared" si="5"/>
        <v>123.131</v>
      </c>
      <c r="E52" s="2">
        <f t="shared" si="5"/>
        <v>174.267</v>
      </c>
      <c r="F52" s="2">
        <f t="shared" si="5"/>
        <v>157.251</v>
      </c>
      <c r="G52" s="2">
        <f t="shared" si="5"/>
        <v>112.617</v>
      </c>
      <c r="H52" s="2">
        <f t="shared" si="5"/>
        <v>78.272000000000006</v>
      </c>
      <c r="I52" s="2">
        <f t="shared" si="5"/>
        <v>216.15299999999999</v>
      </c>
      <c r="J52" s="2">
        <f t="shared" si="5"/>
        <v>209.239</v>
      </c>
      <c r="K52" s="2">
        <f t="shared" si="5"/>
        <v>193.71700000000001</v>
      </c>
      <c r="L52" s="2">
        <f t="shared" si="5"/>
        <v>193.214</v>
      </c>
      <c r="M52" s="2">
        <f t="shared" si="5"/>
        <v>98.266000000000005</v>
      </c>
    </row>
    <row r="53" spans="1:13" x14ac:dyDescent="0.3">
      <c r="A53" s="6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69" t="s">
        <v>34</v>
      </c>
      <c r="B54" s="2">
        <f t="shared" ref="B54:M54" si="6">B7</f>
        <v>109.36</v>
      </c>
      <c r="C54" s="2">
        <f t="shared" si="6"/>
        <v>54.058999999999997</v>
      </c>
      <c r="D54" s="2">
        <f t="shared" si="6"/>
        <v>163.06</v>
      </c>
      <c r="E54" s="2">
        <f t="shared" si="6"/>
        <v>52.564999999999998</v>
      </c>
      <c r="F54" s="2">
        <f t="shared" si="6"/>
        <v>99.302000000000007</v>
      </c>
      <c r="G54" s="2">
        <f t="shared" si="6"/>
        <v>187.18700000000001</v>
      </c>
      <c r="H54" s="2">
        <f t="shared" si="6"/>
        <v>212.279</v>
      </c>
      <c r="I54" s="2">
        <f t="shared" si="6"/>
        <v>112.605</v>
      </c>
      <c r="J54" s="2">
        <f t="shared" si="6"/>
        <v>116.758</v>
      </c>
      <c r="K54" s="2">
        <f t="shared" si="6"/>
        <v>98.53</v>
      </c>
      <c r="L54" s="2">
        <f t="shared" si="6"/>
        <v>355.11099999999999</v>
      </c>
      <c r="M54" s="2">
        <f t="shared" si="6"/>
        <v>17.462</v>
      </c>
    </row>
    <row r="55" spans="1:13" x14ac:dyDescent="0.3">
      <c r="A55" s="69" t="str">
        <f>A54</f>
        <v>BR103455  Blasting</v>
      </c>
      <c r="B55" s="2">
        <f t="shared" ref="B55:M55" si="7">B28</f>
        <v>109.36</v>
      </c>
      <c r="C55" s="2">
        <f t="shared" si="7"/>
        <v>54.058999999999997</v>
      </c>
      <c r="D55" s="2">
        <f t="shared" si="7"/>
        <v>173.02600000000001</v>
      </c>
      <c r="E55" s="2">
        <f t="shared" si="7"/>
        <v>52.564999999999998</v>
      </c>
      <c r="F55" s="2">
        <f t="shared" si="7"/>
        <v>99.302000000000007</v>
      </c>
      <c r="G55" s="2">
        <f t="shared" si="7"/>
        <v>188.99</v>
      </c>
      <c r="H55" s="2">
        <f t="shared" si="7"/>
        <v>210.81399999999999</v>
      </c>
      <c r="I55" s="2">
        <f t="shared" si="7"/>
        <v>107.95099999999999</v>
      </c>
      <c r="J55" s="2">
        <f t="shared" si="7"/>
        <v>116.758</v>
      </c>
      <c r="K55" s="2">
        <f t="shared" si="7"/>
        <v>97.268000000000001</v>
      </c>
      <c r="L55" s="2">
        <f t="shared" si="7"/>
        <v>355.01499999999999</v>
      </c>
      <c r="M55" s="2">
        <f t="shared" si="7"/>
        <v>17.454000000000001</v>
      </c>
    </row>
    <row r="56" spans="1:13" x14ac:dyDescent="0.3">
      <c r="A56" s="6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69" t="s">
        <v>35</v>
      </c>
      <c r="B57" s="2">
        <f t="shared" ref="B57:M57" si="8">B8</f>
        <v>606.16</v>
      </c>
      <c r="C57" s="2">
        <f t="shared" si="8"/>
        <v>356.42099999999999</v>
      </c>
      <c r="D57" s="2">
        <f t="shared" si="8"/>
        <v>651.01499999999999</v>
      </c>
      <c r="E57" s="2">
        <f t="shared" si="8"/>
        <v>726.08699999999999</v>
      </c>
      <c r="F57" s="2">
        <f t="shared" si="8"/>
        <v>673.67899999999997</v>
      </c>
      <c r="G57" s="2">
        <f t="shared" si="8"/>
        <v>789.452</v>
      </c>
      <c r="H57" s="2">
        <f t="shared" si="8"/>
        <v>744.95299999999997</v>
      </c>
      <c r="I57" s="2">
        <f t="shared" si="8"/>
        <v>1068.394</v>
      </c>
      <c r="J57" s="2">
        <f t="shared" si="8"/>
        <v>783.50300000000004</v>
      </c>
      <c r="K57" s="2">
        <f t="shared" si="8"/>
        <v>708.60400000000004</v>
      </c>
      <c r="L57" s="2">
        <f t="shared" si="8"/>
        <v>762.07500000000005</v>
      </c>
      <c r="M57" s="2">
        <f t="shared" si="8"/>
        <v>632.66600000000005</v>
      </c>
    </row>
    <row r="58" spans="1:13" x14ac:dyDescent="0.3">
      <c r="A58" s="69" t="str">
        <f>A57</f>
        <v>BR103459  TIG welding</v>
      </c>
      <c r="B58" s="2">
        <f t="shared" ref="B58:M58" si="9">B29</f>
        <v>591.20399999999995</v>
      </c>
      <c r="C58" s="2">
        <f t="shared" si="9"/>
        <v>356.44299999999998</v>
      </c>
      <c r="D58" s="2">
        <f t="shared" si="9"/>
        <v>679.95299999999997</v>
      </c>
      <c r="E58" s="2">
        <f t="shared" si="9"/>
        <v>724.83100000000002</v>
      </c>
      <c r="F58" s="2">
        <f t="shared" si="9"/>
        <v>673.67899999999997</v>
      </c>
      <c r="G58" s="2">
        <f t="shared" si="9"/>
        <v>802.53</v>
      </c>
      <c r="H58" s="2">
        <f t="shared" si="9"/>
        <v>740.952</v>
      </c>
      <c r="I58" s="2">
        <f t="shared" si="9"/>
        <v>1062.386</v>
      </c>
      <c r="J58" s="2">
        <f t="shared" si="9"/>
        <v>783.44500000000005</v>
      </c>
      <c r="K58" s="2">
        <f t="shared" si="9"/>
        <v>708.60400000000004</v>
      </c>
      <c r="L58" s="2">
        <f t="shared" si="9"/>
        <v>762.07500000000005</v>
      </c>
      <c r="M58" s="2">
        <f t="shared" si="9"/>
        <v>632.66600000000005</v>
      </c>
    </row>
    <row r="59" spans="1:13" x14ac:dyDescent="0.3">
      <c r="A59" s="6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69" t="s">
        <v>36</v>
      </c>
      <c r="B60" s="2">
        <f t="shared" ref="B60:M60" si="10">B9</f>
        <v>2302.0360000000001</v>
      </c>
      <c r="C60" s="2">
        <f t="shared" si="10"/>
        <v>1864.16</v>
      </c>
      <c r="D60" s="2">
        <f t="shared" si="10"/>
        <v>2514.3980000000001</v>
      </c>
      <c r="E60" s="2">
        <f t="shared" si="10"/>
        <v>2588.085</v>
      </c>
      <c r="F60" s="2">
        <f t="shared" si="10"/>
        <v>3064.2179999999998</v>
      </c>
      <c r="G60" s="2">
        <f t="shared" si="10"/>
        <v>3512.674</v>
      </c>
      <c r="H60" s="2">
        <f t="shared" si="10"/>
        <v>3192.2049999999999</v>
      </c>
      <c r="I60" s="2">
        <f t="shared" si="10"/>
        <v>3187.9110000000001</v>
      </c>
      <c r="J60" s="2">
        <f t="shared" si="10"/>
        <v>3078.6469999999999</v>
      </c>
      <c r="K60" s="2">
        <f t="shared" si="10"/>
        <v>3439.538</v>
      </c>
      <c r="L60" s="2">
        <f t="shared" si="10"/>
        <v>3477.643</v>
      </c>
      <c r="M60" s="2">
        <f t="shared" si="10"/>
        <v>2842.7260000000001</v>
      </c>
    </row>
    <row r="61" spans="1:13" x14ac:dyDescent="0.3">
      <c r="A61" s="6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">
      <c r="A62" s="69" t="s">
        <v>37</v>
      </c>
      <c r="B62" s="2">
        <f t="shared" ref="B62:M62" si="11">B10</f>
        <v>18</v>
      </c>
      <c r="C62" s="2">
        <f t="shared" si="11"/>
        <v>10.016999999999999</v>
      </c>
      <c r="D62" s="2">
        <f t="shared" si="11"/>
        <v>29</v>
      </c>
      <c r="E62" s="2">
        <f t="shared" si="11"/>
        <v>31.050999999999998</v>
      </c>
      <c r="F62" s="2">
        <f t="shared" si="11"/>
        <v>30</v>
      </c>
      <c r="G62" s="2">
        <f t="shared" si="11"/>
        <v>18.417000000000002</v>
      </c>
      <c r="H62" s="2">
        <f t="shared" si="11"/>
        <v>26.951000000000001</v>
      </c>
      <c r="I62" s="2">
        <f t="shared" si="11"/>
        <v>52.868000000000002</v>
      </c>
      <c r="J62" s="2">
        <f t="shared" si="11"/>
        <v>112.217</v>
      </c>
      <c r="K62" s="2">
        <f t="shared" si="11"/>
        <v>65.998999999999995</v>
      </c>
      <c r="L62" s="2">
        <f t="shared" si="11"/>
        <v>96.667000000000002</v>
      </c>
      <c r="M62" s="2">
        <f t="shared" si="11"/>
        <v>51.232999999999997</v>
      </c>
    </row>
    <row r="63" spans="1:13" x14ac:dyDescent="0.3">
      <c r="A63" s="6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 s="69" t="s">
        <v>38</v>
      </c>
      <c r="B64" s="2">
        <f t="shared" ref="B64:M64" si="12">B11</f>
        <v>32.554000000000002</v>
      </c>
      <c r="C64" s="2">
        <f t="shared" si="12"/>
        <v>0</v>
      </c>
      <c r="D64" s="2">
        <f t="shared" si="12"/>
        <v>0</v>
      </c>
      <c r="E64" s="2">
        <f t="shared" si="12"/>
        <v>0</v>
      </c>
      <c r="F64" s="2">
        <f t="shared" si="12"/>
        <v>14.736000000000001</v>
      </c>
      <c r="G64" s="2">
        <f t="shared" si="12"/>
        <v>7.3070000000000004</v>
      </c>
      <c r="H64" s="2">
        <f t="shared" si="12"/>
        <v>0</v>
      </c>
      <c r="I64" s="2">
        <f t="shared" si="12"/>
        <v>11.507</v>
      </c>
      <c r="J64" s="2">
        <f t="shared" si="12"/>
        <v>26.391999999999999</v>
      </c>
      <c r="K64" s="2">
        <f t="shared" si="12"/>
        <v>6.2320000000000002</v>
      </c>
      <c r="L64" s="2">
        <f t="shared" si="12"/>
        <v>6.01</v>
      </c>
      <c r="M64" s="2">
        <f t="shared" si="12"/>
        <v>0</v>
      </c>
    </row>
    <row r="65" spans="2:13" x14ac:dyDescent="0.3">
      <c r="B65" s="67">
        <f t="shared" ref="B65:M65" si="13">SUM(B48:B64)</f>
        <v>5282.57</v>
      </c>
      <c r="C65" s="67">
        <f t="shared" si="13"/>
        <v>4238.4479999999994</v>
      </c>
      <c r="D65" s="67">
        <f t="shared" si="13"/>
        <v>6440.4</v>
      </c>
      <c r="E65" s="67">
        <f t="shared" si="13"/>
        <v>5798.0120000000006</v>
      </c>
      <c r="F65" s="67">
        <f t="shared" si="13"/>
        <v>6457.5839999999998</v>
      </c>
      <c r="G65" s="67">
        <f t="shared" si="13"/>
        <v>6727.8289999999997</v>
      </c>
      <c r="H65" s="67">
        <f t="shared" si="13"/>
        <v>6466.8410000000003</v>
      </c>
      <c r="I65" s="67">
        <f t="shared" si="13"/>
        <v>7608.2209999999995</v>
      </c>
      <c r="J65" s="67">
        <f t="shared" si="13"/>
        <v>7026.2389999999996</v>
      </c>
      <c r="K65" s="67">
        <f t="shared" si="13"/>
        <v>6830.4120000000003</v>
      </c>
      <c r="L65" s="67">
        <f t="shared" si="13"/>
        <v>8092.1360000000004</v>
      </c>
      <c r="M65" s="67">
        <f t="shared" si="13"/>
        <v>4729.7520000000004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95A5-3BF0-4FD7-8B25-55CEE70D2316}">
  <sheetPr>
    <tabColor theme="1"/>
  </sheetPr>
  <dimension ref="A1:J6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4" x14ac:dyDescent="0.3"/>
  <cols>
    <col min="1" max="1" width="44.77734375" bestFit="1" customWidth="1"/>
    <col min="2" max="2" width="14.5546875" style="3" bestFit="1" customWidth="1"/>
    <col min="3" max="3" width="9.5546875" style="3" bestFit="1" customWidth="1"/>
    <col min="4" max="4" width="10.21875" style="3" bestFit="1" customWidth="1"/>
    <col min="5" max="5" width="18.21875" style="3" customWidth="1"/>
    <col min="6" max="6" width="12.21875" style="3" bestFit="1" customWidth="1"/>
    <col min="7" max="7" width="14.21875" bestFit="1" customWidth="1"/>
    <col min="8" max="8" width="12.77734375" bestFit="1" customWidth="1"/>
    <col min="9" max="9" width="6.5546875" bestFit="1" customWidth="1"/>
    <col min="10" max="10" width="9.44140625" bestFit="1" customWidth="1"/>
  </cols>
  <sheetData>
    <row r="1" spans="1:10" x14ac:dyDescent="0.3">
      <c r="A1" t="s">
        <v>93</v>
      </c>
      <c r="B1" s="3" t="s">
        <v>94</v>
      </c>
      <c r="C1" s="3" t="s">
        <v>95</v>
      </c>
      <c r="D1" s="3" t="s">
        <v>99</v>
      </c>
      <c r="E1" s="3" t="s">
        <v>97</v>
      </c>
      <c r="F1" s="3" t="s">
        <v>98</v>
      </c>
      <c r="G1" s="3" t="s">
        <v>100</v>
      </c>
      <c r="H1" t="s">
        <v>96</v>
      </c>
      <c r="I1" t="s">
        <v>92</v>
      </c>
      <c r="J1" t="s">
        <v>67</v>
      </c>
    </row>
    <row r="2" spans="1:10" x14ac:dyDescent="0.3">
      <c r="A2" t="s">
        <v>84</v>
      </c>
      <c r="B2" s="3">
        <f ca="1">RANDBETWEEN(2000,10000)</f>
        <v>7862</v>
      </c>
      <c r="C2" s="3">
        <f ca="1">RANDBETWEEN(10,100)</f>
        <v>33</v>
      </c>
      <c r="D2" s="3">
        <f ca="1">B2/C2</f>
        <v>238.24242424242425</v>
      </c>
      <c r="E2" s="3">
        <f t="shared" ref="E2:E66" ca="1" si="0">RANDBETWEEN(2000,10000)</f>
        <v>6534</v>
      </c>
      <c r="F2" s="3">
        <f ca="1">RANDBETWEEN(10,100)</f>
        <v>65</v>
      </c>
      <c r="G2" s="3">
        <f ca="1">E2/F2</f>
        <v>100.52307692307693</v>
      </c>
      <c r="H2" s="3">
        <f ca="1">B2+E2</f>
        <v>14396</v>
      </c>
      <c r="I2" t="s">
        <v>47</v>
      </c>
      <c r="J2" s="83">
        <v>2022</v>
      </c>
    </row>
    <row r="3" spans="1:10" x14ac:dyDescent="0.3">
      <c r="A3" t="s">
        <v>85</v>
      </c>
      <c r="B3" s="3">
        <f t="shared" ref="B3:B67" ca="1" si="1">RANDBETWEEN(2000,10000)</f>
        <v>9797</v>
      </c>
      <c r="C3" s="3">
        <f ca="1">RANDBETWEEN(10,100)</f>
        <v>29</v>
      </c>
      <c r="D3" s="3">
        <f t="shared" ref="D3:D9" ca="1" si="2">B3/C3</f>
        <v>337.82758620689657</v>
      </c>
      <c r="E3" s="3">
        <f t="shared" ca="1" si="0"/>
        <v>5818</v>
      </c>
      <c r="F3" s="3">
        <f ca="1">RANDBETWEEN(10,100)</f>
        <v>14</v>
      </c>
      <c r="G3" s="3">
        <f t="shared" ref="G3:G9" ca="1" si="3">E3/F3</f>
        <v>415.57142857142856</v>
      </c>
      <c r="H3" s="3">
        <f t="shared" ref="H3:H9" ca="1" si="4">B3+E3</f>
        <v>15615</v>
      </c>
      <c r="I3" t="s">
        <v>47</v>
      </c>
      <c r="J3" s="83">
        <v>2022</v>
      </c>
    </row>
    <row r="4" spans="1:10" x14ac:dyDescent="0.3">
      <c r="A4" t="s">
        <v>86</v>
      </c>
      <c r="B4" s="3">
        <f t="shared" ca="1" si="1"/>
        <v>5726</v>
      </c>
      <c r="C4" s="3">
        <f t="shared" ref="C4:C9" ca="1" si="5">RANDBETWEEN(10,100)</f>
        <v>32</v>
      </c>
      <c r="D4" s="3">
        <f t="shared" ca="1" si="2"/>
        <v>178.9375</v>
      </c>
      <c r="E4" s="3">
        <f t="shared" ca="1" si="0"/>
        <v>3643</v>
      </c>
      <c r="F4" s="3">
        <f t="shared" ref="F4:F9" ca="1" si="6">RANDBETWEEN(10,100)</f>
        <v>69</v>
      </c>
      <c r="G4" s="3">
        <f t="shared" ca="1" si="3"/>
        <v>52.79710144927536</v>
      </c>
      <c r="H4" s="3">
        <f t="shared" ca="1" si="4"/>
        <v>9369</v>
      </c>
      <c r="I4" t="s">
        <v>47</v>
      </c>
      <c r="J4" s="83">
        <v>2022</v>
      </c>
    </row>
    <row r="5" spans="1:10" x14ac:dyDescent="0.3">
      <c r="A5" t="s">
        <v>87</v>
      </c>
      <c r="B5" s="3">
        <f t="shared" ca="1" si="1"/>
        <v>8661</v>
      </c>
      <c r="C5" s="3">
        <f t="shared" ca="1" si="5"/>
        <v>17</v>
      </c>
      <c r="D5" s="3">
        <f t="shared" ca="1" si="2"/>
        <v>509.47058823529414</v>
      </c>
      <c r="E5" s="3">
        <f t="shared" ca="1" si="0"/>
        <v>2328</v>
      </c>
      <c r="F5" s="3">
        <f t="shared" ca="1" si="6"/>
        <v>14</v>
      </c>
      <c r="G5" s="3">
        <f t="shared" ca="1" si="3"/>
        <v>166.28571428571428</v>
      </c>
      <c r="H5" s="3">
        <f t="shared" ca="1" si="4"/>
        <v>10989</v>
      </c>
      <c r="I5" t="s">
        <v>47</v>
      </c>
      <c r="J5" s="83">
        <v>2022</v>
      </c>
    </row>
    <row r="6" spans="1:10" x14ac:dyDescent="0.3">
      <c r="A6" t="s">
        <v>88</v>
      </c>
      <c r="B6" s="3">
        <f t="shared" ca="1" si="1"/>
        <v>7793</v>
      </c>
      <c r="C6" s="3">
        <f t="shared" ca="1" si="5"/>
        <v>94</v>
      </c>
      <c r="D6" s="3">
        <f t="shared" ca="1" si="2"/>
        <v>82.90425531914893</v>
      </c>
      <c r="E6" s="3">
        <f t="shared" ca="1" si="0"/>
        <v>4036</v>
      </c>
      <c r="F6" s="3">
        <f t="shared" ca="1" si="6"/>
        <v>97</v>
      </c>
      <c r="G6" s="3">
        <f t="shared" ca="1" si="3"/>
        <v>41.608247422680414</v>
      </c>
      <c r="H6" s="3">
        <f t="shared" ca="1" si="4"/>
        <v>11829</v>
      </c>
      <c r="I6" t="s">
        <v>47</v>
      </c>
      <c r="J6" s="83">
        <v>2022</v>
      </c>
    </row>
    <row r="7" spans="1:10" x14ac:dyDescent="0.3">
      <c r="A7" t="s">
        <v>89</v>
      </c>
      <c r="B7" s="3">
        <f t="shared" ca="1" si="1"/>
        <v>6460</v>
      </c>
      <c r="C7" s="3">
        <f t="shared" ca="1" si="5"/>
        <v>60</v>
      </c>
      <c r="D7" s="3">
        <f t="shared" ca="1" si="2"/>
        <v>107.66666666666667</v>
      </c>
      <c r="E7" s="3">
        <f t="shared" ca="1" si="0"/>
        <v>7517</v>
      </c>
      <c r="F7" s="3">
        <f t="shared" ca="1" si="6"/>
        <v>89</v>
      </c>
      <c r="G7" s="3">
        <f t="shared" ca="1" si="3"/>
        <v>84.460674157303373</v>
      </c>
      <c r="H7" s="3">
        <f t="shared" ca="1" si="4"/>
        <v>13977</v>
      </c>
      <c r="I7" t="s">
        <v>47</v>
      </c>
      <c r="J7" s="83">
        <v>2022</v>
      </c>
    </row>
    <row r="8" spans="1:10" x14ac:dyDescent="0.3">
      <c r="A8" t="s">
        <v>90</v>
      </c>
      <c r="B8" s="3">
        <f t="shared" ca="1" si="1"/>
        <v>4997</v>
      </c>
      <c r="C8" s="3">
        <f t="shared" ca="1" si="5"/>
        <v>13</v>
      </c>
      <c r="D8" s="3">
        <f t="shared" ca="1" si="2"/>
        <v>384.38461538461536</v>
      </c>
      <c r="E8" s="3">
        <f t="shared" ca="1" si="0"/>
        <v>9524</v>
      </c>
      <c r="F8" s="3">
        <f t="shared" ca="1" si="6"/>
        <v>63</v>
      </c>
      <c r="G8" s="3">
        <f t="shared" ca="1" si="3"/>
        <v>151.17460317460316</v>
      </c>
      <c r="H8" s="3">
        <f t="shared" ca="1" si="4"/>
        <v>14521</v>
      </c>
      <c r="I8" t="s">
        <v>47</v>
      </c>
      <c r="J8" s="83">
        <v>2022</v>
      </c>
    </row>
    <row r="9" spans="1:10" x14ac:dyDescent="0.3">
      <c r="A9" t="s">
        <v>91</v>
      </c>
      <c r="B9" s="3">
        <f t="shared" ca="1" si="1"/>
        <v>2468</v>
      </c>
      <c r="C9" s="3">
        <f t="shared" ca="1" si="5"/>
        <v>41</v>
      </c>
      <c r="D9" s="3">
        <f t="shared" ca="1" si="2"/>
        <v>60.195121951219512</v>
      </c>
      <c r="E9" s="3">
        <f t="shared" ca="1" si="0"/>
        <v>5021</v>
      </c>
      <c r="F9" s="3">
        <f t="shared" ca="1" si="6"/>
        <v>84</v>
      </c>
      <c r="G9" s="3">
        <f t="shared" ca="1" si="3"/>
        <v>59.773809523809526</v>
      </c>
      <c r="H9" s="3">
        <f t="shared" ca="1" si="4"/>
        <v>7489</v>
      </c>
      <c r="I9" t="s">
        <v>47</v>
      </c>
      <c r="J9" s="83">
        <v>2022</v>
      </c>
    </row>
    <row r="10" spans="1:10" x14ac:dyDescent="0.3">
      <c r="A10" t="s">
        <v>84</v>
      </c>
      <c r="B10" s="3">
        <f ca="1">RANDBETWEEN(2000,10000)</f>
        <v>3895</v>
      </c>
      <c r="C10" s="3">
        <f ca="1">RANDBETWEEN(10,100)</f>
        <v>38</v>
      </c>
      <c r="D10" s="3">
        <f ca="1">B10/C10</f>
        <v>102.5</v>
      </c>
      <c r="E10" s="3">
        <f t="shared" ca="1" si="0"/>
        <v>9943</v>
      </c>
      <c r="F10" s="3">
        <f ca="1">RANDBETWEEN(10,100)</f>
        <v>42</v>
      </c>
      <c r="G10" s="3">
        <f ca="1">E10/F10</f>
        <v>236.73809523809524</v>
      </c>
      <c r="H10" s="3">
        <f ca="1">B10+E10</f>
        <v>13838</v>
      </c>
      <c r="I10" t="s">
        <v>48</v>
      </c>
      <c r="J10" s="83">
        <v>2022</v>
      </c>
    </row>
    <row r="11" spans="1:10" x14ac:dyDescent="0.3">
      <c r="A11" t="s">
        <v>85</v>
      </c>
      <c r="B11" s="3">
        <f t="shared" ca="1" si="1"/>
        <v>5424</v>
      </c>
      <c r="C11" s="3">
        <f ca="1">RANDBETWEEN(10,100)</f>
        <v>81</v>
      </c>
      <c r="D11" s="3">
        <f t="shared" ref="D11:D17" ca="1" si="7">B11/C11</f>
        <v>66.962962962962962</v>
      </c>
      <c r="E11" s="3">
        <f t="shared" ca="1" si="0"/>
        <v>5691</v>
      </c>
      <c r="F11" s="3">
        <f ca="1">RANDBETWEEN(10,100)</f>
        <v>95</v>
      </c>
      <c r="G11" s="3">
        <f t="shared" ref="G11:G17" ca="1" si="8">E11/F11</f>
        <v>59.905263157894737</v>
      </c>
      <c r="H11" s="3">
        <f t="shared" ref="H11:H17" ca="1" si="9">B11+E11</f>
        <v>11115</v>
      </c>
      <c r="I11" t="s">
        <v>48</v>
      </c>
      <c r="J11" s="83">
        <v>2022</v>
      </c>
    </row>
    <row r="12" spans="1:10" x14ac:dyDescent="0.3">
      <c r="A12" t="s">
        <v>86</v>
      </c>
      <c r="B12" s="3">
        <f t="shared" ca="1" si="1"/>
        <v>6314</v>
      </c>
      <c r="C12" s="3">
        <f t="shared" ref="C12:C17" ca="1" si="10">RANDBETWEEN(10,100)</f>
        <v>100</v>
      </c>
      <c r="D12" s="3">
        <f t="shared" ca="1" si="7"/>
        <v>63.14</v>
      </c>
      <c r="E12" s="3">
        <f t="shared" ca="1" si="0"/>
        <v>5321</v>
      </c>
      <c r="F12" s="3">
        <f t="shared" ref="F12:F17" ca="1" si="11">RANDBETWEEN(10,100)</f>
        <v>81</v>
      </c>
      <c r="G12" s="3">
        <f t="shared" ca="1" si="8"/>
        <v>65.691358024691354</v>
      </c>
      <c r="H12" s="3">
        <f t="shared" ca="1" si="9"/>
        <v>11635</v>
      </c>
      <c r="I12" t="s">
        <v>48</v>
      </c>
      <c r="J12" s="83">
        <v>2022</v>
      </c>
    </row>
    <row r="13" spans="1:10" x14ac:dyDescent="0.3">
      <c r="A13" t="s">
        <v>87</v>
      </c>
      <c r="B13" s="3">
        <f t="shared" ca="1" si="1"/>
        <v>3171</v>
      </c>
      <c r="C13" s="3">
        <f t="shared" ca="1" si="10"/>
        <v>41</v>
      </c>
      <c r="D13" s="3">
        <f t="shared" ca="1" si="7"/>
        <v>77.341463414634148</v>
      </c>
      <c r="E13" s="3">
        <f t="shared" ca="1" si="0"/>
        <v>5136</v>
      </c>
      <c r="F13" s="3">
        <f t="shared" ca="1" si="11"/>
        <v>12</v>
      </c>
      <c r="G13" s="3">
        <f t="shared" ca="1" si="8"/>
        <v>428</v>
      </c>
      <c r="H13" s="3">
        <f t="shared" ca="1" si="9"/>
        <v>8307</v>
      </c>
      <c r="I13" t="s">
        <v>48</v>
      </c>
      <c r="J13" s="83">
        <v>2022</v>
      </c>
    </row>
    <row r="14" spans="1:10" x14ac:dyDescent="0.3">
      <c r="A14" t="s">
        <v>88</v>
      </c>
      <c r="B14" s="3">
        <f t="shared" ca="1" si="1"/>
        <v>4264</v>
      </c>
      <c r="C14" s="3">
        <f t="shared" ca="1" si="10"/>
        <v>47</v>
      </c>
      <c r="D14" s="3">
        <f t="shared" ca="1" si="7"/>
        <v>90.723404255319153</v>
      </c>
      <c r="E14" s="3">
        <f t="shared" ca="1" si="0"/>
        <v>3469</v>
      </c>
      <c r="F14" s="3">
        <f t="shared" ca="1" si="11"/>
        <v>16</v>
      </c>
      <c r="G14" s="3">
        <f t="shared" ca="1" si="8"/>
        <v>216.8125</v>
      </c>
      <c r="H14" s="3">
        <f t="shared" ca="1" si="9"/>
        <v>7733</v>
      </c>
      <c r="I14" t="s">
        <v>48</v>
      </c>
      <c r="J14" s="83">
        <v>2022</v>
      </c>
    </row>
    <row r="15" spans="1:10" x14ac:dyDescent="0.3">
      <c r="A15" t="s">
        <v>89</v>
      </c>
      <c r="B15" s="3">
        <f t="shared" ca="1" si="1"/>
        <v>8246</v>
      </c>
      <c r="C15" s="3">
        <f t="shared" ca="1" si="10"/>
        <v>14</v>
      </c>
      <c r="D15" s="3">
        <f t="shared" ca="1" si="7"/>
        <v>589</v>
      </c>
      <c r="E15" s="3">
        <f t="shared" ca="1" si="0"/>
        <v>3766</v>
      </c>
      <c r="F15" s="3">
        <f t="shared" ca="1" si="11"/>
        <v>84</v>
      </c>
      <c r="G15" s="3">
        <f t="shared" ca="1" si="8"/>
        <v>44.833333333333336</v>
      </c>
      <c r="H15" s="3">
        <f t="shared" ca="1" si="9"/>
        <v>12012</v>
      </c>
      <c r="I15" t="s">
        <v>48</v>
      </c>
      <c r="J15" s="83">
        <v>2022</v>
      </c>
    </row>
    <row r="16" spans="1:10" x14ac:dyDescent="0.3">
      <c r="A16" t="s">
        <v>90</v>
      </c>
      <c r="B16" s="3">
        <f t="shared" ca="1" si="1"/>
        <v>9883</v>
      </c>
      <c r="C16" s="3">
        <f t="shared" ca="1" si="10"/>
        <v>98</v>
      </c>
      <c r="D16" s="3">
        <f t="shared" ca="1" si="7"/>
        <v>100.84693877551021</v>
      </c>
      <c r="E16" s="3">
        <f t="shared" ca="1" si="0"/>
        <v>2781</v>
      </c>
      <c r="F16" s="3">
        <f t="shared" ca="1" si="11"/>
        <v>25</v>
      </c>
      <c r="G16" s="3">
        <f t="shared" ca="1" si="8"/>
        <v>111.24</v>
      </c>
      <c r="H16" s="3">
        <f t="shared" ca="1" si="9"/>
        <v>12664</v>
      </c>
      <c r="I16" t="s">
        <v>48</v>
      </c>
      <c r="J16" s="83">
        <v>2022</v>
      </c>
    </row>
    <row r="17" spans="1:10" x14ac:dyDescent="0.3">
      <c r="A17" t="s">
        <v>91</v>
      </c>
      <c r="B17" s="3">
        <f t="shared" ca="1" si="1"/>
        <v>7914</v>
      </c>
      <c r="C17" s="3">
        <f t="shared" ca="1" si="10"/>
        <v>81</v>
      </c>
      <c r="D17" s="3">
        <f t="shared" ca="1" si="7"/>
        <v>97.703703703703709</v>
      </c>
      <c r="E17" s="3">
        <f t="shared" ca="1" si="0"/>
        <v>3116</v>
      </c>
      <c r="F17" s="3">
        <f t="shared" ca="1" si="11"/>
        <v>100</v>
      </c>
      <c r="G17" s="3">
        <f t="shared" ca="1" si="8"/>
        <v>31.16</v>
      </c>
      <c r="H17" s="3">
        <f t="shared" ca="1" si="9"/>
        <v>11030</v>
      </c>
      <c r="I17" t="s">
        <v>48</v>
      </c>
      <c r="J17" s="83">
        <v>2022</v>
      </c>
    </row>
    <row r="18" spans="1:10" x14ac:dyDescent="0.3">
      <c r="A18" t="s">
        <v>84</v>
      </c>
      <c r="B18" s="3">
        <f ca="1">RANDBETWEEN(2000,10000)</f>
        <v>8409</v>
      </c>
      <c r="C18" s="3">
        <f ca="1">RANDBETWEEN(10,100)</f>
        <v>25</v>
      </c>
      <c r="D18" s="3">
        <f ca="1">B18/C18</f>
        <v>336.36</v>
      </c>
      <c r="E18" s="3">
        <f t="shared" ca="1" si="0"/>
        <v>8168</v>
      </c>
      <c r="F18" s="3">
        <f ca="1">RANDBETWEEN(10,100)</f>
        <v>41</v>
      </c>
      <c r="G18" s="3">
        <f ca="1">E18/F18</f>
        <v>199.21951219512195</v>
      </c>
      <c r="H18" s="3">
        <f ca="1">B18+E18</f>
        <v>16577</v>
      </c>
      <c r="I18" t="s">
        <v>49</v>
      </c>
      <c r="J18" s="83">
        <v>2022</v>
      </c>
    </row>
    <row r="19" spans="1:10" x14ac:dyDescent="0.3">
      <c r="A19" t="s">
        <v>85</v>
      </c>
      <c r="B19" s="3">
        <f t="shared" ca="1" si="1"/>
        <v>8252</v>
      </c>
      <c r="C19" s="3">
        <f ca="1">RANDBETWEEN(10,100)</f>
        <v>59</v>
      </c>
      <c r="D19" s="3">
        <f t="shared" ref="D19:D25" ca="1" si="12">B19/C19</f>
        <v>139.86440677966101</v>
      </c>
      <c r="E19" s="3">
        <f t="shared" ca="1" si="0"/>
        <v>6886</v>
      </c>
      <c r="F19" s="3">
        <f ca="1">RANDBETWEEN(10,100)</f>
        <v>98</v>
      </c>
      <c r="G19" s="3">
        <f t="shared" ref="G19:G25" ca="1" si="13">E19/F19</f>
        <v>70.265306122448976</v>
      </c>
      <c r="H19" s="3">
        <f t="shared" ref="H19:H25" ca="1" si="14">B19+E19</f>
        <v>15138</v>
      </c>
      <c r="I19" t="s">
        <v>49</v>
      </c>
      <c r="J19" s="83">
        <v>2022</v>
      </c>
    </row>
    <row r="20" spans="1:10" x14ac:dyDescent="0.3">
      <c r="A20" t="s">
        <v>86</v>
      </c>
      <c r="B20" s="3">
        <f t="shared" ca="1" si="1"/>
        <v>7067</v>
      </c>
      <c r="C20" s="3">
        <f t="shared" ref="C20:C25" ca="1" si="15">RANDBETWEEN(10,100)</f>
        <v>79</v>
      </c>
      <c r="D20" s="3">
        <f t="shared" ca="1" si="12"/>
        <v>89.455696202531641</v>
      </c>
      <c r="E20" s="3">
        <f t="shared" ca="1" si="0"/>
        <v>5943</v>
      </c>
      <c r="F20" s="3">
        <f t="shared" ref="F20:F25" ca="1" si="16">RANDBETWEEN(10,100)</f>
        <v>16</v>
      </c>
      <c r="G20" s="3">
        <f t="shared" ca="1" si="13"/>
        <v>371.4375</v>
      </c>
      <c r="H20" s="3">
        <f t="shared" ca="1" si="14"/>
        <v>13010</v>
      </c>
      <c r="I20" t="s">
        <v>49</v>
      </c>
      <c r="J20" s="83">
        <v>2022</v>
      </c>
    </row>
    <row r="21" spans="1:10" x14ac:dyDescent="0.3">
      <c r="A21" t="s">
        <v>87</v>
      </c>
      <c r="B21" s="3">
        <f t="shared" ca="1" si="1"/>
        <v>9304</v>
      </c>
      <c r="C21" s="3">
        <f t="shared" ca="1" si="15"/>
        <v>14</v>
      </c>
      <c r="D21" s="3">
        <f t="shared" ca="1" si="12"/>
        <v>664.57142857142856</v>
      </c>
      <c r="E21" s="3">
        <f t="shared" ca="1" si="0"/>
        <v>3858</v>
      </c>
      <c r="F21" s="3">
        <f t="shared" ca="1" si="16"/>
        <v>60</v>
      </c>
      <c r="G21" s="3">
        <f t="shared" ca="1" si="13"/>
        <v>64.3</v>
      </c>
      <c r="H21" s="3">
        <f t="shared" ca="1" si="14"/>
        <v>13162</v>
      </c>
      <c r="I21" t="s">
        <v>49</v>
      </c>
      <c r="J21" s="83">
        <v>2022</v>
      </c>
    </row>
    <row r="22" spans="1:10" x14ac:dyDescent="0.3">
      <c r="A22" t="s">
        <v>88</v>
      </c>
      <c r="B22" s="3">
        <f t="shared" ca="1" si="1"/>
        <v>8604</v>
      </c>
      <c r="C22" s="3">
        <f t="shared" ca="1" si="15"/>
        <v>62</v>
      </c>
      <c r="D22" s="3">
        <f t="shared" ca="1" si="12"/>
        <v>138.7741935483871</v>
      </c>
      <c r="E22" s="3">
        <f t="shared" ca="1" si="0"/>
        <v>8582</v>
      </c>
      <c r="F22" s="3">
        <f t="shared" ca="1" si="16"/>
        <v>14</v>
      </c>
      <c r="G22" s="3">
        <f t="shared" ca="1" si="13"/>
        <v>613</v>
      </c>
      <c r="H22" s="3">
        <f t="shared" ca="1" si="14"/>
        <v>17186</v>
      </c>
      <c r="I22" t="s">
        <v>49</v>
      </c>
      <c r="J22" s="83">
        <v>2022</v>
      </c>
    </row>
    <row r="23" spans="1:10" x14ac:dyDescent="0.3">
      <c r="A23" t="s">
        <v>89</v>
      </c>
      <c r="B23" s="3">
        <f t="shared" ca="1" si="1"/>
        <v>4932</v>
      </c>
      <c r="C23" s="3">
        <f t="shared" ca="1" si="15"/>
        <v>15</v>
      </c>
      <c r="D23" s="3">
        <f t="shared" ca="1" si="12"/>
        <v>328.8</v>
      </c>
      <c r="E23" s="3">
        <f t="shared" ca="1" si="0"/>
        <v>2098</v>
      </c>
      <c r="F23" s="3">
        <f t="shared" ca="1" si="16"/>
        <v>52</v>
      </c>
      <c r="G23" s="3">
        <f t="shared" ca="1" si="13"/>
        <v>40.346153846153847</v>
      </c>
      <c r="H23" s="3">
        <f t="shared" ca="1" si="14"/>
        <v>7030</v>
      </c>
      <c r="I23" t="s">
        <v>49</v>
      </c>
      <c r="J23" s="83">
        <v>2022</v>
      </c>
    </row>
    <row r="24" spans="1:10" x14ac:dyDescent="0.3">
      <c r="A24" t="s">
        <v>90</v>
      </c>
      <c r="B24" s="3">
        <f t="shared" ca="1" si="1"/>
        <v>2942</v>
      </c>
      <c r="C24" s="3">
        <f t="shared" ca="1" si="15"/>
        <v>56</v>
      </c>
      <c r="D24" s="3">
        <f t="shared" ca="1" si="12"/>
        <v>52.535714285714285</v>
      </c>
      <c r="E24" s="3">
        <f t="shared" ca="1" si="0"/>
        <v>3692</v>
      </c>
      <c r="F24" s="3">
        <f t="shared" ca="1" si="16"/>
        <v>94</v>
      </c>
      <c r="G24" s="3">
        <f t="shared" ca="1" si="13"/>
        <v>39.276595744680854</v>
      </c>
      <c r="H24" s="3">
        <f t="shared" ca="1" si="14"/>
        <v>6634</v>
      </c>
      <c r="I24" t="s">
        <v>49</v>
      </c>
      <c r="J24" s="83">
        <v>2022</v>
      </c>
    </row>
    <row r="25" spans="1:10" x14ac:dyDescent="0.3">
      <c r="A25" t="s">
        <v>91</v>
      </c>
      <c r="B25" s="3">
        <f t="shared" ca="1" si="1"/>
        <v>9338</v>
      </c>
      <c r="C25" s="3">
        <f t="shared" ca="1" si="15"/>
        <v>88</v>
      </c>
      <c r="D25" s="3">
        <f t="shared" ca="1" si="12"/>
        <v>106.11363636363636</v>
      </c>
      <c r="E25" s="3">
        <f t="shared" ca="1" si="0"/>
        <v>6453</v>
      </c>
      <c r="F25" s="3">
        <f t="shared" ca="1" si="16"/>
        <v>100</v>
      </c>
      <c r="G25" s="3">
        <f t="shared" ca="1" si="13"/>
        <v>64.53</v>
      </c>
      <c r="H25" s="3">
        <f t="shared" ca="1" si="14"/>
        <v>15791</v>
      </c>
      <c r="I25" t="s">
        <v>49</v>
      </c>
      <c r="J25" s="83">
        <v>2022</v>
      </c>
    </row>
    <row r="26" spans="1:10" x14ac:dyDescent="0.3">
      <c r="A26" t="s">
        <v>84</v>
      </c>
      <c r="B26" s="3">
        <f ca="1">RANDBETWEEN(2000,10000)</f>
        <v>3876</v>
      </c>
      <c r="C26" s="3">
        <f ca="1">RANDBETWEEN(10,100)</f>
        <v>83</v>
      </c>
      <c r="D26" s="3">
        <f ca="1">B26/C26</f>
        <v>46.69879518072289</v>
      </c>
      <c r="E26" s="3">
        <f t="shared" ca="1" si="0"/>
        <v>3782</v>
      </c>
      <c r="F26" s="3">
        <f ca="1">RANDBETWEEN(10,100)</f>
        <v>80</v>
      </c>
      <c r="G26" s="3">
        <f ca="1">E26/F26</f>
        <v>47.274999999999999</v>
      </c>
      <c r="H26" s="3">
        <f ca="1">B26+E26</f>
        <v>7658</v>
      </c>
      <c r="I26" t="s">
        <v>51</v>
      </c>
      <c r="J26" s="83">
        <v>2022</v>
      </c>
    </row>
    <row r="27" spans="1:10" x14ac:dyDescent="0.3">
      <c r="A27" t="s">
        <v>85</v>
      </c>
      <c r="B27" s="3">
        <f t="shared" ca="1" si="1"/>
        <v>7064</v>
      </c>
      <c r="C27" s="3">
        <f ca="1">RANDBETWEEN(10,100)</f>
        <v>14</v>
      </c>
      <c r="D27" s="3">
        <f t="shared" ref="D27:D33" ca="1" si="17">B27/C27</f>
        <v>504.57142857142856</v>
      </c>
      <c r="E27" s="3">
        <f t="shared" ca="1" si="0"/>
        <v>9726</v>
      </c>
      <c r="F27" s="3">
        <f ca="1">RANDBETWEEN(10,100)</f>
        <v>23</v>
      </c>
      <c r="G27" s="3">
        <f t="shared" ref="G27:G33" ca="1" si="18">E27/F27</f>
        <v>422.86956521739131</v>
      </c>
      <c r="H27" s="3">
        <f t="shared" ref="H27:H33" ca="1" si="19">B27+E27</f>
        <v>16790</v>
      </c>
      <c r="I27" t="s">
        <v>51</v>
      </c>
      <c r="J27" s="83">
        <v>2022</v>
      </c>
    </row>
    <row r="28" spans="1:10" x14ac:dyDescent="0.3">
      <c r="A28" t="s">
        <v>86</v>
      </c>
      <c r="B28" s="3">
        <f t="shared" ca="1" si="1"/>
        <v>5783</v>
      </c>
      <c r="C28" s="3">
        <f t="shared" ref="C28:C33" ca="1" si="20">RANDBETWEEN(10,100)</f>
        <v>42</v>
      </c>
      <c r="D28" s="3">
        <f t="shared" ca="1" si="17"/>
        <v>137.6904761904762</v>
      </c>
      <c r="E28" s="3">
        <f t="shared" ca="1" si="0"/>
        <v>2961</v>
      </c>
      <c r="F28" s="3">
        <f t="shared" ref="F28:F33" ca="1" si="21">RANDBETWEEN(10,100)</f>
        <v>27</v>
      </c>
      <c r="G28" s="3">
        <f t="shared" ca="1" si="18"/>
        <v>109.66666666666667</v>
      </c>
      <c r="H28" s="3">
        <f t="shared" ca="1" si="19"/>
        <v>8744</v>
      </c>
      <c r="I28" t="s">
        <v>51</v>
      </c>
      <c r="J28" s="83">
        <v>2022</v>
      </c>
    </row>
    <row r="29" spans="1:10" x14ac:dyDescent="0.3">
      <c r="A29" t="s">
        <v>87</v>
      </c>
      <c r="B29" s="3">
        <f t="shared" ca="1" si="1"/>
        <v>4161</v>
      </c>
      <c r="C29" s="3">
        <f t="shared" ca="1" si="20"/>
        <v>55</v>
      </c>
      <c r="D29" s="3">
        <f t="shared" ca="1" si="17"/>
        <v>75.654545454545456</v>
      </c>
      <c r="E29" s="3">
        <f t="shared" ca="1" si="0"/>
        <v>2747</v>
      </c>
      <c r="F29" s="3">
        <f t="shared" ca="1" si="21"/>
        <v>63</v>
      </c>
      <c r="G29" s="3">
        <f t="shared" ca="1" si="18"/>
        <v>43.603174603174601</v>
      </c>
      <c r="H29" s="3">
        <f t="shared" ca="1" si="19"/>
        <v>6908</v>
      </c>
      <c r="I29" t="s">
        <v>51</v>
      </c>
      <c r="J29" s="83">
        <v>2022</v>
      </c>
    </row>
    <row r="30" spans="1:10" x14ac:dyDescent="0.3">
      <c r="A30" t="s">
        <v>88</v>
      </c>
      <c r="B30" s="3">
        <f t="shared" ca="1" si="1"/>
        <v>5668</v>
      </c>
      <c r="C30" s="3">
        <f t="shared" ca="1" si="20"/>
        <v>18</v>
      </c>
      <c r="D30" s="3">
        <f t="shared" ca="1" si="17"/>
        <v>314.88888888888891</v>
      </c>
      <c r="E30" s="3">
        <f t="shared" ca="1" si="0"/>
        <v>4777</v>
      </c>
      <c r="F30" s="3">
        <f t="shared" ca="1" si="21"/>
        <v>78</v>
      </c>
      <c r="G30" s="3">
        <f t="shared" ca="1" si="18"/>
        <v>61.243589743589745</v>
      </c>
      <c r="H30" s="3">
        <f t="shared" ca="1" si="19"/>
        <v>10445</v>
      </c>
      <c r="I30" t="s">
        <v>51</v>
      </c>
      <c r="J30" s="83">
        <v>2022</v>
      </c>
    </row>
    <row r="31" spans="1:10" x14ac:dyDescent="0.3">
      <c r="A31" t="s">
        <v>89</v>
      </c>
      <c r="B31" s="3">
        <f t="shared" ca="1" si="1"/>
        <v>7150</v>
      </c>
      <c r="C31" s="3">
        <f t="shared" ca="1" si="20"/>
        <v>87</v>
      </c>
      <c r="D31" s="3">
        <f t="shared" ca="1" si="17"/>
        <v>82.183908045977006</v>
      </c>
      <c r="E31" s="3">
        <f t="shared" ca="1" si="0"/>
        <v>3154</v>
      </c>
      <c r="F31" s="3">
        <f t="shared" ca="1" si="21"/>
        <v>85</v>
      </c>
      <c r="G31" s="3">
        <f t="shared" ca="1" si="18"/>
        <v>37.10588235294118</v>
      </c>
      <c r="H31" s="3">
        <f t="shared" ca="1" si="19"/>
        <v>10304</v>
      </c>
      <c r="I31" t="s">
        <v>51</v>
      </c>
      <c r="J31" s="83">
        <v>2022</v>
      </c>
    </row>
    <row r="32" spans="1:10" x14ac:dyDescent="0.3">
      <c r="A32" t="s">
        <v>90</v>
      </c>
      <c r="B32" s="3">
        <f t="shared" ca="1" si="1"/>
        <v>4411</v>
      </c>
      <c r="C32" s="3">
        <f t="shared" ca="1" si="20"/>
        <v>19</v>
      </c>
      <c r="D32" s="3">
        <f t="shared" ca="1" si="17"/>
        <v>232.15789473684211</v>
      </c>
      <c r="E32" s="3">
        <f t="shared" ca="1" si="0"/>
        <v>5770</v>
      </c>
      <c r="F32" s="3">
        <f t="shared" ca="1" si="21"/>
        <v>59</v>
      </c>
      <c r="G32" s="3">
        <f t="shared" ca="1" si="18"/>
        <v>97.79661016949153</v>
      </c>
      <c r="H32" s="3">
        <f t="shared" ca="1" si="19"/>
        <v>10181</v>
      </c>
      <c r="I32" t="s">
        <v>51</v>
      </c>
      <c r="J32" s="83">
        <v>2022</v>
      </c>
    </row>
    <row r="33" spans="1:10" x14ac:dyDescent="0.3">
      <c r="A33" t="s">
        <v>91</v>
      </c>
      <c r="B33" s="3">
        <f t="shared" ca="1" si="1"/>
        <v>3541</v>
      </c>
      <c r="C33" s="3">
        <f t="shared" ca="1" si="20"/>
        <v>44</v>
      </c>
      <c r="D33" s="3">
        <f t="shared" ca="1" si="17"/>
        <v>80.477272727272734</v>
      </c>
      <c r="E33" s="3">
        <f t="shared" ca="1" si="0"/>
        <v>7972</v>
      </c>
      <c r="F33" s="3">
        <f t="shared" ca="1" si="21"/>
        <v>83</v>
      </c>
      <c r="G33" s="3">
        <f t="shared" ca="1" si="18"/>
        <v>96.048192771084331</v>
      </c>
      <c r="H33" s="3">
        <f t="shared" ca="1" si="19"/>
        <v>11513</v>
      </c>
      <c r="I33" t="s">
        <v>51</v>
      </c>
      <c r="J33" s="83">
        <v>2022</v>
      </c>
    </row>
    <row r="34" spans="1:10" x14ac:dyDescent="0.3">
      <c r="A34" t="s">
        <v>84</v>
      </c>
      <c r="B34" s="3">
        <f ca="1">RANDBETWEEN(2000,10000)</f>
        <v>3550</v>
      </c>
      <c r="C34" s="3">
        <f ca="1">RANDBETWEEN(10,100)</f>
        <v>47</v>
      </c>
      <c r="D34" s="3">
        <f ca="1">B34/C34</f>
        <v>75.531914893617028</v>
      </c>
      <c r="E34" s="3">
        <f t="shared" ca="1" si="0"/>
        <v>5516</v>
      </c>
      <c r="F34" s="3">
        <f ca="1">RANDBETWEEN(10,100)</f>
        <v>53</v>
      </c>
      <c r="G34" s="3">
        <f ca="1">E34/F34</f>
        <v>104.0754716981132</v>
      </c>
      <c r="H34" s="3">
        <f ca="1">B34+E34</f>
        <v>9066</v>
      </c>
      <c r="I34" t="s">
        <v>50</v>
      </c>
      <c r="J34" s="83">
        <v>2022</v>
      </c>
    </row>
    <row r="35" spans="1:10" x14ac:dyDescent="0.3">
      <c r="A35" t="s">
        <v>85</v>
      </c>
      <c r="B35" s="3">
        <f t="shared" ca="1" si="1"/>
        <v>2188</v>
      </c>
      <c r="C35" s="3">
        <f ca="1">RANDBETWEEN(10,100)</f>
        <v>81</v>
      </c>
      <c r="D35" s="3">
        <f t="shared" ref="D35:D41" ca="1" si="22">B35/C35</f>
        <v>27.012345679012345</v>
      </c>
      <c r="E35" s="3">
        <f t="shared" ca="1" si="0"/>
        <v>9288</v>
      </c>
      <c r="F35" s="3">
        <f ca="1">RANDBETWEEN(10,100)</f>
        <v>93</v>
      </c>
      <c r="G35" s="3">
        <f t="shared" ref="G35:G41" ca="1" si="23">E35/F35</f>
        <v>99.870967741935488</v>
      </c>
      <c r="H35" s="3">
        <f t="shared" ref="H35:H41" ca="1" si="24">B35+E35</f>
        <v>11476</v>
      </c>
      <c r="I35" t="s">
        <v>50</v>
      </c>
      <c r="J35" s="83">
        <v>2022</v>
      </c>
    </row>
    <row r="36" spans="1:10" x14ac:dyDescent="0.3">
      <c r="A36" t="s">
        <v>86</v>
      </c>
      <c r="B36" s="3">
        <f t="shared" ca="1" si="1"/>
        <v>6049</v>
      </c>
      <c r="C36" s="3">
        <f t="shared" ref="C36:C41" ca="1" si="25">RANDBETWEEN(10,100)</f>
        <v>78</v>
      </c>
      <c r="D36" s="3">
        <f t="shared" ca="1" si="22"/>
        <v>77.551282051282058</v>
      </c>
      <c r="E36" s="3">
        <f t="shared" ca="1" si="0"/>
        <v>7449</v>
      </c>
      <c r="F36" s="3">
        <f t="shared" ref="F36:F41" ca="1" si="26">RANDBETWEEN(10,100)</f>
        <v>29</v>
      </c>
      <c r="G36" s="3">
        <f t="shared" ca="1" si="23"/>
        <v>256.86206896551727</v>
      </c>
      <c r="H36" s="3">
        <f t="shared" ca="1" si="24"/>
        <v>13498</v>
      </c>
      <c r="I36" t="s">
        <v>50</v>
      </c>
      <c r="J36" s="83">
        <v>2022</v>
      </c>
    </row>
    <row r="37" spans="1:10" x14ac:dyDescent="0.3">
      <c r="A37" t="s">
        <v>87</v>
      </c>
      <c r="B37" s="3">
        <f t="shared" ca="1" si="1"/>
        <v>2400</v>
      </c>
      <c r="C37" s="3">
        <f t="shared" ca="1" si="25"/>
        <v>50</v>
      </c>
      <c r="D37" s="3">
        <f t="shared" ca="1" si="22"/>
        <v>48</v>
      </c>
      <c r="E37" s="3">
        <f t="shared" ca="1" si="0"/>
        <v>8128</v>
      </c>
      <c r="F37" s="3">
        <f t="shared" ca="1" si="26"/>
        <v>43</v>
      </c>
      <c r="G37" s="3">
        <f t="shared" ca="1" si="23"/>
        <v>189.02325581395348</v>
      </c>
      <c r="H37" s="3">
        <f t="shared" ca="1" si="24"/>
        <v>10528</v>
      </c>
      <c r="I37" t="s">
        <v>50</v>
      </c>
      <c r="J37" s="83">
        <v>2022</v>
      </c>
    </row>
    <row r="38" spans="1:10" x14ac:dyDescent="0.3">
      <c r="A38" t="s">
        <v>88</v>
      </c>
      <c r="B38" s="3">
        <f t="shared" ca="1" si="1"/>
        <v>6389</v>
      </c>
      <c r="C38" s="3">
        <f t="shared" ca="1" si="25"/>
        <v>59</v>
      </c>
      <c r="D38" s="3">
        <f t="shared" ca="1" si="22"/>
        <v>108.28813559322033</v>
      </c>
      <c r="E38" s="3">
        <f t="shared" ca="1" si="0"/>
        <v>3762</v>
      </c>
      <c r="F38" s="3">
        <f t="shared" ca="1" si="26"/>
        <v>94</v>
      </c>
      <c r="G38" s="3">
        <f t="shared" ca="1" si="23"/>
        <v>40.021276595744681</v>
      </c>
      <c r="H38" s="3">
        <f t="shared" ca="1" si="24"/>
        <v>10151</v>
      </c>
      <c r="I38" t="s">
        <v>50</v>
      </c>
      <c r="J38" s="83">
        <v>2022</v>
      </c>
    </row>
    <row r="39" spans="1:10" x14ac:dyDescent="0.3">
      <c r="A39" t="s">
        <v>89</v>
      </c>
      <c r="B39" s="3">
        <f t="shared" ca="1" si="1"/>
        <v>2092</v>
      </c>
      <c r="C39" s="3">
        <f t="shared" ca="1" si="25"/>
        <v>24</v>
      </c>
      <c r="D39" s="3">
        <f t="shared" ca="1" si="22"/>
        <v>87.166666666666671</v>
      </c>
      <c r="E39" s="3">
        <f t="shared" ca="1" si="0"/>
        <v>7643</v>
      </c>
      <c r="F39" s="3">
        <f t="shared" ca="1" si="26"/>
        <v>37</v>
      </c>
      <c r="G39" s="3">
        <f t="shared" ca="1" si="23"/>
        <v>206.56756756756758</v>
      </c>
      <c r="H39" s="3">
        <f t="shared" ca="1" si="24"/>
        <v>9735</v>
      </c>
      <c r="I39" t="s">
        <v>50</v>
      </c>
      <c r="J39" s="83">
        <v>2022</v>
      </c>
    </row>
    <row r="40" spans="1:10" x14ac:dyDescent="0.3">
      <c r="A40" t="s">
        <v>90</v>
      </c>
      <c r="B40" s="3">
        <f t="shared" ca="1" si="1"/>
        <v>2682</v>
      </c>
      <c r="C40" s="3">
        <f t="shared" ca="1" si="25"/>
        <v>70</v>
      </c>
      <c r="D40" s="3">
        <f t="shared" ca="1" si="22"/>
        <v>38.314285714285717</v>
      </c>
      <c r="E40" s="3">
        <f t="shared" ca="1" si="0"/>
        <v>2812</v>
      </c>
      <c r="F40" s="3">
        <f t="shared" ca="1" si="26"/>
        <v>41</v>
      </c>
      <c r="G40" s="3">
        <f t="shared" ca="1" si="23"/>
        <v>68.58536585365853</v>
      </c>
      <c r="H40" s="3">
        <f t="shared" ca="1" si="24"/>
        <v>5494</v>
      </c>
      <c r="I40" t="s">
        <v>50</v>
      </c>
      <c r="J40" s="83">
        <v>2022</v>
      </c>
    </row>
    <row r="41" spans="1:10" x14ac:dyDescent="0.3">
      <c r="A41" t="s">
        <v>91</v>
      </c>
      <c r="B41" s="3">
        <f t="shared" ca="1" si="1"/>
        <v>2419</v>
      </c>
      <c r="C41" s="3">
        <f t="shared" ca="1" si="25"/>
        <v>96</v>
      </c>
      <c r="D41" s="3">
        <f t="shared" ca="1" si="22"/>
        <v>25.197916666666668</v>
      </c>
      <c r="E41" s="3">
        <f t="shared" ca="1" si="0"/>
        <v>6606</v>
      </c>
      <c r="F41" s="3">
        <f t="shared" ca="1" si="26"/>
        <v>32</v>
      </c>
      <c r="G41" s="3">
        <f t="shared" ca="1" si="23"/>
        <v>206.4375</v>
      </c>
      <c r="H41" s="3">
        <f t="shared" ca="1" si="24"/>
        <v>9025</v>
      </c>
      <c r="I41" t="s">
        <v>50</v>
      </c>
      <c r="J41" s="83">
        <v>2022</v>
      </c>
    </row>
    <row r="42" spans="1:10" x14ac:dyDescent="0.3">
      <c r="A42" t="s">
        <v>84</v>
      </c>
      <c r="B42" s="3">
        <f ca="1">RANDBETWEEN(2000,10000)</f>
        <v>5574</v>
      </c>
      <c r="C42" s="3">
        <f ca="1">RANDBETWEEN(10,100)</f>
        <v>23</v>
      </c>
      <c r="D42" s="3">
        <f ca="1">B42/C42</f>
        <v>242.34782608695653</v>
      </c>
      <c r="E42" s="3">
        <f t="shared" ca="1" si="0"/>
        <v>2143</v>
      </c>
      <c r="F42" s="3">
        <f ca="1">RANDBETWEEN(10,100)</f>
        <v>49</v>
      </c>
      <c r="G42" s="3">
        <f ca="1">E42/F42</f>
        <v>43.734693877551024</v>
      </c>
      <c r="H42" s="3">
        <f ca="1">B42+E42</f>
        <v>7717</v>
      </c>
      <c r="I42" t="s">
        <v>52</v>
      </c>
      <c r="J42" s="83">
        <v>2022</v>
      </c>
    </row>
    <row r="43" spans="1:10" x14ac:dyDescent="0.3">
      <c r="A43" t="s">
        <v>85</v>
      </c>
      <c r="B43" s="3">
        <f t="shared" ca="1" si="1"/>
        <v>9742</v>
      </c>
      <c r="C43" s="3">
        <f ca="1">RANDBETWEEN(10,100)</f>
        <v>10</v>
      </c>
      <c r="D43" s="3">
        <f t="shared" ref="D43:D49" ca="1" si="27">B43/C43</f>
        <v>974.2</v>
      </c>
      <c r="E43" s="3">
        <f t="shared" ca="1" si="0"/>
        <v>6284</v>
      </c>
      <c r="F43" s="3">
        <f ca="1">RANDBETWEEN(10,100)</f>
        <v>67</v>
      </c>
      <c r="G43" s="3">
        <f t="shared" ref="G43:G49" ca="1" si="28">E43/F43</f>
        <v>93.791044776119406</v>
      </c>
      <c r="H43" s="3">
        <f t="shared" ref="H43:H49" ca="1" si="29">B43+E43</f>
        <v>16026</v>
      </c>
      <c r="I43" t="s">
        <v>52</v>
      </c>
      <c r="J43" s="83">
        <v>2022</v>
      </c>
    </row>
    <row r="44" spans="1:10" x14ac:dyDescent="0.3">
      <c r="A44" t="s">
        <v>86</v>
      </c>
      <c r="B44" s="3">
        <f t="shared" ca="1" si="1"/>
        <v>4854</v>
      </c>
      <c r="C44" s="3">
        <f t="shared" ref="C44:C49" ca="1" si="30">RANDBETWEEN(10,100)</f>
        <v>88</v>
      </c>
      <c r="D44" s="3">
        <f t="shared" ca="1" si="27"/>
        <v>55.159090909090907</v>
      </c>
      <c r="E44" s="3">
        <f t="shared" ca="1" si="0"/>
        <v>6983</v>
      </c>
      <c r="F44" s="3">
        <f t="shared" ref="F44:F49" ca="1" si="31">RANDBETWEEN(10,100)</f>
        <v>24</v>
      </c>
      <c r="G44" s="3">
        <f t="shared" ca="1" si="28"/>
        <v>290.95833333333331</v>
      </c>
      <c r="H44" s="3">
        <f t="shared" ca="1" si="29"/>
        <v>11837</v>
      </c>
      <c r="I44" t="s">
        <v>52</v>
      </c>
      <c r="J44" s="83">
        <v>2022</v>
      </c>
    </row>
    <row r="45" spans="1:10" x14ac:dyDescent="0.3">
      <c r="A45" t="s">
        <v>87</v>
      </c>
      <c r="B45" s="3">
        <f t="shared" ca="1" si="1"/>
        <v>5231</v>
      </c>
      <c r="C45" s="3">
        <f t="shared" ca="1" si="30"/>
        <v>64</v>
      </c>
      <c r="D45" s="3">
        <f t="shared" ca="1" si="27"/>
        <v>81.734375</v>
      </c>
      <c r="E45" s="3">
        <f t="shared" ca="1" si="0"/>
        <v>4527</v>
      </c>
      <c r="F45" s="3">
        <f t="shared" ca="1" si="31"/>
        <v>63</v>
      </c>
      <c r="G45" s="3">
        <f t="shared" ca="1" si="28"/>
        <v>71.857142857142861</v>
      </c>
      <c r="H45" s="3">
        <f t="shared" ca="1" si="29"/>
        <v>9758</v>
      </c>
      <c r="I45" t="s">
        <v>52</v>
      </c>
      <c r="J45" s="83">
        <v>2022</v>
      </c>
    </row>
    <row r="46" spans="1:10" x14ac:dyDescent="0.3">
      <c r="A46" t="s">
        <v>88</v>
      </c>
      <c r="B46" s="3">
        <f t="shared" ca="1" si="1"/>
        <v>5151</v>
      </c>
      <c r="C46" s="3">
        <f t="shared" ca="1" si="30"/>
        <v>14</v>
      </c>
      <c r="D46" s="3">
        <f t="shared" ca="1" si="27"/>
        <v>367.92857142857144</v>
      </c>
      <c r="E46" s="3">
        <f t="shared" ca="1" si="0"/>
        <v>3116</v>
      </c>
      <c r="F46" s="3">
        <f t="shared" ca="1" si="31"/>
        <v>73</v>
      </c>
      <c r="G46" s="3">
        <f t="shared" ca="1" si="28"/>
        <v>42.684931506849317</v>
      </c>
      <c r="H46" s="3">
        <f t="shared" ca="1" si="29"/>
        <v>8267</v>
      </c>
      <c r="I46" t="s">
        <v>52</v>
      </c>
      <c r="J46" s="83">
        <v>2022</v>
      </c>
    </row>
    <row r="47" spans="1:10" x14ac:dyDescent="0.3">
      <c r="A47" t="s">
        <v>89</v>
      </c>
      <c r="B47" s="3">
        <f t="shared" ca="1" si="1"/>
        <v>4093</v>
      </c>
      <c r="C47" s="3">
        <f t="shared" ca="1" si="30"/>
        <v>61</v>
      </c>
      <c r="D47" s="3">
        <f t="shared" ca="1" si="27"/>
        <v>67.098360655737707</v>
      </c>
      <c r="E47" s="3">
        <f t="shared" ca="1" si="0"/>
        <v>2723</v>
      </c>
      <c r="F47" s="3">
        <f t="shared" ca="1" si="31"/>
        <v>14</v>
      </c>
      <c r="G47" s="3">
        <f t="shared" ca="1" si="28"/>
        <v>194.5</v>
      </c>
      <c r="H47" s="3">
        <f t="shared" ca="1" si="29"/>
        <v>6816</v>
      </c>
      <c r="I47" t="s">
        <v>52</v>
      </c>
      <c r="J47" s="83">
        <v>2022</v>
      </c>
    </row>
    <row r="48" spans="1:10" x14ac:dyDescent="0.3">
      <c r="A48" t="s">
        <v>90</v>
      </c>
      <c r="B48" s="3">
        <f t="shared" ca="1" si="1"/>
        <v>8241</v>
      </c>
      <c r="C48" s="3">
        <f t="shared" ca="1" si="30"/>
        <v>40</v>
      </c>
      <c r="D48" s="3">
        <f t="shared" ca="1" si="27"/>
        <v>206.02500000000001</v>
      </c>
      <c r="E48" s="3">
        <f t="shared" ca="1" si="0"/>
        <v>3760</v>
      </c>
      <c r="F48" s="3">
        <f t="shared" ca="1" si="31"/>
        <v>41</v>
      </c>
      <c r="G48" s="3">
        <f t="shared" ca="1" si="28"/>
        <v>91.707317073170728</v>
      </c>
      <c r="H48" s="3">
        <f t="shared" ca="1" si="29"/>
        <v>12001</v>
      </c>
      <c r="I48" t="s">
        <v>52</v>
      </c>
      <c r="J48" s="83">
        <v>2022</v>
      </c>
    </row>
    <row r="49" spans="1:10" x14ac:dyDescent="0.3">
      <c r="A49" t="s">
        <v>91</v>
      </c>
      <c r="B49" s="3">
        <f t="shared" ca="1" si="1"/>
        <v>7601</v>
      </c>
      <c r="C49" s="3">
        <f t="shared" ca="1" si="30"/>
        <v>94</v>
      </c>
      <c r="D49" s="3">
        <f t="shared" ca="1" si="27"/>
        <v>80.861702127659569</v>
      </c>
      <c r="E49" s="3">
        <f t="shared" ca="1" si="0"/>
        <v>5889</v>
      </c>
      <c r="F49" s="3">
        <f t="shared" ca="1" si="31"/>
        <v>76</v>
      </c>
      <c r="G49" s="3">
        <f t="shared" ca="1" si="28"/>
        <v>77.486842105263165</v>
      </c>
      <c r="H49" s="3">
        <f t="shared" ca="1" si="29"/>
        <v>13490</v>
      </c>
      <c r="I49" t="s">
        <v>52</v>
      </c>
      <c r="J49" s="83">
        <v>2022</v>
      </c>
    </row>
    <row r="50" spans="1:10" x14ac:dyDescent="0.3">
      <c r="A50" t="s">
        <v>84</v>
      </c>
      <c r="B50" s="3">
        <f ca="1">RANDBETWEEN(2000,10000)</f>
        <v>3252</v>
      </c>
      <c r="C50" s="3">
        <f ca="1">RANDBETWEEN(10,100)</f>
        <v>99</v>
      </c>
      <c r="D50" s="3">
        <f ca="1">B50/C50</f>
        <v>32.848484848484851</v>
      </c>
      <c r="E50" s="3">
        <f t="shared" ca="1" si="0"/>
        <v>5323</v>
      </c>
      <c r="F50" s="3">
        <f ca="1">RANDBETWEEN(10,100)</f>
        <v>38</v>
      </c>
      <c r="G50" s="3">
        <f ca="1">E50/F50</f>
        <v>140.07894736842104</v>
      </c>
      <c r="H50" s="3">
        <f ca="1">B50+E50</f>
        <v>8575</v>
      </c>
      <c r="I50" t="s">
        <v>53</v>
      </c>
      <c r="J50" s="83">
        <v>2022</v>
      </c>
    </row>
    <row r="51" spans="1:10" x14ac:dyDescent="0.3">
      <c r="A51" t="s">
        <v>85</v>
      </c>
      <c r="B51" s="3">
        <f t="shared" ca="1" si="1"/>
        <v>6720</v>
      </c>
      <c r="C51" s="3">
        <f ca="1">RANDBETWEEN(10,100)</f>
        <v>31</v>
      </c>
      <c r="D51" s="3">
        <f t="shared" ref="D51:D57" ca="1" si="32">B51/C51</f>
        <v>216.7741935483871</v>
      </c>
      <c r="E51" s="3">
        <f t="shared" ca="1" si="0"/>
        <v>5966</v>
      </c>
      <c r="F51" s="3">
        <f ca="1">RANDBETWEEN(10,100)</f>
        <v>12</v>
      </c>
      <c r="G51" s="3">
        <f t="shared" ref="G51:G57" ca="1" si="33">E51/F51</f>
        <v>497.16666666666669</v>
      </c>
      <c r="H51" s="3">
        <f t="shared" ref="H51:H57" ca="1" si="34">B51+E51</f>
        <v>12686</v>
      </c>
      <c r="I51" t="s">
        <v>53</v>
      </c>
      <c r="J51" s="83">
        <v>2022</v>
      </c>
    </row>
    <row r="52" spans="1:10" x14ac:dyDescent="0.3">
      <c r="A52" t="s">
        <v>86</v>
      </c>
      <c r="B52" s="3">
        <f t="shared" ca="1" si="1"/>
        <v>6161</v>
      </c>
      <c r="C52" s="3">
        <f t="shared" ref="C52:C57" ca="1" si="35">RANDBETWEEN(10,100)</f>
        <v>19</v>
      </c>
      <c r="D52" s="3">
        <f t="shared" ca="1" si="32"/>
        <v>324.26315789473682</v>
      </c>
      <c r="E52" s="3">
        <f t="shared" ca="1" si="0"/>
        <v>6678</v>
      </c>
      <c r="F52" s="3">
        <f t="shared" ref="F52:F57" ca="1" si="36">RANDBETWEEN(10,100)</f>
        <v>76</v>
      </c>
      <c r="G52" s="3">
        <f t="shared" ca="1" si="33"/>
        <v>87.868421052631575</v>
      </c>
      <c r="H52" s="3">
        <f t="shared" ca="1" si="34"/>
        <v>12839</v>
      </c>
      <c r="I52" t="s">
        <v>53</v>
      </c>
      <c r="J52" s="83">
        <v>2022</v>
      </c>
    </row>
    <row r="53" spans="1:10" x14ac:dyDescent="0.3">
      <c r="A53" t="s">
        <v>87</v>
      </c>
      <c r="B53" s="3">
        <f t="shared" ca="1" si="1"/>
        <v>3204</v>
      </c>
      <c r="C53" s="3">
        <f t="shared" ca="1" si="35"/>
        <v>87</v>
      </c>
      <c r="D53" s="3">
        <f t="shared" ca="1" si="32"/>
        <v>36.827586206896555</v>
      </c>
      <c r="E53" s="3">
        <f t="shared" ca="1" si="0"/>
        <v>2285</v>
      </c>
      <c r="F53" s="3">
        <f t="shared" ca="1" si="36"/>
        <v>92</v>
      </c>
      <c r="G53" s="3">
        <f t="shared" ca="1" si="33"/>
        <v>24.836956521739129</v>
      </c>
      <c r="H53" s="3">
        <f t="shared" ca="1" si="34"/>
        <v>5489</v>
      </c>
      <c r="I53" t="s">
        <v>53</v>
      </c>
      <c r="J53" s="83">
        <v>2022</v>
      </c>
    </row>
    <row r="54" spans="1:10" x14ac:dyDescent="0.3">
      <c r="A54" t="s">
        <v>88</v>
      </c>
      <c r="B54" s="3">
        <f t="shared" ca="1" si="1"/>
        <v>3964</v>
      </c>
      <c r="C54" s="3">
        <f t="shared" ca="1" si="35"/>
        <v>53</v>
      </c>
      <c r="D54" s="3">
        <f t="shared" ca="1" si="32"/>
        <v>74.79245283018868</v>
      </c>
      <c r="E54" s="3">
        <f t="shared" ca="1" si="0"/>
        <v>6914</v>
      </c>
      <c r="F54" s="3">
        <f t="shared" ca="1" si="36"/>
        <v>47</v>
      </c>
      <c r="G54" s="3">
        <f t="shared" ca="1" si="33"/>
        <v>147.10638297872342</v>
      </c>
      <c r="H54" s="3">
        <f t="shared" ca="1" si="34"/>
        <v>10878</v>
      </c>
      <c r="I54" t="s">
        <v>53</v>
      </c>
      <c r="J54" s="83">
        <v>2022</v>
      </c>
    </row>
    <row r="55" spans="1:10" x14ac:dyDescent="0.3">
      <c r="A55" t="s">
        <v>89</v>
      </c>
      <c r="B55" s="3">
        <f t="shared" ca="1" si="1"/>
        <v>4614</v>
      </c>
      <c r="C55" s="3">
        <f t="shared" ca="1" si="35"/>
        <v>90</v>
      </c>
      <c r="D55" s="3">
        <f t="shared" ca="1" si="32"/>
        <v>51.266666666666666</v>
      </c>
      <c r="E55" s="3">
        <f t="shared" ca="1" si="0"/>
        <v>3474</v>
      </c>
      <c r="F55" s="3">
        <f t="shared" ca="1" si="36"/>
        <v>65</v>
      </c>
      <c r="G55" s="3">
        <f t="shared" ca="1" si="33"/>
        <v>53.446153846153848</v>
      </c>
      <c r="H55" s="3">
        <f t="shared" ca="1" si="34"/>
        <v>8088</v>
      </c>
      <c r="I55" t="s">
        <v>53</v>
      </c>
      <c r="J55" s="83">
        <v>2022</v>
      </c>
    </row>
    <row r="56" spans="1:10" x14ac:dyDescent="0.3">
      <c r="A56" t="s">
        <v>90</v>
      </c>
      <c r="B56" s="3">
        <f t="shared" ca="1" si="1"/>
        <v>6181</v>
      </c>
      <c r="C56" s="3">
        <f t="shared" ca="1" si="35"/>
        <v>80</v>
      </c>
      <c r="D56" s="3">
        <f t="shared" ca="1" si="32"/>
        <v>77.262500000000003</v>
      </c>
      <c r="E56" s="3">
        <f t="shared" ca="1" si="0"/>
        <v>9363</v>
      </c>
      <c r="F56" s="3">
        <f t="shared" ca="1" si="36"/>
        <v>22</v>
      </c>
      <c r="G56" s="3">
        <f t="shared" ca="1" si="33"/>
        <v>425.59090909090907</v>
      </c>
      <c r="H56" s="3">
        <f t="shared" ca="1" si="34"/>
        <v>15544</v>
      </c>
      <c r="I56" t="s">
        <v>53</v>
      </c>
      <c r="J56" s="83">
        <v>2022</v>
      </c>
    </row>
    <row r="57" spans="1:10" x14ac:dyDescent="0.3">
      <c r="A57" t="s">
        <v>91</v>
      </c>
      <c r="B57" s="3">
        <f t="shared" ca="1" si="1"/>
        <v>8287</v>
      </c>
      <c r="C57" s="3">
        <f t="shared" ca="1" si="35"/>
        <v>54</v>
      </c>
      <c r="D57" s="3">
        <f t="shared" ca="1" si="32"/>
        <v>153.46296296296296</v>
      </c>
      <c r="E57" s="3">
        <f t="shared" ca="1" si="0"/>
        <v>2036</v>
      </c>
      <c r="F57" s="3">
        <f t="shared" ca="1" si="36"/>
        <v>20</v>
      </c>
      <c r="G57" s="3">
        <f t="shared" ca="1" si="33"/>
        <v>101.8</v>
      </c>
      <c r="H57" s="3">
        <f t="shared" ca="1" si="34"/>
        <v>10323</v>
      </c>
      <c r="I57" t="s">
        <v>53</v>
      </c>
      <c r="J57" s="83">
        <v>2022</v>
      </c>
    </row>
    <row r="58" spans="1:10" x14ac:dyDescent="0.3">
      <c r="A58" t="s">
        <v>84</v>
      </c>
      <c r="B58" s="3">
        <f ca="1">RANDBETWEEN(2000,10000)</f>
        <v>3621</v>
      </c>
      <c r="C58" s="3">
        <f ca="1">RANDBETWEEN(10,100)</f>
        <v>56</v>
      </c>
      <c r="D58" s="3">
        <f ca="1">B58/C58</f>
        <v>64.660714285714292</v>
      </c>
      <c r="E58" s="3">
        <f t="shared" ca="1" si="0"/>
        <v>4928</v>
      </c>
      <c r="F58" s="3">
        <f ca="1">RANDBETWEEN(10,100)</f>
        <v>35</v>
      </c>
      <c r="G58" s="3">
        <f ca="1">E58/F58</f>
        <v>140.80000000000001</v>
      </c>
      <c r="H58" s="3">
        <f ca="1">B58+E58</f>
        <v>8549</v>
      </c>
      <c r="I58" t="s">
        <v>54</v>
      </c>
      <c r="J58" s="83">
        <v>2022</v>
      </c>
    </row>
    <row r="59" spans="1:10" x14ac:dyDescent="0.3">
      <c r="A59" t="s">
        <v>85</v>
      </c>
      <c r="B59" s="3">
        <f t="shared" ca="1" si="1"/>
        <v>9410</v>
      </c>
      <c r="C59" s="3">
        <f ca="1">RANDBETWEEN(10,100)</f>
        <v>34</v>
      </c>
      <c r="D59" s="3">
        <f t="shared" ref="D59:D65" ca="1" si="37">B59/C59</f>
        <v>276.76470588235293</v>
      </c>
      <c r="E59" s="3">
        <f t="shared" ca="1" si="0"/>
        <v>3399</v>
      </c>
      <c r="F59" s="3">
        <f ca="1">RANDBETWEEN(10,100)</f>
        <v>34</v>
      </c>
      <c r="G59" s="3">
        <f t="shared" ref="G59:G65" ca="1" si="38">E59/F59</f>
        <v>99.970588235294116</v>
      </c>
      <c r="H59" s="3">
        <f t="shared" ref="H59:H65" ca="1" si="39">B59+E59</f>
        <v>12809</v>
      </c>
      <c r="I59" t="s">
        <v>54</v>
      </c>
      <c r="J59" s="83">
        <v>2022</v>
      </c>
    </row>
    <row r="60" spans="1:10" x14ac:dyDescent="0.3">
      <c r="A60" t="s">
        <v>86</v>
      </c>
      <c r="B60" s="3">
        <f t="shared" ca="1" si="1"/>
        <v>5943</v>
      </c>
      <c r="C60" s="3">
        <f t="shared" ref="C60:C65" ca="1" si="40">RANDBETWEEN(10,100)</f>
        <v>76</v>
      </c>
      <c r="D60" s="3">
        <f t="shared" ca="1" si="37"/>
        <v>78.19736842105263</v>
      </c>
      <c r="E60" s="3">
        <f t="shared" ca="1" si="0"/>
        <v>5829</v>
      </c>
      <c r="F60" s="3">
        <f t="shared" ref="F60:F65" ca="1" si="41">RANDBETWEEN(10,100)</f>
        <v>42</v>
      </c>
      <c r="G60" s="3">
        <f t="shared" ca="1" si="38"/>
        <v>138.78571428571428</v>
      </c>
      <c r="H60" s="3">
        <f t="shared" ca="1" si="39"/>
        <v>11772</v>
      </c>
      <c r="I60" t="s">
        <v>54</v>
      </c>
      <c r="J60" s="83">
        <v>2022</v>
      </c>
    </row>
    <row r="61" spans="1:10" x14ac:dyDescent="0.3">
      <c r="A61" t="s">
        <v>87</v>
      </c>
      <c r="B61" s="3">
        <f t="shared" ca="1" si="1"/>
        <v>2319</v>
      </c>
      <c r="C61" s="3">
        <f t="shared" ca="1" si="40"/>
        <v>16</v>
      </c>
      <c r="D61" s="3">
        <f t="shared" ca="1" si="37"/>
        <v>144.9375</v>
      </c>
      <c r="E61" s="3">
        <f t="shared" ca="1" si="0"/>
        <v>7783</v>
      </c>
      <c r="F61" s="3">
        <f t="shared" ca="1" si="41"/>
        <v>37</v>
      </c>
      <c r="G61" s="3">
        <f t="shared" ca="1" si="38"/>
        <v>210.35135135135135</v>
      </c>
      <c r="H61" s="3">
        <f t="shared" ca="1" si="39"/>
        <v>10102</v>
      </c>
      <c r="I61" t="s">
        <v>54</v>
      </c>
      <c r="J61" s="83">
        <v>2022</v>
      </c>
    </row>
    <row r="62" spans="1:10" x14ac:dyDescent="0.3">
      <c r="A62" t="s">
        <v>88</v>
      </c>
      <c r="B62" s="3">
        <f t="shared" ca="1" si="1"/>
        <v>4594</v>
      </c>
      <c r="C62" s="3">
        <f t="shared" ca="1" si="40"/>
        <v>94</v>
      </c>
      <c r="D62" s="3">
        <f t="shared" ca="1" si="37"/>
        <v>48.872340425531917</v>
      </c>
      <c r="E62" s="3">
        <f t="shared" ca="1" si="0"/>
        <v>9250</v>
      </c>
      <c r="F62" s="3">
        <f t="shared" ca="1" si="41"/>
        <v>51</v>
      </c>
      <c r="G62" s="3">
        <f t="shared" ca="1" si="38"/>
        <v>181.37254901960785</v>
      </c>
      <c r="H62" s="3">
        <f t="shared" ca="1" si="39"/>
        <v>13844</v>
      </c>
      <c r="I62" t="s">
        <v>54</v>
      </c>
      <c r="J62" s="83">
        <v>2022</v>
      </c>
    </row>
    <row r="63" spans="1:10" x14ac:dyDescent="0.3">
      <c r="A63" t="s">
        <v>89</v>
      </c>
      <c r="B63" s="3">
        <f t="shared" ca="1" si="1"/>
        <v>6850</v>
      </c>
      <c r="C63" s="3">
        <f t="shared" ca="1" si="40"/>
        <v>11</v>
      </c>
      <c r="D63" s="3">
        <f t="shared" ca="1" si="37"/>
        <v>622.72727272727275</v>
      </c>
      <c r="E63" s="3">
        <f t="shared" ca="1" si="0"/>
        <v>9026</v>
      </c>
      <c r="F63" s="3">
        <f t="shared" ca="1" si="41"/>
        <v>34</v>
      </c>
      <c r="G63" s="3">
        <f t="shared" ca="1" si="38"/>
        <v>265.47058823529414</v>
      </c>
      <c r="H63" s="3">
        <f t="shared" ca="1" si="39"/>
        <v>15876</v>
      </c>
      <c r="I63" t="s">
        <v>54</v>
      </c>
      <c r="J63" s="83">
        <v>2022</v>
      </c>
    </row>
    <row r="64" spans="1:10" x14ac:dyDescent="0.3">
      <c r="A64" t="s">
        <v>90</v>
      </c>
      <c r="B64" s="3">
        <f t="shared" ca="1" si="1"/>
        <v>7003</v>
      </c>
      <c r="C64" s="3">
        <f t="shared" ca="1" si="40"/>
        <v>55</v>
      </c>
      <c r="D64" s="3">
        <f t="shared" ca="1" si="37"/>
        <v>127.32727272727273</v>
      </c>
      <c r="E64" s="3">
        <f t="shared" ca="1" si="0"/>
        <v>5961</v>
      </c>
      <c r="F64" s="3">
        <f t="shared" ca="1" si="41"/>
        <v>22</v>
      </c>
      <c r="G64" s="3">
        <f t="shared" ca="1" si="38"/>
        <v>270.95454545454544</v>
      </c>
      <c r="H64" s="3">
        <f t="shared" ca="1" si="39"/>
        <v>12964</v>
      </c>
      <c r="I64" t="s">
        <v>54</v>
      </c>
      <c r="J64" s="83">
        <v>2022</v>
      </c>
    </row>
    <row r="65" spans="1:10" x14ac:dyDescent="0.3">
      <c r="A65" t="s">
        <v>91</v>
      </c>
      <c r="B65" s="3">
        <f t="shared" ca="1" si="1"/>
        <v>7753</v>
      </c>
      <c r="C65" s="3">
        <f t="shared" ca="1" si="40"/>
        <v>41</v>
      </c>
      <c r="D65" s="3">
        <f t="shared" ca="1" si="37"/>
        <v>189.09756097560975</v>
      </c>
      <c r="E65" s="3">
        <f t="shared" ca="1" si="0"/>
        <v>3433</v>
      </c>
      <c r="F65" s="3">
        <f t="shared" ca="1" si="41"/>
        <v>21</v>
      </c>
      <c r="G65" s="3">
        <f t="shared" ca="1" si="38"/>
        <v>163.47619047619048</v>
      </c>
      <c r="H65" s="3">
        <f t="shared" ca="1" si="39"/>
        <v>11186</v>
      </c>
      <c r="I65" t="s">
        <v>54</v>
      </c>
      <c r="J65" s="83">
        <v>2022</v>
      </c>
    </row>
    <row r="66" spans="1:10" x14ac:dyDescent="0.3">
      <c r="A66" t="s">
        <v>84</v>
      </c>
      <c r="B66" s="3">
        <f ca="1">RANDBETWEEN(2000,10000)</f>
        <v>5003</v>
      </c>
      <c r="C66" s="3">
        <f ca="1">RANDBETWEEN(10,100)</f>
        <v>75</v>
      </c>
      <c r="D66" s="3">
        <f ca="1">B66/C66</f>
        <v>66.706666666666663</v>
      </c>
      <c r="E66" s="3">
        <f t="shared" ca="1" si="0"/>
        <v>2234</v>
      </c>
      <c r="F66" s="3">
        <f ca="1">RANDBETWEEN(10,100)</f>
        <v>96</v>
      </c>
      <c r="G66" s="3">
        <f ca="1">E66/F66</f>
        <v>23.270833333333332</v>
      </c>
      <c r="H66" s="3">
        <f ca="1">B66+E66</f>
        <v>7237</v>
      </c>
      <c r="I66" t="s">
        <v>55</v>
      </c>
      <c r="J66" s="83">
        <v>2022</v>
      </c>
    </row>
    <row r="67" spans="1:10" x14ac:dyDescent="0.3">
      <c r="A67" t="s">
        <v>85</v>
      </c>
      <c r="B67" s="3">
        <f t="shared" ca="1" si="1"/>
        <v>9838</v>
      </c>
      <c r="C67" s="3">
        <f ca="1">RANDBETWEEN(10,100)</f>
        <v>63</v>
      </c>
      <c r="D67" s="3">
        <f t="shared" ref="D67:D73" ca="1" si="42">B67/C67</f>
        <v>156.15873015873015</v>
      </c>
      <c r="E67" s="3">
        <f t="shared" ref="E67:E97" ca="1" si="43">RANDBETWEEN(2000,10000)</f>
        <v>5143</v>
      </c>
      <c r="F67" s="3">
        <f ca="1">RANDBETWEEN(10,100)</f>
        <v>48</v>
      </c>
      <c r="G67" s="3">
        <f t="shared" ref="G67:G73" ca="1" si="44">E67/F67</f>
        <v>107.14583333333333</v>
      </c>
      <c r="H67" s="3">
        <f t="shared" ref="H67:H73" ca="1" si="45">B67+E67</f>
        <v>14981</v>
      </c>
      <c r="I67" t="s">
        <v>55</v>
      </c>
      <c r="J67" s="83">
        <v>2022</v>
      </c>
    </row>
    <row r="68" spans="1:10" x14ac:dyDescent="0.3">
      <c r="A68" t="s">
        <v>86</v>
      </c>
      <c r="B68" s="3">
        <f t="shared" ref="B68:B73" ca="1" si="46">RANDBETWEEN(2000,10000)</f>
        <v>7710</v>
      </c>
      <c r="C68" s="3">
        <f t="shared" ref="C68:C73" ca="1" si="47">RANDBETWEEN(10,100)</f>
        <v>85</v>
      </c>
      <c r="D68" s="3">
        <f t="shared" ca="1" si="42"/>
        <v>90.705882352941174</v>
      </c>
      <c r="E68" s="3">
        <f t="shared" ca="1" si="43"/>
        <v>7029</v>
      </c>
      <c r="F68" s="3">
        <f t="shared" ref="F68:F73" ca="1" si="48">RANDBETWEEN(10,100)</f>
        <v>97</v>
      </c>
      <c r="G68" s="3">
        <f t="shared" ca="1" si="44"/>
        <v>72.463917525773198</v>
      </c>
      <c r="H68" s="3">
        <f t="shared" ca="1" si="45"/>
        <v>14739</v>
      </c>
      <c r="I68" t="s">
        <v>55</v>
      </c>
      <c r="J68" s="83">
        <v>2022</v>
      </c>
    </row>
    <row r="69" spans="1:10" x14ac:dyDescent="0.3">
      <c r="A69" t="s">
        <v>87</v>
      </c>
      <c r="B69" s="3">
        <f t="shared" ca="1" si="46"/>
        <v>8883</v>
      </c>
      <c r="C69" s="3">
        <f t="shared" ca="1" si="47"/>
        <v>24</v>
      </c>
      <c r="D69" s="3">
        <f t="shared" ca="1" si="42"/>
        <v>370.125</v>
      </c>
      <c r="E69" s="3">
        <f t="shared" ca="1" si="43"/>
        <v>2184</v>
      </c>
      <c r="F69" s="3">
        <f t="shared" ca="1" si="48"/>
        <v>28</v>
      </c>
      <c r="G69" s="3">
        <f t="shared" ca="1" si="44"/>
        <v>78</v>
      </c>
      <c r="H69" s="3">
        <f t="shared" ca="1" si="45"/>
        <v>11067</v>
      </c>
      <c r="I69" t="s">
        <v>55</v>
      </c>
      <c r="J69" s="83">
        <v>2022</v>
      </c>
    </row>
    <row r="70" spans="1:10" x14ac:dyDescent="0.3">
      <c r="A70" t="s">
        <v>88</v>
      </c>
      <c r="B70" s="3">
        <f t="shared" ca="1" si="46"/>
        <v>8787</v>
      </c>
      <c r="C70" s="3">
        <f t="shared" ca="1" si="47"/>
        <v>74</v>
      </c>
      <c r="D70" s="3">
        <f t="shared" ca="1" si="42"/>
        <v>118.74324324324324</v>
      </c>
      <c r="E70" s="3">
        <f t="shared" ca="1" si="43"/>
        <v>7280</v>
      </c>
      <c r="F70" s="3">
        <f t="shared" ca="1" si="48"/>
        <v>82</v>
      </c>
      <c r="G70" s="3">
        <f t="shared" ca="1" si="44"/>
        <v>88.780487804878049</v>
      </c>
      <c r="H70" s="3">
        <f t="shared" ca="1" si="45"/>
        <v>16067</v>
      </c>
      <c r="I70" t="s">
        <v>55</v>
      </c>
      <c r="J70" s="83">
        <v>2022</v>
      </c>
    </row>
    <row r="71" spans="1:10" x14ac:dyDescent="0.3">
      <c r="A71" t="s">
        <v>89</v>
      </c>
      <c r="B71" s="3">
        <f t="shared" ca="1" si="46"/>
        <v>7354</v>
      </c>
      <c r="C71" s="3">
        <f t="shared" ca="1" si="47"/>
        <v>45</v>
      </c>
      <c r="D71" s="3">
        <f t="shared" ca="1" si="42"/>
        <v>163.42222222222222</v>
      </c>
      <c r="E71" s="3">
        <f t="shared" ca="1" si="43"/>
        <v>9573</v>
      </c>
      <c r="F71" s="3">
        <f t="shared" ca="1" si="48"/>
        <v>28</v>
      </c>
      <c r="G71" s="3">
        <f t="shared" ca="1" si="44"/>
        <v>341.89285714285717</v>
      </c>
      <c r="H71" s="3">
        <f t="shared" ca="1" si="45"/>
        <v>16927</v>
      </c>
      <c r="I71" t="s">
        <v>55</v>
      </c>
      <c r="J71" s="83">
        <v>2022</v>
      </c>
    </row>
    <row r="72" spans="1:10" x14ac:dyDescent="0.3">
      <c r="A72" t="s">
        <v>90</v>
      </c>
      <c r="B72" s="3">
        <f t="shared" ca="1" si="46"/>
        <v>5002</v>
      </c>
      <c r="C72" s="3">
        <f t="shared" ca="1" si="47"/>
        <v>64</v>
      </c>
      <c r="D72" s="3">
        <f t="shared" ca="1" si="42"/>
        <v>78.15625</v>
      </c>
      <c r="E72" s="3">
        <f t="shared" ca="1" si="43"/>
        <v>4801</v>
      </c>
      <c r="F72" s="3">
        <f t="shared" ca="1" si="48"/>
        <v>11</v>
      </c>
      <c r="G72" s="3">
        <f t="shared" ca="1" si="44"/>
        <v>436.45454545454544</v>
      </c>
      <c r="H72" s="3">
        <f t="shared" ca="1" si="45"/>
        <v>9803</v>
      </c>
      <c r="I72" t="s">
        <v>55</v>
      </c>
      <c r="J72" s="83">
        <v>2022</v>
      </c>
    </row>
    <row r="73" spans="1:10" x14ac:dyDescent="0.3">
      <c r="A73" t="s">
        <v>91</v>
      </c>
      <c r="B73" s="3">
        <f t="shared" ca="1" si="46"/>
        <v>8776</v>
      </c>
      <c r="C73" s="3">
        <f t="shared" ca="1" si="47"/>
        <v>88</v>
      </c>
      <c r="D73" s="3">
        <f t="shared" ca="1" si="42"/>
        <v>99.727272727272734</v>
      </c>
      <c r="E73" s="3">
        <f t="shared" ca="1" si="43"/>
        <v>3855</v>
      </c>
      <c r="F73" s="3">
        <f t="shared" ca="1" si="48"/>
        <v>91</v>
      </c>
      <c r="G73" s="3">
        <f t="shared" ca="1" si="44"/>
        <v>42.362637362637365</v>
      </c>
      <c r="H73" s="3">
        <f t="shared" ca="1" si="45"/>
        <v>12631</v>
      </c>
      <c r="I73" t="s">
        <v>55</v>
      </c>
      <c r="J73" s="83">
        <v>2022</v>
      </c>
    </row>
    <row r="74" spans="1:10" x14ac:dyDescent="0.3">
      <c r="A74" t="s">
        <v>84</v>
      </c>
      <c r="B74" s="3">
        <f ca="1">RANDBETWEEN(2000,10000)</f>
        <v>5377</v>
      </c>
      <c r="C74" s="3">
        <f ca="1">RANDBETWEEN(10,100)</f>
        <v>26</v>
      </c>
      <c r="D74" s="3">
        <f ca="1">B74/C74</f>
        <v>206.80769230769232</v>
      </c>
      <c r="E74" s="3">
        <f t="shared" ca="1" si="43"/>
        <v>5351</v>
      </c>
      <c r="F74" s="3">
        <f ca="1">RANDBETWEEN(10,100)</f>
        <v>14</v>
      </c>
      <c r="G74" s="3">
        <f ca="1">E74/F74</f>
        <v>382.21428571428572</v>
      </c>
      <c r="H74" s="3">
        <f ca="1">B74+E74</f>
        <v>10728</v>
      </c>
      <c r="I74" t="s">
        <v>56</v>
      </c>
      <c r="J74" s="83">
        <v>2022</v>
      </c>
    </row>
    <row r="75" spans="1:10" x14ac:dyDescent="0.3">
      <c r="A75" t="s">
        <v>85</v>
      </c>
      <c r="B75" s="3">
        <f t="shared" ref="B75:B97" ca="1" si="49">RANDBETWEEN(2000,10000)</f>
        <v>9420</v>
      </c>
      <c r="C75" s="3">
        <f ca="1">RANDBETWEEN(10,100)</f>
        <v>48</v>
      </c>
      <c r="D75" s="3">
        <f t="shared" ref="D75:D81" ca="1" si="50">B75/C75</f>
        <v>196.25</v>
      </c>
      <c r="E75" s="3">
        <f t="shared" ca="1" si="43"/>
        <v>7393</v>
      </c>
      <c r="F75" s="3">
        <f ca="1">RANDBETWEEN(10,100)</f>
        <v>39</v>
      </c>
      <c r="G75" s="3">
        <f t="shared" ref="G75:G81" ca="1" si="51">E75/F75</f>
        <v>189.56410256410257</v>
      </c>
      <c r="H75" s="3">
        <f t="shared" ref="H75:H81" ca="1" si="52">B75+E75</f>
        <v>16813</v>
      </c>
      <c r="I75" t="s">
        <v>56</v>
      </c>
      <c r="J75" s="83">
        <v>2022</v>
      </c>
    </row>
    <row r="76" spans="1:10" x14ac:dyDescent="0.3">
      <c r="A76" t="s">
        <v>86</v>
      </c>
      <c r="B76" s="3">
        <f t="shared" ca="1" si="49"/>
        <v>2200</v>
      </c>
      <c r="C76" s="3">
        <f t="shared" ref="C76:C81" ca="1" si="53">RANDBETWEEN(10,100)</f>
        <v>13</v>
      </c>
      <c r="D76" s="3">
        <f t="shared" ca="1" si="50"/>
        <v>169.23076923076923</v>
      </c>
      <c r="E76" s="3">
        <f t="shared" ca="1" si="43"/>
        <v>4411</v>
      </c>
      <c r="F76" s="3">
        <f t="shared" ref="F76:F81" ca="1" si="54">RANDBETWEEN(10,100)</f>
        <v>43</v>
      </c>
      <c r="G76" s="3">
        <f t="shared" ca="1" si="51"/>
        <v>102.58139534883721</v>
      </c>
      <c r="H76" s="3">
        <f t="shared" ca="1" si="52"/>
        <v>6611</v>
      </c>
      <c r="I76" t="s">
        <v>56</v>
      </c>
      <c r="J76" s="83">
        <v>2022</v>
      </c>
    </row>
    <row r="77" spans="1:10" x14ac:dyDescent="0.3">
      <c r="A77" t="s">
        <v>87</v>
      </c>
      <c r="B77" s="3">
        <f t="shared" ca="1" si="49"/>
        <v>8491</v>
      </c>
      <c r="C77" s="3">
        <f t="shared" ca="1" si="53"/>
        <v>71</v>
      </c>
      <c r="D77" s="3">
        <f t="shared" ca="1" si="50"/>
        <v>119.59154929577464</v>
      </c>
      <c r="E77" s="3">
        <f t="shared" ca="1" si="43"/>
        <v>2795</v>
      </c>
      <c r="F77" s="3">
        <f t="shared" ca="1" si="54"/>
        <v>45</v>
      </c>
      <c r="G77" s="3">
        <f t="shared" ca="1" si="51"/>
        <v>62.111111111111114</v>
      </c>
      <c r="H77" s="3">
        <f t="shared" ca="1" si="52"/>
        <v>11286</v>
      </c>
      <c r="I77" t="s">
        <v>56</v>
      </c>
      <c r="J77" s="83">
        <v>2022</v>
      </c>
    </row>
    <row r="78" spans="1:10" x14ac:dyDescent="0.3">
      <c r="A78" t="s">
        <v>88</v>
      </c>
      <c r="B78" s="3">
        <f t="shared" ca="1" si="49"/>
        <v>3799</v>
      </c>
      <c r="C78" s="3">
        <f t="shared" ca="1" si="53"/>
        <v>93</v>
      </c>
      <c r="D78" s="3">
        <f t="shared" ca="1" si="50"/>
        <v>40.8494623655914</v>
      </c>
      <c r="E78" s="3">
        <f t="shared" ca="1" si="43"/>
        <v>6764</v>
      </c>
      <c r="F78" s="3">
        <f t="shared" ca="1" si="54"/>
        <v>30</v>
      </c>
      <c r="G78" s="3">
        <f t="shared" ca="1" si="51"/>
        <v>225.46666666666667</v>
      </c>
      <c r="H78" s="3">
        <f t="shared" ca="1" si="52"/>
        <v>10563</v>
      </c>
      <c r="I78" t="s">
        <v>56</v>
      </c>
      <c r="J78" s="83">
        <v>2022</v>
      </c>
    </row>
    <row r="79" spans="1:10" x14ac:dyDescent="0.3">
      <c r="A79" t="s">
        <v>89</v>
      </c>
      <c r="B79" s="3">
        <f t="shared" ca="1" si="49"/>
        <v>5656</v>
      </c>
      <c r="C79" s="3">
        <f t="shared" ca="1" si="53"/>
        <v>56</v>
      </c>
      <c r="D79" s="3">
        <f t="shared" ca="1" si="50"/>
        <v>101</v>
      </c>
      <c r="E79" s="3">
        <f t="shared" ca="1" si="43"/>
        <v>2430</v>
      </c>
      <c r="F79" s="3">
        <f t="shared" ca="1" si="54"/>
        <v>95</v>
      </c>
      <c r="G79" s="3">
        <f t="shared" ca="1" si="51"/>
        <v>25.578947368421051</v>
      </c>
      <c r="H79" s="3">
        <f t="shared" ca="1" si="52"/>
        <v>8086</v>
      </c>
      <c r="I79" t="s">
        <v>56</v>
      </c>
      <c r="J79" s="83">
        <v>2022</v>
      </c>
    </row>
    <row r="80" spans="1:10" x14ac:dyDescent="0.3">
      <c r="A80" t="s">
        <v>90</v>
      </c>
      <c r="B80" s="3">
        <f t="shared" ca="1" si="49"/>
        <v>7771</v>
      </c>
      <c r="C80" s="3">
        <f t="shared" ca="1" si="53"/>
        <v>62</v>
      </c>
      <c r="D80" s="3">
        <f t="shared" ca="1" si="50"/>
        <v>125.33870967741936</v>
      </c>
      <c r="E80" s="3">
        <f t="shared" ca="1" si="43"/>
        <v>8472</v>
      </c>
      <c r="F80" s="3">
        <f t="shared" ca="1" si="54"/>
        <v>13</v>
      </c>
      <c r="G80" s="3">
        <f t="shared" ca="1" si="51"/>
        <v>651.69230769230774</v>
      </c>
      <c r="H80" s="3">
        <f t="shared" ca="1" si="52"/>
        <v>16243</v>
      </c>
      <c r="I80" t="s">
        <v>56</v>
      </c>
      <c r="J80" s="83">
        <v>2022</v>
      </c>
    </row>
    <row r="81" spans="1:10" x14ac:dyDescent="0.3">
      <c r="A81" t="s">
        <v>91</v>
      </c>
      <c r="B81" s="3">
        <f t="shared" ca="1" si="49"/>
        <v>5903</v>
      </c>
      <c r="C81" s="3">
        <f t="shared" ca="1" si="53"/>
        <v>93</v>
      </c>
      <c r="D81" s="3">
        <f t="shared" ca="1" si="50"/>
        <v>63.473118279569896</v>
      </c>
      <c r="E81" s="3">
        <f t="shared" ca="1" si="43"/>
        <v>6014</v>
      </c>
      <c r="F81" s="3">
        <f t="shared" ca="1" si="54"/>
        <v>72</v>
      </c>
      <c r="G81" s="3">
        <f t="shared" ca="1" si="51"/>
        <v>83.527777777777771</v>
      </c>
      <c r="H81" s="3">
        <f t="shared" ca="1" si="52"/>
        <v>11917</v>
      </c>
      <c r="I81" t="s">
        <v>56</v>
      </c>
      <c r="J81" s="83">
        <v>2022</v>
      </c>
    </row>
    <row r="82" spans="1:10" x14ac:dyDescent="0.3">
      <c r="A82" t="s">
        <v>84</v>
      </c>
      <c r="B82" s="3">
        <f ca="1">RANDBETWEEN(2000,10000)</f>
        <v>7613</v>
      </c>
      <c r="C82" s="3">
        <f ca="1">RANDBETWEEN(10,100)</f>
        <v>73</v>
      </c>
      <c r="D82" s="3">
        <f ca="1">B82/C82</f>
        <v>104.28767123287672</v>
      </c>
      <c r="E82" s="3">
        <f t="shared" ca="1" si="43"/>
        <v>8843</v>
      </c>
      <c r="F82" s="3">
        <f ca="1">RANDBETWEEN(10,100)</f>
        <v>97</v>
      </c>
      <c r="G82" s="3">
        <f ca="1">E82/F82</f>
        <v>91.164948453608247</v>
      </c>
      <c r="H82" s="3">
        <f ca="1">B82+E82</f>
        <v>16456</v>
      </c>
      <c r="I82" t="s">
        <v>57</v>
      </c>
      <c r="J82" s="83">
        <v>2022</v>
      </c>
    </row>
    <row r="83" spans="1:10" x14ac:dyDescent="0.3">
      <c r="A83" t="s">
        <v>85</v>
      </c>
      <c r="B83" s="3">
        <f t="shared" ca="1" si="49"/>
        <v>6284</v>
      </c>
      <c r="C83" s="3">
        <f ca="1">RANDBETWEEN(10,100)</f>
        <v>96</v>
      </c>
      <c r="D83" s="3">
        <f t="shared" ref="D83:D89" ca="1" si="55">B83/C83</f>
        <v>65.458333333333329</v>
      </c>
      <c r="E83" s="3">
        <f t="shared" ca="1" si="43"/>
        <v>7821</v>
      </c>
      <c r="F83" s="3">
        <f ca="1">RANDBETWEEN(10,100)</f>
        <v>31</v>
      </c>
      <c r="G83" s="3">
        <f t="shared" ref="G83:G89" ca="1" si="56">E83/F83</f>
        <v>252.29032258064515</v>
      </c>
      <c r="H83" s="3">
        <f t="shared" ref="H83:H89" ca="1" si="57">B83+E83</f>
        <v>14105</v>
      </c>
      <c r="I83" t="s">
        <v>57</v>
      </c>
      <c r="J83" s="83">
        <v>2022</v>
      </c>
    </row>
    <row r="84" spans="1:10" x14ac:dyDescent="0.3">
      <c r="A84" t="s">
        <v>86</v>
      </c>
      <c r="B84" s="3">
        <f t="shared" ca="1" si="49"/>
        <v>7235</v>
      </c>
      <c r="C84" s="3">
        <f t="shared" ref="C84:C89" ca="1" si="58">RANDBETWEEN(10,100)</f>
        <v>76</v>
      </c>
      <c r="D84" s="3">
        <f t="shared" ca="1" si="55"/>
        <v>95.19736842105263</v>
      </c>
      <c r="E84" s="3">
        <f t="shared" ca="1" si="43"/>
        <v>2427</v>
      </c>
      <c r="F84" s="3">
        <f t="shared" ref="F84:F89" ca="1" si="59">RANDBETWEEN(10,100)</f>
        <v>86</v>
      </c>
      <c r="G84" s="3">
        <f t="shared" ca="1" si="56"/>
        <v>28.220930232558139</v>
      </c>
      <c r="H84" s="3">
        <f t="shared" ca="1" si="57"/>
        <v>9662</v>
      </c>
      <c r="I84" t="s">
        <v>57</v>
      </c>
      <c r="J84" s="83">
        <v>2022</v>
      </c>
    </row>
    <row r="85" spans="1:10" x14ac:dyDescent="0.3">
      <c r="A85" t="s">
        <v>87</v>
      </c>
      <c r="B85" s="3">
        <f t="shared" ca="1" si="49"/>
        <v>3607</v>
      </c>
      <c r="C85" s="3">
        <f t="shared" ca="1" si="58"/>
        <v>28</v>
      </c>
      <c r="D85" s="3">
        <f t="shared" ca="1" si="55"/>
        <v>128.82142857142858</v>
      </c>
      <c r="E85" s="3">
        <f t="shared" ca="1" si="43"/>
        <v>3587</v>
      </c>
      <c r="F85" s="3">
        <f t="shared" ca="1" si="59"/>
        <v>37</v>
      </c>
      <c r="G85" s="3">
        <f t="shared" ca="1" si="56"/>
        <v>96.945945945945951</v>
      </c>
      <c r="H85" s="3">
        <f t="shared" ca="1" si="57"/>
        <v>7194</v>
      </c>
      <c r="I85" t="s">
        <v>57</v>
      </c>
      <c r="J85" s="83">
        <v>2022</v>
      </c>
    </row>
    <row r="86" spans="1:10" x14ac:dyDescent="0.3">
      <c r="A86" t="s">
        <v>88</v>
      </c>
      <c r="B86" s="3">
        <f t="shared" ca="1" si="49"/>
        <v>4508</v>
      </c>
      <c r="C86" s="3">
        <f t="shared" ca="1" si="58"/>
        <v>16</v>
      </c>
      <c r="D86" s="3">
        <f t="shared" ca="1" si="55"/>
        <v>281.75</v>
      </c>
      <c r="E86" s="3">
        <f t="shared" ca="1" si="43"/>
        <v>2955</v>
      </c>
      <c r="F86" s="3">
        <f t="shared" ca="1" si="59"/>
        <v>56</v>
      </c>
      <c r="G86" s="3">
        <f t="shared" ca="1" si="56"/>
        <v>52.767857142857146</v>
      </c>
      <c r="H86" s="3">
        <f t="shared" ca="1" si="57"/>
        <v>7463</v>
      </c>
      <c r="I86" t="s">
        <v>57</v>
      </c>
      <c r="J86" s="83">
        <v>2022</v>
      </c>
    </row>
    <row r="87" spans="1:10" x14ac:dyDescent="0.3">
      <c r="A87" t="s">
        <v>89</v>
      </c>
      <c r="B87" s="3">
        <f t="shared" ca="1" si="49"/>
        <v>6671</v>
      </c>
      <c r="C87" s="3">
        <f t="shared" ca="1" si="58"/>
        <v>14</v>
      </c>
      <c r="D87" s="3">
        <f t="shared" ca="1" si="55"/>
        <v>476.5</v>
      </c>
      <c r="E87" s="3">
        <f t="shared" ca="1" si="43"/>
        <v>3762</v>
      </c>
      <c r="F87" s="3">
        <f t="shared" ca="1" si="59"/>
        <v>13</v>
      </c>
      <c r="G87" s="3">
        <f t="shared" ca="1" si="56"/>
        <v>289.38461538461536</v>
      </c>
      <c r="H87" s="3">
        <f t="shared" ca="1" si="57"/>
        <v>10433</v>
      </c>
      <c r="I87" t="s">
        <v>57</v>
      </c>
      <c r="J87" s="83">
        <v>2022</v>
      </c>
    </row>
    <row r="88" spans="1:10" x14ac:dyDescent="0.3">
      <c r="A88" t="s">
        <v>90</v>
      </c>
      <c r="B88" s="3">
        <f t="shared" ca="1" si="49"/>
        <v>8172</v>
      </c>
      <c r="C88" s="3">
        <f t="shared" ca="1" si="58"/>
        <v>55</v>
      </c>
      <c r="D88" s="3">
        <f t="shared" ca="1" si="55"/>
        <v>148.58181818181819</v>
      </c>
      <c r="E88" s="3">
        <f t="shared" ca="1" si="43"/>
        <v>6714</v>
      </c>
      <c r="F88" s="3">
        <f t="shared" ca="1" si="59"/>
        <v>48</v>
      </c>
      <c r="G88" s="3">
        <f t="shared" ca="1" si="56"/>
        <v>139.875</v>
      </c>
      <c r="H88" s="3">
        <f t="shared" ca="1" si="57"/>
        <v>14886</v>
      </c>
      <c r="I88" t="s">
        <v>57</v>
      </c>
      <c r="J88" s="83">
        <v>2022</v>
      </c>
    </row>
    <row r="89" spans="1:10" x14ac:dyDescent="0.3">
      <c r="A89" t="s">
        <v>91</v>
      </c>
      <c r="B89" s="3">
        <f t="shared" ca="1" si="49"/>
        <v>9254</v>
      </c>
      <c r="C89" s="3">
        <f t="shared" ca="1" si="58"/>
        <v>16</v>
      </c>
      <c r="D89" s="3">
        <f t="shared" ca="1" si="55"/>
        <v>578.375</v>
      </c>
      <c r="E89" s="3">
        <f t="shared" ca="1" si="43"/>
        <v>5925</v>
      </c>
      <c r="F89" s="3">
        <f t="shared" ca="1" si="59"/>
        <v>77</v>
      </c>
      <c r="G89" s="3">
        <f t="shared" ca="1" si="56"/>
        <v>76.948051948051955</v>
      </c>
      <c r="H89" s="3">
        <f t="shared" ca="1" si="57"/>
        <v>15179</v>
      </c>
      <c r="I89" t="s">
        <v>57</v>
      </c>
      <c r="J89" s="83">
        <v>2022</v>
      </c>
    </row>
    <row r="90" spans="1:10" x14ac:dyDescent="0.3">
      <c r="A90" t="s">
        <v>84</v>
      </c>
      <c r="B90" s="3">
        <f ca="1">RANDBETWEEN(2000,10000)</f>
        <v>6353</v>
      </c>
      <c r="C90" s="3">
        <f ca="1">RANDBETWEEN(10,100)</f>
        <v>65</v>
      </c>
      <c r="D90" s="3">
        <f ca="1">B90/C90</f>
        <v>97.738461538461536</v>
      </c>
      <c r="E90" s="3">
        <f t="shared" ca="1" si="43"/>
        <v>5311</v>
      </c>
      <c r="F90" s="3">
        <f ca="1">RANDBETWEEN(10,100)</f>
        <v>73</v>
      </c>
      <c r="G90" s="3">
        <f ca="1">E90/F90</f>
        <v>72.753424657534254</v>
      </c>
      <c r="H90" s="3">
        <f ca="1">B90+E90</f>
        <v>11664</v>
      </c>
      <c r="I90" t="s">
        <v>58</v>
      </c>
      <c r="J90" s="83">
        <v>2022</v>
      </c>
    </row>
    <row r="91" spans="1:10" x14ac:dyDescent="0.3">
      <c r="A91" t="s">
        <v>85</v>
      </c>
      <c r="B91" s="3">
        <f t="shared" ca="1" si="49"/>
        <v>3590</v>
      </c>
      <c r="C91" s="3">
        <f ca="1">RANDBETWEEN(10,100)</f>
        <v>60</v>
      </c>
      <c r="D91" s="3">
        <f t="shared" ref="D91:D97" ca="1" si="60">B91/C91</f>
        <v>59.833333333333336</v>
      </c>
      <c r="E91" s="3">
        <f t="shared" ca="1" si="43"/>
        <v>8387</v>
      </c>
      <c r="F91" s="3">
        <f ca="1">RANDBETWEEN(10,100)</f>
        <v>46</v>
      </c>
      <c r="G91" s="3">
        <f t="shared" ref="G91:G97" ca="1" si="61">E91/F91</f>
        <v>182.32608695652175</v>
      </c>
      <c r="H91" s="3">
        <f t="shared" ref="H91:H97" ca="1" si="62">B91+E91</f>
        <v>11977</v>
      </c>
      <c r="I91" t="s">
        <v>58</v>
      </c>
      <c r="J91" s="83">
        <v>2022</v>
      </c>
    </row>
    <row r="92" spans="1:10" x14ac:dyDescent="0.3">
      <c r="A92" t="s">
        <v>86</v>
      </c>
      <c r="B92" s="3">
        <f t="shared" ca="1" si="49"/>
        <v>9900</v>
      </c>
      <c r="C92" s="3">
        <f t="shared" ref="C92:C97" ca="1" si="63">RANDBETWEEN(10,100)</f>
        <v>56</v>
      </c>
      <c r="D92" s="3">
        <f t="shared" ca="1" si="60"/>
        <v>176.78571428571428</v>
      </c>
      <c r="E92" s="3">
        <f t="shared" ca="1" si="43"/>
        <v>9483</v>
      </c>
      <c r="F92" s="3">
        <f t="shared" ref="F92:F97" ca="1" si="64">RANDBETWEEN(10,100)</f>
        <v>81</v>
      </c>
      <c r="G92" s="3">
        <f t="shared" ca="1" si="61"/>
        <v>117.07407407407408</v>
      </c>
      <c r="H92" s="3">
        <f t="shared" ca="1" si="62"/>
        <v>19383</v>
      </c>
      <c r="I92" t="s">
        <v>58</v>
      </c>
      <c r="J92" s="83">
        <v>2022</v>
      </c>
    </row>
    <row r="93" spans="1:10" x14ac:dyDescent="0.3">
      <c r="A93" t="s">
        <v>87</v>
      </c>
      <c r="B93" s="3">
        <f t="shared" ca="1" si="49"/>
        <v>2750</v>
      </c>
      <c r="C93" s="3">
        <f t="shared" ca="1" si="63"/>
        <v>94</v>
      </c>
      <c r="D93" s="3">
        <f t="shared" ca="1" si="60"/>
        <v>29.25531914893617</v>
      </c>
      <c r="E93" s="3">
        <f t="shared" ca="1" si="43"/>
        <v>4304</v>
      </c>
      <c r="F93" s="3">
        <f t="shared" ca="1" si="64"/>
        <v>99</v>
      </c>
      <c r="G93" s="3">
        <f t="shared" ca="1" si="61"/>
        <v>43.474747474747474</v>
      </c>
      <c r="H93" s="3">
        <f t="shared" ca="1" si="62"/>
        <v>7054</v>
      </c>
      <c r="I93" t="s">
        <v>58</v>
      </c>
      <c r="J93" s="83">
        <v>2022</v>
      </c>
    </row>
    <row r="94" spans="1:10" x14ac:dyDescent="0.3">
      <c r="A94" t="s">
        <v>88</v>
      </c>
      <c r="B94" s="3">
        <f t="shared" ca="1" si="49"/>
        <v>6799</v>
      </c>
      <c r="C94" s="3">
        <f t="shared" ca="1" si="63"/>
        <v>69</v>
      </c>
      <c r="D94" s="3">
        <f t="shared" ca="1" si="60"/>
        <v>98.536231884057969</v>
      </c>
      <c r="E94" s="3">
        <f t="shared" ca="1" si="43"/>
        <v>3511</v>
      </c>
      <c r="F94" s="3">
        <f t="shared" ca="1" si="64"/>
        <v>56</v>
      </c>
      <c r="G94" s="3">
        <f t="shared" ca="1" si="61"/>
        <v>62.696428571428569</v>
      </c>
      <c r="H94" s="3">
        <f t="shared" ca="1" si="62"/>
        <v>10310</v>
      </c>
      <c r="I94" t="s">
        <v>58</v>
      </c>
      <c r="J94" s="83">
        <v>2022</v>
      </c>
    </row>
    <row r="95" spans="1:10" x14ac:dyDescent="0.3">
      <c r="A95" t="s">
        <v>89</v>
      </c>
      <c r="B95" s="3">
        <f t="shared" ca="1" si="49"/>
        <v>3044</v>
      </c>
      <c r="C95" s="3">
        <f t="shared" ca="1" si="63"/>
        <v>35</v>
      </c>
      <c r="D95" s="3">
        <f t="shared" ca="1" si="60"/>
        <v>86.971428571428575</v>
      </c>
      <c r="E95" s="3">
        <f t="shared" ca="1" si="43"/>
        <v>6949</v>
      </c>
      <c r="F95" s="3">
        <f t="shared" ca="1" si="64"/>
        <v>79</v>
      </c>
      <c r="G95" s="3">
        <f t="shared" ca="1" si="61"/>
        <v>87.962025316455694</v>
      </c>
      <c r="H95" s="3">
        <f t="shared" ca="1" si="62"/>
        <v>9993</v>
      </c>
      <c r="I95" t="s">
        <v>58</v>
      </c>
      <c r="J95" s="83">
        <v>2022</v>
      </c>
    </row>
    <row r="96" spans="1:10" x14ac:dyDescent="0.3">
      <c r="A96" t="s">
        <v>90</v>
      </c>
      <c r="B96" s="3">
        <f t="shared" ca="1" si="49"/>
        <v>8079</v>
      </c>
      <c r="C96" s="3">
        <f t="shared" ca="1" si="63"/>
        <v>41</v>
      </c>
      <c r="D96" s="3">
        <f t="shared" ca="1" si="60"/>
        <v>197.04878048780489</v>
      </c>
      <c r="E96" s="3">
        <f t="shared" ca="1" si="43"/>
        <v>8730</v>
      </c>
      <c r="F96" s="3">
        <f t="shared" ca="1" si="64"/>
        <v>60</v>
      </c>
      <c r="G96" s="3">
        <f t="shared" ca="1" si="61"/>
        <v>145.5</v>
      </c>
      <c r="H96" s="3">
        <f t="shared" ca="1" si="62"/>
        <v>16809</v>
      </c>
      <c r="I96" t="s">
        <v>58</v>
      </c>
      <c r="J96" s="83">
        <v>2022</v>
      </c>
    </row>
    <row r="97" spans="1:10" x14ac:dyDescent="0.3">
      <c r="A97" t="s">
        <v>91</v>
      </c>
      <c r="B97" s="3">
        <f t="shared" ca="1" si="49"/>
        <v>6950</v>
      </c>
      <c r="C97" s="3">
        <f t="shared" ca="1" si="63"/>
        <v>44</v>
      </c>
      <c r="D97" s="3">
        <f t="shared" ca="1" si="60"/>
        <v>157.95454545454547</v>
      </c>
      <c r="E97" s="3">
        <f t="shared" ca="1" si="43"/>
        <v>7523</v>
      </c>
      <c r="F97" s="3">
        <f t="shared" ca="1" si="64"/>
        <v>96</v>
      </c>
      <c r="G97" s="3">
        <f t="shared" ca="1" si="61"/>
        <v>78.364583333333329</v>
      </c>
      <c r="H97" s="3">
        <f t="shared" ca="1" si="62"/>
        <v>14473</v>
      </c>
      <c r="I97" t="s">
        <v>58</v>
      </c>
      <c r="J97" s="83">
        <v>2022</v>
      </c>
    </row>
    <row r="98" spans="1:10" x14ac:dyDescent="0.3">
      <c r="A98" t="s">
        <v>84</v>
      </c>
      <c r="B98" s="3">
        <f ca="1">RANDBETWEEN(2000,10000)</f>
        <v>2178</v>
      </c>
      <c r="C98" s="3">
        <f ca="1">RANDBETWEEN(10,100)</f>
        <v>27</v>
      </c>
      <c r="D98" s="3">
        <f ca="1">B98/C98</f>
        <v>80.666666666666671</v>
      </c>
      <c r="E98" s="3">
        <f t="shared" ref="E98:E162" ca="1" si="65">RANDBETWEEN(2000,10000)</f>
        <v>9197</v>
      </c>
      <c r="F98" s="3">
        <f ca="1">RANDBETWEEN(10,100)</f>
        <v>44</v>
      </c>
      <c r="G98" s="3">
        <f ca="1">E98/F98</f>
        <v>209.02272727272728</v>
      </c>
      <c r="H98" s="3">
        <f ca="1">B98+E98</f>
        <v>11375</v>
      </c>
      <c r="I98" t="s">
        <v>47</v>
      </c>
      <c r="J98" s="83">
        <v>2023</v>
      </c>
    </row>
    <row r="99" spans="1:10" x14ac:dyDescent="0.3">
      <c r="A99" t="s">
        <v>85</v>
      </c>
      <c r="B99" s="3">
        <f t="shared" ref="B99:B163" ca="1" si="66">RANDBETWEEN(2000,10000)</f>
        <v>2275</v>
      </c>
      <c r="C99" s="3">
        <f ca="1">RANDBETWEEN(10,100)</f>
        <v>23</v>
      </c>
      <c r="D99" s="3">
        <f t="shared" ref="D99:D105" ca="1" si="67">B99/C99</f>
        <v>98.913043478260875</v>
      </c>
      <c r="E99" s="3">
        <f t="shared" ca="1" si="65"/>
        <v>4007</v>
      </c>
      <c r="F99" s="3">
        <f ca="1">RANDBETWEEN(10,100)</f>
        <v>75</v>
      </c>
      <c r="G99" s="3">
        <f t="shared" ref="G99:G105" ca="1" si="68">E99/F99</f>
        <v>53.426666666666669</v>
      </c>
      <c r="H99" s="3">
        <f t="shared" ref="H99:H105" ca="1" si="69">B99+E99</f>
        <v>6282</v>
      </c>
      <c r="I99" t="s">
        <v>47</v>
      </c>
      <c r="J99" s="83">
        <v>2023</v>
      </c>
    </row>
    <row r="100" spans="1:10" x14ac:dyDescent="0.3">
      <c r="A100" t="s">
        <v>86</v>
      </c>
      <c r="B100" s="3">
        <f t="shared" ca="1" si="66"/>
        <v>5387</v>
      </c>
      <c r="C100" s="3">
        <f t="shared" ref="C100:C105" ca="1" si="70">RANDBETWEEN(10,100)</f>
        <v>58</v>
      </c>
      <c r="D100" s="3">
        <f t="shared" ca="1" si="67"/>
        <v>92.879310344827587</v>
      </c>
      <c r="E100" s="3">
        <f t="shared" ca="1" si="65"/>
        <v>3906</v>
      </c>
      <c r="F100" s="3">
        <f t="shared" ref="F100:F105" ca="1" si="71">RANDBETWEEN(10,100)</f>
        <v>63</v>
      </c>
      <c r="G100" s="3">
        <f t="shared" ca="1" si="68"/>
        <v>62</v>
      </c>
      <c r="H100" s="3">
        <f t="shared" ca="1" si="69"/>
        <v>9293</v>
      </c>
      <c r="I100" t="s">
        <v>47</v>
      </c>
      <c r="J100" s="83">
        <v>2023</v>
      </c>
    </row>
    <row r="101" spans="1:10" x14ac:dyDescent="0.3">
      <c r="A101" t="s">
        <v>87</v>
      </c>
      <c r="B101" s="3">
        <f t="shared" ca="1" si="66"/>
        <v>4409</v>
      </c>
      <c r="C101" s="3">
        <f t="shared" ca="1" si="70"/>
        <v>49</v>
      </c>
      <c r="D101" s="3">
        <f t="shared" ca="1" si="67"/>
        <v>89.979591836734699</v>
      </c>
      <c r="E101" s="3">
        <f t="shared" ca="1" si="65"/>
        <v>4322</v>
      </c>
      <c r="F101" s="3">
        <f t="shared" ca="1" si="71"/>
        <v>84</v>
      </c>
      <c r="G101" s="3">
        <f t="shared" ca="1" si="68"/>
        <v>51.452380952380949</v>
      </c>
      <c r="H101" s="3">
        <f t="shared" ca="1" si="69"/>
        <v>8731</v>
      </c>
      <c r="I101" t="s">
        <v>47</v>
      </c>
      <c r="J101" s="83">
        <v>2023</v>
      </c>
    </row>
    <row r="102" spans="1:10" x14ac:dyDescent="0.3">
      <c r="A102" t="s">
        <v>88</v>
      </c>
      <c r="B102" s="3">
        <f t="shared" ca="1" si="66"/>
        <v>7286</v>
      </c>
      <c r="C102" s="3">
        <f t="shared" ca="1" si="70"/>
        <v>93</v>
      </c>
      <c r="D102" s="3">
        <f t="shared" ca="1" si="67"/>
        <v>78.344086021505376</v>
      </c>
      <c r="E102" s="3">
        <f t="shared" ca="1" si="65"/>
        <v>8218</v>
      </c>
      <c r="F102" s="3">
        <f t="shared" ca="1" si="71"/>
        <v>59</v>
      </c>
      <c r="G102" s="3">
        <f t="shared" ca="1" si="68"/>
        <v>139.28813559322035</v>
      </c>
      <c r="H102" s="3">
        <f t="shared" ca="1" si="69"/>
        <v>15504</v>
      </c>
      <c r="I102" t="s">
        <v>47</v>
      </c>
      <c r="J102" s="83">
        <v>2023</v>
      </c>
    </row>
    <row r="103" spans="1:10" x14ac:dyDescent="0.3">
      <c r="A103" t="s">
        <v>89</v>
      </c>
      <c r="B103" s="3">
        <f t="shared" ca="1" si="66"/>
        <v>4842</v>
      </c>
      <c r="C103" s="3">
        <f t="shared" ca="1" si="70"/>
        <v>29</v>
      </c>
      <c r="D103" s="3">
        <f t="shared" ca="1" si="67"/>
        <v>166.9655172413793</v>
      </c>
      <c r="E103" s="3">
        <f t="shared" ca="1" si="65"/>
        <v>5751</v>
      </c>
      <c r="F103" s="3">
        <f t="shared" ca="1" si="71"/>
        <v>23</v>
      </c>
      <c r="G103" s="3">
        <f t="shared" ca="1" si="68"/>
        <v>250.04347826086956</v>
      </c>
      <c r="H103" s="3">
        <f t="shared" ca="1" si="69"/>
        <v>10593</v>
      </c>
      <c r="I103" t="s">
        <v>47</v>
      </c>
      <c r="J103" s="83">
        <v>2023</v>
      </c>
    </row>
    <row r="104" spans="1:10" x14ac:dyDescent="0.3">
      <c r="A104" t="s">
        <v>90</v>
      </c>
      <c r="B104" s="3">
        <f t="shared" ca="1" si="66"/>
        <v>3132</v>
      </c>
      <c r="C104" s="3">
        <f t="shared" ca="1" si="70"/>
        <v>99</v>
      </c>
      <c r="D104" s="3">
        <f t="shared" ca="1" si="67"/>
        <v>31.636363636363637</v>
      </c>
      <c r="E104" s="3">
        <f t="shared" ca="1" si="65"/>
        <v>2713</v>
      </c>
      <c r="F104" s="3">
        <f t="shared" ca="1" si="71"/>
        <v>57</v>
      </c>
      <c r="G104" s="3">
        <f t="shared" ca="1" si="68"/>
        <v>47.596491228070178</v>
      </c>
      <c r="H104" s="3">
        <f t="shared" ca="1" si="69"/>
        <v>5845</v>
      </c>
      <c r="I104" t="s">
        <v>47</v>
      </c>
      <c r="J104" s="83">
        <v>2023</v>
      </c>
    </row>
    <row r="105" spans="1:10" x14ac:dyDescent="0.3">
      <c r="A105" t="s">
        <v>91</v>
      </c>
      <c r="B105" s="3">
        <f t="shared" ca="1" si="66"/>
        <v>6183</v>
      </c>
      <c r="C105" s="3">
        <f t="shared" ca="1" si="70"/>
        <v>20</v>
      </c>
      <c r="D105" s="3">
        <f t="shared" ca="1" si="67"/>
        <v>309.14999999999998</v>
      </c>
      <c r="E105" s="3">
        <f t="shared" ca="1" si="65"/>
        <v>8166</v>
      </c>
      <c r="F105" s="3">
        <f t="shared" ca="1" si="71"/>
        <v>43</v>
      </c>
      <c r="G105" s="3">
        <f t="shared" ca="1" si="68"/>
        <v>189.90697674418604</v>
      </c>
      <c r="H105" s="3">
        <f t="shared" ca="1" si="69"/>
        <v>14349</v>
      </c>
      <c r="I105" t="s">
        <v>47</v>
      </c>
      <c r="J105" s="83">
        <v>2023</v>
      </c>
    </row>
    <row r="106" spans="1:10" x14ac:dyDescent="0.3">
      <c r="A106" t="s">
        <v>84</v>
      </c>
      <c r="B106" s="3">
        <f ca="1">RANDBETWEEN(2000,10000)</f>
        <v>3859</v>
      </c>
      <c r="C106" s="3">
        <f ca="1">RANDBETWEEN(10,100)</f>
        <v>15</v>
      </c>
      <c r="D106" s="3">
        <f ca="1">B106/C106</f>
        <v>257.26666666666665</v>
      </c>
      <c r="E106" s="3">
        <f t="shared" ca="1" si="65"/>
        <v>8272</v>
      </c>
      <c r="F106" s="3">
        <f ca="1">RANDBETWEEN(10,100)</f>
        <v>28</v>
      </c>
      <c r="G106" s="3">
        <f ca="1">E106/F106</f>
        <v>295.42857142857144</v>
      </c>
      <c r="H106" s="3">
        <f ca="1">B106+E106</f>
        <v>12131</v>
      </c>
      <c r="I106" t="s">
        <v>48</v>
      </c>
      <c r="J106" s="83">
        <v>2023</v>
      </c>
    </row>
    <row r="107" spans="1:10" x14ac:dyDescent="0.3">
      <c r="A107" t="s">
        <v>85</v>
      </c>
      <c r="B107" s="3">
        <f t="shared" ca="1" si="66"/>
        <v>3863</v>
      </c>
      <c r="C107" s="3">
        <f ca="1">RANDBETWEEN(10,100)</f>
        <v>33</v>
      </c>
      <c r="D107" s="3">
        <f t="shared" ref="D107:D113" ca="1" si="72">B107/C107</f>
        <v>117.06060606060606</v>
      </c>
      <c r="E107" s="3">
        <f t="shared" ca="1" si="65"/>
        <v>7579</v>
      </c>
      <c r="F107" s="3">
        <f ca="1">RANDBETWEEN(10,100)</f>
        <v>68</v>
      </c>
      <c r="G107" s="3">
        <f t="shared" ref="G107:G113" ca="1" si="73">E107/F107</f>
        <v>111.45588235294117</v>
      </c>
      <c r="H107" s="3">
        <f t="shared" ref="H107:H113" ca="1" si="74">B107+E107</f>
        <v>11442</v>
      </c>
      <c r="I107" t="s">
        <v>48</v>
      </c>
      <c r="J107" s="83">
        <v>2023</v>
      </c>
    </row>
    <row r="108" spans="1:10" x14ac:dyDescent="0.3">
      <c r="A108" t="s">
        <v>86</v>
      </c>
      <c r="B108" s="3">
        <f t="shared" ca="1" si="66"/>
        <v>6848</v>
      </c>
      <c r="C108" s="3">
        <f t="shared" ref="C108:C113" ca="1" si="75">RANDBETWEEN(10,100)</f>
        <v>23</v>
      </c>
      <c r="D108" s="3">
        <f t="shared" ca="1" si="72"/>
        <v>297.73913043478262</v>
      </c>
      <c r="E108" s="3">
        <f t="shared" ca="1" si="65"/>
        <v>7266</v>
      </c>
      <c r="F108" s="3">
        <f t="shared" ref="F108:F113" ca="1" si="76">RANDBETWEEN(10,100)</f>
        <v>76</v>
      </c>
      <c r="G108" s="3">
        <f t="shared" ca="1" si="73"/>
        <v>95.60526315789474</v>
      </c>
      <c r="H108" s="3">
        <f t="shared" ca="1" si="74"/>
        <v>14114</v>
      </c>
      <c r="I108" t="s">
        <v>48</v>
      </c>
      <c r="J108" s="83">
        <v>2023</v>
      </c>
    </row>
    <row r="109" spans="1:10" x14ac:dyDescent="0.3">
      <c r="A109" t="s">
        <v>87</v>
      </c>
      <c r="B109" s="3">
        <f t="shared" ca="1" si="66"/>
        <v>5598</v>
      </c>
      <c r="C109" s="3">
        <f t="shared" ca="1" si="75"/>
        <v>27</v>
      </c>
      <c r="D109" s="3">
        <f t="shared" ca="1" si="72"/>
        <v>207.33333333333334</v>
      </c>
      <c r="E109" s="3">
        <f t="shared" ca="1" si="65"/>
        <v>3365</v>
      </c>
      <c r="F109" s="3">
        <f t="shared" ca="1" si="76"/>
        <v>22</v>
      </c>
      <c r="G109" s="3">
        <f t="shared" ca="1" si="73"/>
        <v>152.95454545454547</v>
      </c>
      <c r="H109" s="3">
        <f t="shared" ca="1" si="74"/>
        <v>8963</v>
      </c>
      <c r="I109" t="s">
        <v>48</v>
      </c>
      <c r="J109" s="83">
        <v>2023</v>
      </c>
    </row>
    <row r="110" spans="1:10" x14ac:dyDescent="0.3">
      <c r="A110" t="s">
        <v>88</v>
      </c>
      <c r="B110" s="3">
        <f t="shared" ca="1" si="66"/>
        <v>5021</v>
      </c>
      <c r="C110" s="3">
        <f t="shared" ca="1" si="75"/>
        <v>57</v>
      </c>
      <c r="D110" s="3">
        <f t="shared" ca="1" si="72"/>
        <v>88.087719298245617</v>
      </c>
      <c r="E110" s="3">
        <f t="shared" ca="1" si="65"/>
        <v>2643</v>
      </c>
      <c r="F110" s="3">
        <f t="shared" ca="1" si="76"/>
        <v>68</v>
      </c>
      <c r="G110" s="3">
        <f t="shared" ca="1" si="73"/>
        <v>38.867647058823529</v>
      </c>
      <c r="H110" s="3">
        <f t="shared" ca="1" si="74"/>
        <v>7664</v>
      </c>
      <c r="I110" t="s">
        <v>48</v>
      </c>
      <c r="J110" s="83">
        <v>2023</v>
      </c>
    </row>
    <row r="111" spans="1:10" x14ac:dyDescent="0.3">
      <c r="A111" t="s">
        <v>89</v>
      </c>
      <c r="B111" s="3">
        <f t="shared" ca="1" si="66"/>
        <v>2956</v>
      </c>
      <c r="C111" s="3">
        <f t="shared" ca="1" si="75"/>
        <v>12</v>
      </c>
      <c r="D111" s="3">
        <f t="shared" ca="1" si="72"/>
        <v>246.33333333333334</v>
      </c>
      <c r="E111" s="3">
        <f t="shared" ca="1" si="65"/>
        <v>5462</v>
      </c>
      <c r="F111" s="3">
        <f t="shared" ca="1" si="76"/>
        <v>95</v>
      </c>
      <c r="G111" s="3">
        <f t="shared" ca="1" si="73"/>
        <v>57.494736842105262</v>
      </c>
      <c r="H111" s="3">
        <f t="shared" ca="1" si="74"/>
        <v>8418</v>
      </c>
      <c r="I111" t="s">
        <v>48</v>
      </c>
      <c r="J111" s="83">
        <v>2023</v>
      </c>
    </row>
    <row r="112" spans="1:10" x14ac:dyDescent="0.3">
      <c r="A112" t="s">
        <v>90</v>
      </c>
      <c r="B112" s="3">
        <f t="shared" ca="1" si="66"/>
        <v>3959</v>
      </c>
      <c r="C112" s="3">
        <f t="shared" ca="1" si="75"/>
        <v>31</v>
      </c>
      <c r="D112" s="3">
        <f t="shared" ca="1" si="72"/>
        <v>127.70967741935483</v>
      </c>
      <c r="E112" s="3">
        <f t="shared" ca="1" si="65"/>
        <v>4453</v>
      </c>
      <c r="F112" s="3">
        <f t="shared" ca="1" si="76"/>
        <v>71</v>
      </c>
      <c r="G112" s="3">
        <f t="shared" ca="1" si="73"/>
        <v>62.718309859154928</v>
      </c>
      <c r="H112" s="3">
        <f t="shared" ca="1" si="74"/>
        <v>8412</v>
      </c>
      <c r="I112" t="s">
        <v>48</v>
      </c>
      <c r="J112" s="83">
        <v>2023</v>
      </c>
    </row>
    <row r="113" spans="1:10" x14ac:dyDescent="0.3">
      <c r="A113" t="s">
        <v>91</v>
      </c>
      <c r="B113" s="3">
        <f t="shared" ca="1" si="66"/>
        <v>2936</v>
      </c>
      <c r="C113" s="3">
        <f t="shared" ca="1" si="75"/>
        <v>21</v>
      </c>
      <c r="D113" s="3">
        <f t="shared" ca="1" si="72"/>
        <v>139.8095238095238</v>
      </c>
      <c r="E113" s="3">
        <f t="shared" ca="1" si="65"/>
        <v>9895</v>
      </c>
      <c r="F113" s="3">
        <f t="shared" ca="1" si="76"/>
        <v>47</v>
      </c>
      <c r="G113" s="3">
        <f t="shared" ca="1" si="73"/>
        <v>210.53191489361703</v>
      </c>
      <c r="H113" s="3">
        <f t="shared" ca="1" si="74"/>
        <v>12831</v>
      </c>
      <c r="I113" t="s">
        <v>48</v>
      </c>
      <c r="J113" s="83">
        <v>2023</v>
      </c>
    </row>
    <row r="114" spans="1:10" x14ac:dyDescent="0.3">
      <c r="A114" t="s">
        <v>84</v>
      </c>
      <c r="B114" s="3">
        <f ca="1">RANDBETWEEN(2000,10000)</f>
        <v>7110</v>
      </c>
      <c r="C114" s="3">
        <f ca="1">RANDBETWEEN(10,100)</f>
        <v>27</v>
      </c>
      <c r="D114" s="3">
        <f ca="1">B114/C114</f>
        <v>263.33333333333331</v>
      </c>
      <c r="E114" s="3">
        <f t="shared" ca="1" si="65"/>
        <v>4332</v>
      </c>
      <c r="F114" s="3">
        <f ca="1">RANDBETWEEN(10,100)</f>
        <v>47</v>
      </c>
      <c r="G114" s="3">
        <f ca="1">E114/F114</f>
        <v>92.170212765957444</v>
      </c>
      <c r="H114" s="3">
        <f ca="1">B114+E114</f>
        <v>11442</v>
      </c>
      <c r="I114" t="s">
        <v>49</v>
      </c>
      <c r="J114" s="83">
        <v>2023</v>
      </c>
    </row>
    <row r="115" spans="1:10" x14ac:dyDescent="0.3">
      <c r="A115" t="s">
        <v>85</v>
      </c>
      <c r="B115" s="3">
        <f t="shared" ca="1" si="66"/>
        <v>4048</v>
      </c>
      <c r="C115" s="3">
        <f ca="1">RANDBETWEEN(10,100)</f>
        <v>35</v>
      </c>
      <c r="D115" s="3">
        <f t="shared" ref="D115:D121" ca="1" si="77">B115/C115</f>
        <v>115.65714285714286</v>
      </c>
      <c r="E115" s="3">
        <f t="shared" ca="1" si="65"/>
        <v>4722</v>
      </c>
      <c r="F115" s="3">
        <f ca="1">RANDBETWEEN(10,100)</f>
        <v>72</v>
      </c>
      <c r="G115" s="3">
        <f t="shared" ref="G115:G121" ca="1" si="78">E115/F115</f>
        <v>65.583333333333329</v>
      </c>
      <c r="H115" s="3">
        <f t="shared" ref="H115:H121" ca="1" si="79">B115+E115</f>
        <v>8770</v>
      </c>
      <c r="I115" t="s">
        <v>49</v>
      </c>
      <c r="J115" s="83">
        <v>2023</v>
      </c>
    </row>
    <row r="116" spans="1:10" x14ac:dyDescent="0.3">
      <c r="A116" t="s">
        <v>86</v>
      </c>
      <c r="B116" s="3">
        <f t="shared" ca="1" si="66"/>
        <v>2896</v>
      </c>
      <c r="C116" s="3">
        <f t="shared" ref="C116:C121" ca="1" si="80">RANDBETWEEN(10,100)</f>
        <v>77</v>
      </c>
      <c r="D116" s="3">
        <f t="shared" ca="1" si="77"/>
        <v>37.61038961038961</v>
      </c>
      <c r="E116" s="3">
        <f t="shared" ca="1" si="65"/>
        <v>2563</v>
      </c>
      <c r="F116" s="3">
        <f t="shared" ref="F116:F121" ca="1" si="81">RANDBETWEEN(10,100)</f>
        <v>33</v>
      </c>
      <c r="G116" s="3">
        <f t="shared" ca="1" si="78"/>
        <v>77.666666666666671</v>
      </c>
      <c r="H116" s="3">
        <f t="shared" ca="1" si="79"/>
        <v>5459</v>
      </c>
      <c r="I116" t="s">
        <v>49</v>
      </c>
      <c r="J116" s="83">
        <v>2023</v>
      </c>
    </row>
    <row r="117" spans="1:10" x14ac:dyDescent="0.3">
      <c r="A117" t="s">
        <v>87</v>
      </c>
      <c r="B117" s="3">
        <f t="shared" ca="1" si="66"/>
        <v>9873</v>
      </c>
      <c r="C117" s="3">
        <f t="shared" ca="1" si="80"/>
        <v>19</v>
      </c>
      <c r="D117" s="3">
        <f t="shared" ca="1" si="77"/>
        <v>519.63157894736844</v>
      </c>
      <c r="E117" s="3">
        <f t="shared" ca="1" si="65"/>
        <v>3697</v>
      </c>
      <c r="F117" s="3">
        <f t="shared" ca="1" si="81"/>
        <v>67</v>
      </c>
      <c r="G117" s="3">
        <f t="shared" ca="1" si="78"/>
        <v>55.179104477611943</v>
      </c>
      <c r="H117" s="3">
        <f t="shared" ca="1" si="79"/>
        <v>13570</v>
      </c>
      <c r="I117" t="s">
        <v>49</v>
      </c>
      <c r="J117" s="83">
        <v>2023</v>
      </c>
    </row>
    <row r="118" spans="1:10" x14ac:dyDescent="0.3">
      <c r="A118" t="s">
        <v>88</v>
      </c>
      <c r="B118" s="3">
        <f t="shared" ca="1" si="66"/>
        <v>6966</v>
      </c>
      <c r="C118" s="3">
        <f t="shared" ca="1" si="80"/>
        <v>19</v>
      </c>
      <c r="D118" s="3">
        <f t="shared" ca="1" si="77"/>
        <v>366.63157894736844</v>
      </c>
      <c r="E118" s="3">
        <f t="shared" ca="1" si="65"/>
        <v>5644</v>
      </c>
      <c r="F118" s="3">
        <f t="shared" ca="1" si="81"/>
        <v>16</v>
      </c>
      <c r="G118" s="3">
        <f t="shared" ca="1" si="78"/>
        <v>352.75</v>
      </c>
      <c r="H118" s="3">
        <f t="shared" ca="1" si="79"/>
        <v>12610</v>
      </c>
      <c r="I118" t="s">
        <v>49</v>
      </c>
      <c r="J118" s="83">
        <v>2023</v>
      </c>
    </row>
    <row r="119" spans="1:10" x14ac:dyDescent="0.3">
      <c r="A119" t="s">
        <v>89</v>
      </c>
      <c r="B119" s="3">
        <f t="shared" ca="1" si="66"/>
        <v>9932</v>
      </c>
      <c r="C119" s="3">
        <f t="shared" ca="1" si="80"/>
        <v>39</v>
      </c>
      <c r="D119" s="3">
        <f t="shared" ca="1" si="77"/>
        <v>254.66666666666666</v>
      </c>
      <c r="E119" s="3">
        <f t="shared" ca="1" si="65"/>
        <v>3431</v>
      </c>
      <c r="F119" s="3">
        <f t="shared" ca="1" si="81"/>
        <v>20</v>
      </c>
      <c r="G119" s="3">
        <f t="shared" ca="1" si="78"/>
        <v>171.55</v>
      </c>
      <c r="H119" s="3">
        <f t="shared" ca="1" si="79"/>
        <v>13363</v>
      </c>
      <c r="I119" t="s">
        <v>49</v>
      </c>
      <c r="J119" s="83">
        <v>2023</v>
      </c>
    </row>
    <row r="120" spans="1:10" x14ac:dyDescent="0.3">
      <c r="A120" t="s">
        <v>90</v>
      </c>
      <c r="B120" s="3">
        <f t="shared" ca="1" si="66"/>
        <v>8251</v>
      </c>
      <c r="C120" s="3">
        <f t="shared" ca="1" si="80"/>
        <v>76</v>
      </c>
      <c r="D120" s="3">
        <f t="shared" ca="1" si="77"/>
        <v>108.56578947368421</v>
      </c>
      <c r="E120" s="3">
        <f t="shared" ca="1" si="65"/>
        <v>8177</v>
      </c>
      <c r="F120" s="3">
        <f t="shared" ca="1" si="81"/>
        <v>31</v>
      </c>
      <c r="G120" s="3">
        <f t="shared" ca="1" si="78"/>
        <v>263.77419354838707</v>
      </c>
      <c r="H120" s="3">
        <f t="shared" ca="1" si="79"/>
        <v>16428</v>
      </c>
      <c r="I120" t="s">
        <v>49</v>
      </c>
      <c r="J120" s="83">
        <v>2023</v>
      </c>
    </row>
    <row r="121" spans="1:10" x14ac:dyDescent="0.3">
      <c r="A121" t="s">
        <v>91</v>
      </c>
      <c r="B121" s="3">
        <f t="shared" ca="1" si="66"/>
        <v>5115</v>
      </c>
      <c r="C121" s="3">
        <f t="shared" ca="1" si="80"/>
        <v>38</v>
      </c>
      <c r="D121" s="3">
        <f t="shared" ca="1" si="77"/>
        <v>134.60526315789474</v>
      </c>
      <c r="E121" s="3">
        <f t="shared" ca="1" si="65"/>
        <v>7036</v>
      </c>
      <c r="F121" s="3">
        <f t="shared" ca="1" si="81"/>
        <v>69</v>
      </c>
      <c r="G121" s="3">
        <f t="shared" ca="1" si="78"/>
        <v>101.97101449275362</v>
      </c>
      <c r="H121" s="3">
        <f t="shared" ca="1" si="79"/>
        <v>12151</v>
      </c>
      <c r="I121" t="s">
        <v>49</v>
      </c>
      <c r="J121" s="83">
        <v>2023</v>
      </c>
    </row>
    <row r="122" spans="1:10" x14ac:dyDescent="0.3">
      <c r="A122" t="s">
        <v>84</v>
      </c>
      <c r="B122" s="3">
        <f ca="1">RANDBETWEEN(2000,10000)</f>
        <v>2567</v>
      </c>
      <c r="C122" s="3">
        <f ca="1">RANDBETWEEN(10,100)</f>
        <v>11</v>
      </c>
      <c r="D122" s="3">
        <f ca="1">B122/C122</f>
        <v>233.36363636363637</v>
      </c>
      <c r="E122" s="3">
        <f t="shared" ca="1" si="65"/>
        <v>8919</v>
      </c>
      <c r="F122" s="3">
        <f ca="1">RANDBETWEEN(10,100)</f>
        <v>58</v>
      </c>
      <c r="G122" s="3">
        <f ca="1">E122/F122</f>
        <v>153.77586206896552</v>
      </c>
      <c r="H122" s="3">
        <f ca="1">B122+E122</f>
        <v>11486</v>
      </c>
      <c r="I122" t="s">
        <v>51</v>
      </c>
      <c r="J122" s="83">
        <v>2023</v>
      </c>
    </row>
    <row r="123" spans="1:10" x14ac:dyDescent="0.3">
      <c r="A123" t="s">
        <v>85</v>
      </c>
      <c r="B123" s="3">
        <f t="shared" ca="1" si="66"/>
        <v>3415</v>
      </c>
      <c r="C123" s="3">
        <f ca="1">RANDBETWEEN(10,100)</f>
        <v>29</v>
      </c>
      <c r="D123" s="3">
        <f t="shared" ref="D123:D129" ca="1" si="82">B123/C123</f>
        <v>117.75862068965517</v>
      </c>
      <c r="E123" s="3">
        <f t="shared" ca="1" si="65"/>
        <v>9696</v>
      </c>
      <c r="F123" s="3">
        <f ca="1">RANDBETWEEN(10,100)</f>
        <v>49</v>
      </c>
      <c r="G123" s="3">
        <f t="shared" ref="G123:G129" ca="1" si="83">E123/F123</f>
        <v>197.87755102040816</v>
      </c>
      <c r="H123" s="3">
        <f t="shared" ref="H123:H129" ca="1" si="84">B123+E123</f>
        <v>13111</v>
      </c>
      <c r="I123" t="s">
        <v>51</v>
      </c>
      <c r="J123" s="83">
        <v>2023</v>
      </c>
    </row>
    <row r="124" spans="1:10" x14ac:dyDescent="0.3">
      <c r="A124" t="s">
        <v>86</v>
      </c>
      <c r="B124" s="3">
        <f t="shared" ca="1" si="66"/>
        <v>2297</v>
      </c>
      <c r="C124" s="3">
        <f t="shared" ref="C124:C129" ca="1" si="85">RANDBETWEEN(10,100)</f>
        <v>32</v>
      </c>
      <c r="D124" s="3">
        <f t="shared" ca="1" si="82"/>
        <v>71.78125</v>
      </c>
      <c r="E124" s="3">
        <f t="shared" ca="1" si="65"/>
        <v>5631</v>
      </c>
      <c r="F124" s="3">
        <f t="shared" ref="F124:F129" ca="1" si="86">RANDBETWEEN(10,100)</f>
        <v>28</v>
      </c>
      <c r="G124" s="3">
        <f t="shared" ca="1" si="83"/>
        <v>201.10714285714286</v>
      </c>
      <c r="H124" s="3">
        <f t="shared" ca="1" si="84"/>
        <v>7928</v>
      </c>
      <c r="I124" t="s">
        <v>51</v>
      </c>
      <c r="J124" s="83">
        <v>2023</v>
      </c>
    </row>
    <row r="125" spans="1:10" x14ac:dyDescent="0.3">
      <c r="A125" t="s">
        <v>87</v>
      </c>
      <c r="B125" s="3">
        <f t="shared" ca="1" si="66"/>
        <v>3943</v>
      </c>
      <c r="C125" s="3">
        <f t="shared" ca="1" si="85"/>
        <v>56</v>
      </c>
      <c r="D125" s="3">
        <f t="shared" ca="1" si="82"/>
        <v>70.410714285714292</v>
      </c>
      <c r="E125" s="3">
        <f t="shared" ca="1" si="65"/>
        <v>5870</v>
      </c>
      <c r="F125" s="3">
        <f t="shared" ca="1" si="86"/>
        <v>77</v>
      </c>
      <c r="G125" s="3">
        <f t="shared" ca="1" si="83"/>
        <v>76.233766233766232</v>
      </c>
      <c r="H125" s="3">
        <f t="shared" ca="1" si="84"/>
        <v>9813</v>
      </c>
      <c r="I125" t="s">
        <v>51</v>
      </c>
      <c r="J125" s="83">
        <v>2023</v>
      </c>
    </row>
    <row r="126" spans="1:10" x14ac:dyDescent="0.3">
      <c r="A126" t="s">
        <v>88</v>
      </c>
      <c r="B126" s="3">
        <f t="shared" ca="1" si="66"/>
        <v>5222</v>
      </c>
      <c r="C126" s="3">
        <f t="shared" ca="1" si="85"/>
        <v>18</v>
      </c>
      <c r="D126" s="3">
        <f t="shared" ca="1" si="82"/>
        <v>290.11111111111109</v>
      </c>
      <c r="E126" s="3">
        <f t="shared" ca="1" si="65"/>
        <v>2356</v>
      </c>
      <c r="F126" s="3">
        <f t="shared" ca="1" si="86"/>
        <v>59</v>
      </c>
      <c r="G126" s="3">
        <f t="shared" ca="1" si="83"/>
        <v>39.932203389830505</v>
      </c>
      <c r="H126" s="3">
        <f t="shared" ca="1" si="84"/>
        <v>7578</v>
      </c>
      <c r="I126" t="s">
        <v>51</v>
      </c>
      <c r="J126" s="83">
        <v>2023</v>
      </c>
    </row>
    <row r="127" spans="1:10" x14ac:dyDescent="0.3">
      <c r="A127" t="s">
        <v>89</v>
      </c>
      <c r="B127" s="3">
        <f t="shared" ca="1" si="66"/>
        <v>5988</v>
      </c>
      <c r="C127" s="3">
        <f t="shared" ca="1" si="85"/>
        <v>92</v>
      </c>
      <c r="D127" s="3">
        <f t="shared" ca="1" si="82"/>
        <v>65.086956521739125</v>
      </c>
      <c r="E127" s="3">
        <f t="shared" ca="1" si="65"/>
        <v>6248</v>
      </c>
      <c r="F127" s="3">
        <f t="shared" ca="1" si="86"/>
        <v>31</v>
      </c>
      <c r="G127" s="3">
        <f t="shared" ca="1" si="83"/>
        <v>201.54838709677421</v>
      </c>
      <c r="H127" s="3">
        <f t="shared" ca="1" si="84"/>
        <v>12236</v>
      </c>
      <c r="I127" t="s">
        <v>51</v>
      </c>
      <c r="J127" s="83">
        <v>2023</v>
      </c>
    </row>
    <row r="128" spans="1:10" x14ac:dyDescent="0.3">
      <c r="A128" t="s">
        <v>90</v>
      </c>
      <c r="B128" s="3">
        <f t="shared" ca="1" si="66"/>
        <v>9519</v>
      </c>
      <c r="C128" s="3">
        <f t="shared" ca="1" si="85"/>
        <v>71</v>
      </c>
      <c r="D128" s="3">
        <f t="shared" ca="1" si="82"/>
        <v>134.07042253521126</v>
      </c>
      <c r="E128" s="3">
        <f t="shared" ca="1" si="65"/>
        <v>5661</v>
      </c>
      <c r="F128" s="3">
        <f t="shared" ca="1" si="86"/>
        <v>74</v>
      </c>
      <c r="G128" s="3">
        <f t="shared" ca="1" si="83"/>
        <v>76.5</v>
      </c>
      <c r="H128" s="3">
        <f t="shared" ca="1" si="84"/>
        <v>15180</v>
      </c>
      <c r="I128" t="s">
        <v>51</v>
      </c>
      <c r="J128" s="83">
        <v>2023</v>
      </c>
    </row>
    <row r="129" spans="1:10" x14ac:dyDescent="0.3">
      <c r="A129" t="s">
        <v>91</v>
      </c>
      <c r="B129" s="3">
        <f t="shared" ca="1" si="66"/>
        <v>2743</v>
      </c>
      <c r="C129" s="3">
        <f t="shared" ca="1" si="85"/>
        <v>52</v>
      </c>
      <c r="D129" s="3">
        <f t="shared" ca="1" si="82"/>
        <v>52.75</v>
      </c>
      <c r="E129" s="3">
        <f t="shared" ca="1" si="65"/>
        <v>3966</v>
      </c>
      <c r="F129" s="3">
        <f t="shared" ca="1" si="86"/>
        <v>77</v>
      </c>
      <c r="G129" s="3">
        <f t="shared" ca="1" si="83"/>
        <v>51.506493506493506</v>
      </c>
      <c r="H129" s="3">
        <f t="shared" ca="1" si="84"/>
        <v>6709</v>
      </c>
      <c r="I129" t="s">
        <v>51</v>
      </c>
      <c r="J129" s="83">
        <v>2023</v>
      </c>
    </row>
    <row r="130" spans="1:10" x14ac:dyDescent="0.3">
      <c r="A130" t="s">
        <v>84</v>
      </c>
      <c r="B130" s="3">
        <f ca="1">RANDBETWEEN(2000,10000)</f>
        <v>6740</v>
      </c>
      <c r="C130" s="3">
        <f ca="1">RANDBETWEEN(10,100)</f>
        <v>14</v>
      </c>
      <c r="D130" s="3">
        <f ca="1">B130/C130</f>
        <v>481.42857142857144</v>
      </c>
      <c r="E130" s="3">
        <f t="shared" ca="1" si="65"/>
        <v>8257</v>
      </c>
      <c r="F130" s="3">
        <f ca="1">RANDBETWEEN(10,100)</f>
        <v>27</v>
      </c>
      <c r="G130" s="3">
        <f ca="1">E130/F130</f>
        <v>305.81481481481484</v>
      </c>
      <c r="H130" s="3">
        <f ca="1">B130+E130</f>
        <v>14997</v>
      </c>
      <c r="I130" t="s">
        <v>50</v>
      </c>
      <c r="J130" s="83">
        <v>2023</v>
      </c>
    </row>
    <row r="131" spans="1:10" x14ac:dyDescent="0.3">
      <c r="A131" t="s">
        <v>85</v>
      </c>
      <c r="B131" s="3">
        <f t="shared" ca="1" si="66"/>
        <v>4716</v>
      </c>
      <c r="C131" s="3">
        <f ca="1">RANDBETWEEN(10,100)</f>
        <v>70</v>
      </c>
      <c r="D131" s="3">
        <f t="shared" ref="D131:D137" ca="1" si="87">B131/C131</f>
        <v>67.371428571428567</v>
      </c>
      <c r="E131" s="3">
        <f t="shared" ca="1" si="65"/>
        <v>6016</v>
      </c>
      <c r="F131" s="3">
        <f ca="1">RANDBETWEEN(10,100)</f>
        <v>78</v>
      </c>
      <c r="G131" s="3">
        <f t="shared" ref="G131:G137" ca="1" si="88">E131/F131</f>
        <v>77.128205128205124</v>
      </c>
      <c r="H131" s="3">
        <f t="shared" ref="H131:H137" ca="1" si="89">B131+E131</f>
        <v>10732</v>
      </c>
      <c r="I131" t="s">
        <v>50</v>
      </c>
      <c r="J131" s="83">
        <v>2023</v>
      </c>
    </row>
    <row r="132" spans="1:10" x14ac:dyDescent="0.3">
      <c r="A132" t="s">
        <v>86</v>
      </c>
      <c r="B132" s="3">
        <f t="shared" ca="1" si="66"/>
        <v>4400</v>
      </c>
      <c r="C132" s="3">
        <f t="shared" ref="C132:C137" ca="1" si="90">RANDBETWEEN(10,100)</f>
        <v>29</v>
      </c>
      <c r="D132" s="3">
        <f t="shared" ca="1" si="87"/>
        <v>151.72413793103448</v>
      </c>
      <c r="E132" s="3">
        <f t="shared" ca="1" si="65"/>
        <v>2966</v>
      </c>
      <c r="F132" s="3">
        <f t="shared" ref="F132:F137" ca="1" si="91">RANDBETWEEN(10,100)</f>
        <v>58</v>
      </c>
      <c r="G132" s="3">
        <f t="shared" ca="1" si="88"/>
        <v>51.137931034482762</v>
      </c>
      <c r="H132" s="3">
        <f t="shared" ca="1" si="89"/>
        <v>7366</v>
      </c>
      <c r="I132" t="s">
        <v>50</v>
      </c>
      <c r="J132" s="83">
        <v>2023</v>
      </c>
    </row>
    <row r="133" spans="1:10" x14ac:dyDescent="0.3">
      <c r="A133" t="s">
        <v>87</v>
      </c>
      <c r="B133" s="3">
        <f t="shared" ca="1" si="66"/>
        <v>9515</v>
      </c>
      <c r="C133" s="3">
        <f t="shared" ca="1" si="90"/>
        <v>100</v>
      </c>
      <c r="D133" s="3">
        <f t="shared" ca="1" si="87"/>
        <v>95.15</v>
      </c>
      <c r="E133" s="3">
        <f t="shared" ca="1" si="65"/>
        <v>7114</v>
      </c>
      <c r="F133" s="3">
        <f t="shared" ca="1" si="91"/>
        <v>41</v>
      </c>
      <c r="G133" s="3">
        <f t="shared" ca="1" si="88"/>
        <v>173.51219512195121</v>
      </c>
      <c r="H133" s="3">
        <f t="shared" ca="1" si="89"/>
        <v>16629</v>
      </c>
      <c r="I133" t="s">
        <v>50</v>
      </c>
      <c r="J133" s="83">
        <v>2023</v>
      </c>
    </row>
    <row r="134" spans="1:10" x14ac:dyDescent="0.3">
      <c r="A134" t="s">
        <v>88</v>
      </c>
      <c r="B134" s="3">
        <f t="shared" ca="1" si="66"/>
        <v>5973</v>
      </c>
      <c r="C134" s="3">
        <f t="shared" ca="1" si="90"/>
        <v>31</v>
      </c>
      <c r="D134" s="3">
        <f t="shared" ca="1" si="87"/>
        <v>192.67741935483872</v>
      </c>
      <c r="E134" s="3">
        <f t="shared" ca="1" si="65"/>
        <v>3236</v>
      </c>
      <c r="F134" s="3">
        <f t="shared" ca="1" si="91"/>
        <v>80</v>
      </c>
      <c r="G134" s="3">
        <f t="shared" ca="1" si="88"/>
        <v>40.450000000000003</v>
      </c>
      <c r="H134" s="3">
        <f t="shared" ca="1" si="89"/>
        <v>9209</v>
      </c>
      <c r="I134" t="s">
        <v>50</v>
      </c>
      <c r="J134" s="83">
        <v>2023</v>
      </c>
    </row>
    <row r="135" spans="1:10" x14ac:dyDescent="0.3">
      <c r="A135" t="s">
        <v>89</v>
      </c>
      <c r="B135" s="3">
        <f t="shared" ca="1" si="66"/>
        <v>7414</v>
      </c>
      <c r="C135" s="3">
        <f t="shared" ca="1" si="90"/>
        <v>46</v>
      </c>
      <c r="D135" s="3">
        <f t="shared" ca="1" si="87"/>
        <v>161.17391304347825</v>
      </c>
      <c r="E135" s="3">
        <f t="shared" ca="1" si="65"/>
        <v>3898</v>
      </c>
      <c r="F135" s="3">
        <f t="shared" ca="1" si="91"/>
        <v>92</v>
      </c>
      <c r="G135" s="3">
        <f t="shared" ca="1" si="88"/>
        <v>42.369565217391305</v>
      </c>
      <c r="H135" s="3">
        <f t="shared" ca="1" si="89"/>
        <v>11312</v>
      </c>
      <c r="I135" t="s">
        <v>50</v>
      </c>
      <c r="J135" s="83">
        <v>2023</v>
      </c>
    </row>
    <row r="136" spans="1:10" x14ac:dyDescent="0.3">
      <c r="A136" t="s">
        <v>90</v>
      </c>
      <c r="B136" s="3">
        <f t="shared" ca="1" si="66"/>
        <v>7903</v>
      </c>
      <c r="C136" s="3">
        <f t="shared" ca="1" si="90"/>
        <v>40</v>
      </c>
      <c r="D136" s="3">
        <f t="shared" ca="1" si="87"/>
        <v>197.57499999999999</v>
      </c>
      <c r="E136" s="3">
        <f t="shared" ca="1" si="65"/>
        <v>8031</v>
      </c>
      <c r="F136" s="3">
        <f t="shared" ca="1" si="91"/>
        <v>84</v>
      </c>
      <c r="G136" s="3">
        <f t="shared" ca="1" si="88"/>
        <v>95.607142857142861</v>
      </c>
      <c r="H136" s="3">
        <f t="shared" ca="1" si="89"/>
        <v>15934</v>
      </c>
      <c r="I136" t="s">
        <v>50</v>
      </c>
      <c r="J136" s="83">
        <v>2023</v>
      </c>
    </row>
    <row r="137" spans="1:10" x14ac:dyDescent="0.3">
      <c r="A137" t="s">
        <v>91</v>
      </c>
      <c r="B137" s="3">
        <f t="shared" ca="1" si="66"/>
        <v>2853</v>
      </c>
      <c r="C137" s="3">
        <f t="shared" ca="1" si="90"/>
        <v>96</v>
      </c>
      <c r="D137" s="3">
        <f t="shared" ca="1" si="87"/>
        <v>29.71875</v>
      </c>
      <c r="E137" s="3">
        <f t="shared" ca="1" si="65"/>
        <v>7208</v>
      </c>
      <c r="F137" s="3">
        <f t="shared" ca="1" si="91"/>
        <v>93</v>
      </c>
      <c r="G137" s="3">
        <f t="shared" ca="1" si="88"/>
        <v>77.505376344086017</v>
      </c>
      <c r="H137" s="3">
        <f t="shared" ca="1" si="89"/>
        <v>10061</v>
      </c>
      <c r="I137" t="s">
        <v>50</v>
      </c>
      <c r="J137" s="83">
        <v>2023</v>
      </c>
    </row>
    <row r="138" spans="1:10" x14ac:dyDescent="0.3">
      <c r="A138" t="s">
        <v>84</v>
      </c>
      <c r="B138" s="3">
        <f ca="1">RANDBETWEEN(2000,10000)</f>
        <v>7244</v>
      </c>
      <c r="C138" s="3">
        <f ca="1">RANDBETWEEN(10,100)</f>
        <v>70</v>
      </c>
      <c r="D138" s="3">
        <f ca="1">B138/C138</f>
        <v>103.48571428571428</v>
      </c>
      <c r="E138" s="3">
        <f t="shared" ca="1" si="65"/>
        <v>8069</v>
      </c>
      <c r="F138" s="3">
        <f ca="1">RANDBETWEEN(10,100)</f>
        <v>61</v>
      </c>
      <c r="G138" s="3">
        <f ca="1">E138/F138</f>
        <v>132.27868852459017</v>
      </c>
      <c r="H138" s="3">
        <f ca="1">B138+E138</f>
        <v>15313</v>
      </c>
      <c r="I138" t="s">
        <v>52</v>
      </c>
      <c r="J138" s="83">
        <v>2023</v>
      </c>
    </row>
    <row r="139" spans="1:10" x14ac:dyDescent="0.3">
      <c r="A139" t="s">
        <v>85</v>
      </c>
      <c r="B139" s="3">
        <f t="shared" ca="1" si="66"/>
        <v>8663</v>
      </c>
      <c r="C139" s="3">
        <f ca="1">RANDBETWEEN(10,100)</f>
        <v>79</v>
      </c>
      <c r="D139" s="3">
        <f t="shared" ref="D139:D145" ca="1" si="92">B139/C139</f>
        <v>109.65822784810126</v>
      </c>
      <c r="E139" s="3">
        <f t="shared" ca="1" si="65"/>
        <v>9778</v>
      </c>
      <c r="F139" s="3">
        <f ca="1">RANDBETWEEN(10,100)</f>
        <v>26</v>
      </c>
      <c r="G139" s="3">
        <f t="shared" ref="G139:G145" ca="1" si="93">E139/F139</f>
        <v>376.07692307692309</v>
      </c>
      <c r="H139" s="3">
        <f t="shared" ref="H139:H145" ca="1" si="94">B139+E139</f>
        <v>18441</v>
      </c>
      <c r="I139" t="s">
        <v>52</v>
      </c>
      <c r="J139" s="83">
        <v>2023</v>
      </c>
    </row>
    <row r="140" spans="1:10" x14ac:dyDescent="0.3">
      <c r="A140" t="s">
        <v>86</v>
      </c>
      <c r="B140" s="3">
        <f t="shared" ca="1" si="66"/>
        <v>5532</v>
      </c>
      <c r="C140" s="3">
        <f t="shared" ref="C140:C145" ca="1" si="95">RANDBETWEEN(10,100)</f>
        <v>36</v>
      </c>
      <c r="D140" s="3">
        <f t="shared" ca="1" si="92"/>
        <v>153.66666666666666</v>
      </c>
      <c r="E140" s="3">
        <f t="shared" ca="1" si="65"/>
        <v>7667</v>
      </c>
      <c r="F140" s="3">
        <f t="shared" ref="F140:F145" ca="1" si="96">RANDBETWEEN(10,100)</f>
        <v>19</v>
      </c>
      <c r="G140" s="3">
        <f t="shared" ca="1" si="93"/>
        <v>403.5263157894737</v>
      </c>
      <c r="H140" s="3">
        <f t="shared" ca="1" si="94"/>
        <v>13199</v>
      </c>
      <c r="I140" t="s">
        <v>52</v>
      </c>
      <c r="J140" s="83">
        <v>2023</v>
      </c>
    </row>
    <row r="141" spans="1:10" x14ac:dyDescent="0.3">
      <c r="A141" t="s">
        <v>87</v>
      </c>
      <c r="B141" s="3">
        <f t="shared" ca="1" si="66"/>
        <v>4994</v>
      </c>
      <c r="C141" s="3">
        <f t="shared" ca="1" si="95"/>
        <v>93</v>
      </c>
      <c r="D141" s="3">
        <f t="shared" ca="1" si="92"/>
        <v>53.698924731182792</v>
      </c>
      <c r="E141" s="3">
        <f t="shared" ca="1" si="65"/>
        <v>6453</v>
      </c>
      <c r="F141" s="3">
        <f t="shared" ca="1" si="96"/>
        <v>92</v>
      </c>
      <c r="G141" s="3">
        <f t="shared" ca="1" si="93"/>
        <v>70.141304347826093</v>
      </c>
      <c r="H141" s="3">
        <f t="shared" ca="1" si="94"/>
        <v>11447</v>
      </c>
      <c r="I141" t="s">
        <v>52</v>
      </c>
      <c r="J141" s="83">
        <v>2023</v>
      </c>
    </row>
    <row r="142" spans="1:10" x14ac:dyDescent="0.3">
      <c r="A142" t="s">
        <v>88</v>
      </c>
      <c r="B142" s="3">
        <f t="shared" ca="1" si="66"/>
        <v>8342</v>
      </c>
      <c r="C142" s="3">
        <f t="shared" ca="1" si="95"/>
        <v>20</v>
      </c>
      <c r="D142" s="3">
        <f t="shared" ca="1" si="92"/>
        <v>417.1</v>
      </c>
      <c r="E142" s="3">
        <f t="shared" ca="1" si="65"/>
        <v>7275</v>
      </c>
      <c r="F142" s="3">
        <f t="shared" ca="1" si="96"/>
        <v>51</v>
      </c>
      <c r="G142" s="3">
        <f t="shared" ca="1" si="93"/>
        <v>142.64705882352942</v>
      </c>
      <c r="H142" s="3">
        <f t="shared" ca="1" si="94"/>
        <v>15617</v>
      </c>
      <c r="I142" t="s">
        <v>52</v>
      </c>
      <c r="J142" s="83">
        <v>2023</v>
      </c>
    </row>
    <row r="143" spans="1:10" x14ac:dyDescent="0.3">
      <c r="A143" t="s">
        <v>89</v>
      </c>
      <c r="B143" s="3">
        <f t="shared" ca="1" si="66"/>
        <v>2317</v>
      </c>
      <c r="C143" s="3">
        <f t="shared" ca="1" si="95"/>
        <v>100</v>
      </c>
      <c r="D143" s="3">
        <f t="shared" ca="1" si="92"/>
        <v>23.17</v>
      </c>
      <c r="E143" s="3">
        <f t="shared" ca="1" si="65"/>
        <v>3772</v>
      </c>
      <c r="F143" s="3">
        <f t="shared" ca="1" si="96"/>
        <v>71</v>
      </c>
      <c r="G143" s="3">
        <f t="shared" ca="1" si="93"/>
        <v>53.12676056338028</v>
      </c>
      <c r="H143" s="3">
        <f t="shared" ca="1" si="94"/>
        <v>6089</v>
      </c>
      <c r="I143" t="s">
        <v>52</v>
      </c>
      <c r="J143" s="83">
        <v>2023</v>
      </c>
    </row>
    <row r="144" spans="1:10" x14ac:dyDescent="0.3">
      <c r="A144" t="s">
        <v>90</v>
      </c>
      <c r="B144" s="3">
        <f t="shared" ca="1" si="66"/>
        <v>7922</v>
      </c>
      <c r="C144" s="3">
        <f t="shared" ca="1" si="95"/>
        <v>17</v>
      </c>
      <c r="D144" s="3">
        <f t="shared" ca="1" si="92"/>
        <v>466</v>
      </c>
      <c r="E144" s="3">
        <f t="shared" ca="1" si="65"/>
        <v>8463</v>
      </c>
      <c r="F144" s="3">
        <f t="shared" ca="1" si="96"/>
        <v>65</v>
      </c>
      <c r="G144" s="3">
        <f t="shared" ca="1" si="93"/>
        <v>130.19999999999999</v>
      </c>
      <c r="H144" s="3">
        <f t="shared" ca="1" si="94"/>
        <v>16385</v>
      </c>
      <c r="I144" t="s">
        <v>52</v>
      </c>
      <c r="J144" s="83">
        <v>2023</v>
      </c>
    </row>
    <row r="145" spans="1:10" x14ac:dyDescent="0.3">
      <c r="A145" t="s">
        <v>91</v>
      </c>
      <c r="B145" s="3">
        <f t="shared" ca="1" si="66"/>
        <v>9219</v>
      </c>
      <c r="C145" s="3">
        <f t="shared" ca="1" si="95"/>
        <v>36</v>
      </c>
      <c r="D145" s="3">
        <f t="shared" ca="1" si="92"/>
        <v>256.08333333333331</v>
      </c>
      <c r="E145" s="3">
        <f t="shared" ca="1" si="65"/>
        <v>9374</v>
      </c>
      <c r="F145" s="3">
        <f t="shared" ca="1" si="96"/>
        <v>27</v>
      </c>
      <c r="G145" s="3">
        <f t="shared" ca="1" si="93"/>
        <v>347.18518518518516</v>
      </c>
      <c r="H145" s="3">
        <f t="shared" ca="1" si="94"/>
        <v>18593</v>
      </c>
      <c r="I145" t="s">
        <v>52</v>
      </c>
      <c r="J145" s="83">
        <v>2023</v>
      </c>
    </row>
    <row r="146" spans="1:10" x14ac:dyDescent="0.3">
      <c r="A146" t="s">
        <v>84</v>
      </c>
      <c r="B146" s="3">
        <f ca="1">RANDBETWEEN(2000,10000)</f>
        <v>9824</v>
      </c>
      <c r="C146" s="3">
        <f ca="1">RANDBETWEEN(10,100)</f>
        <v>64</v>
      </c>
      <c r="D146" s="3">
        <f ca="1">B146/C146</f>
        <v>153.5</v>
      </c>
      <c r="E146" s="3">
        <f t="shared" ca="1" si="65"/>
        <v>4883</v>
      </c>
      <c r="F146" s="3">
        <f ca="1">RANDBETWEEN(10,100)</f>
        <v>10</v>
      </c>
      <c r="G146" s="3">
        <f ca="1">E146/F146</f>
        <v>488.3</v>
      </c>
      <c r="H146" s="3">
        <f ca="1">B146+E146</f>
        <v>14707</v>
      </c>
      <c r="I146" t="s">
        <v>53</v>
      </c>
      <c r="J146" s="83">
        <v>2023</v>
      </c>
    </row>
    <row r="147" spans="1:10" x14ac:dyDescent="0.3">
      <c r="A147" t="s">
        <v>85</v>
      </c>
      <c r="B147" s="3">
        <f t="shared" ca="1" si="66"/>
        <v>5974</v>
      </c>
      <c r="C147" s="3">
        <f ca="1">RANDBETWEEN(10,100)</f>
        <v>26</v>
      </c>
      <c r="D147" s="3">
        <f t="shared" ref="D147:D153" ca="1" si="97">B147/C147</f>
        <v>229.76923076923077</v>
      </c>
      <c r="E147" s="3">
        <f t="shared" ca="1" si="65"/>
        <v>8772</v>
      </c>
      <c r="F147" s="3">
        <f ca="1">RANDBETWEEN(10,100)</f>
        <v>92</v>
      </c>
      <c r="G147" s="3">
        <f t="shared" ref="G147:G153" ca="1" si="98">E147/F147</f>
        <v>95.347826086956516</v>
      </c>
      <c r="H147" s="3">
        <f t="shared" ref="H147:H153" ca="1" si="99">B147+E147</f>
        <v>14746</v>
      </c>
      <c r="I147" t="s">
        <v>53</v>
      </c>
      <c r="J147" s="83">
        <v>2023</v>
      </c>
    </row>
    <row r="148" spans="1:10" x14ac:dyDescent="0.3">
      <c r="A148" t="s">
        <v>86</v>
      </c>
      <c r="B148" s="3">
        <f t="shared" ca="1" si="66"/>
        <v>8520</v>
      </c>
      <c r="C148" s="3">
        <f t="shared" ref="C148:C153" ca="1" si="100">RANDBETWEEN(10,100)</f>
        <v>89</v>
      </c>
      <c r="D148" s="3">
        <f t="shared" ca="1" si="97"/>
        <v>95.730337078651687</v>
      </c>
      <c r="E148" s="3">
        <f t="shared" ca="1" si="65"/>
        <v>6567</v>
      </c>
      <c r="F148" s="3">
        <f t="shared" ref="F148:F153" ca="1" si="101">RANDBETWEEN(10,100)</f>
        <v>66</v>
      </c>
      <c r="G148" s="3">
        <f t="shared" ca="1" si="98"/>
        <v>99.5</v>
      </c>
      <c r="H148" s="3">
        <f t="shared" ca="1" si="99"/>
        <v>15087</v>
      </c>
      <c r="I148" t="s">
        <v>53</v>
      </c>
      <c r="J148" s="83">
        <v>2023</v>
      </c>
    </row>
    <row r="149" spans="1:10" x14ac:dyDescent="0.3">
      <c r="A149" t="s">
        <v>87</v>
      </c>
      <c r="B149" s="3">
        <f t="shared" ca="1" si="66"/>
        <v>6374</v>
      </c>
      <c r="C149" s="3">
        <f t="shared" ca="1" si="100"/>
        <v>27</v>
      </c>
      <c r="D149" s="3">
        <f t="shared" ca="1" si="97"/>
        <v>236.07407407407408</v>
      </c>
      <c r="E149" s="3">
        <f t="shared" ca="1" si="65"/>
        <v>5360</v>
      </c>
      <c r="F149" s="3">
        <f t="shared" ca="1" si="101"/>
        <v>72</v>
      </c>
      <c r="G149" s="3">
        <f t="shared" ca="1" si="98"/>
        <v>74.444444444444443</v>
      </c>
      <c r="H149" s="3">
        <f t="shared" ca="1" si="99"/>
        <v>11734</v>
      </c>
      <c r="I149" t="s">
        <v>53</v>
      </c>
      <c r="J149" s="83">
        <v>2023</v>
      </c>
    </row>
    <row r="150" spans="1:10" x14ac:dyDescent="0.3">
      <c r="A150" t="s">
        <v>88</v>
      </c>
      <c r="B150" s="3">
        <f t="shared" ca="1" si="66"/>
        <v>9391</v>
      </c>
      <c r="C150" s="3">
        <f t="shared" ca="1" si="100"/>
        <v>98</v>
      </c>
      <c r="D150" s="3">
        <f t="shared" ca="1" si="97"/>
        <v>95.826530612244895</v>
      </c>
      <c r="E150" s="3">
        <f t="shared" ca="1" si="65"/>
        <v>3842</v>
      </c>
      <c r="F150" s="3">
        <f t="shared" ca="1" si="101"/>
        <v>88</v>
      </c>
      <c r="G150" s="3">
        <f t="shared" ca="1" si="98"/>
        <v>43.659090909090907</v>
      </c>
      <c r="H150" s="3">
        <f t="shared" ca="1" si="99"/>
        <v>13233</v>
      </c>
      <c r="I150" t="s">
        <v>53</v>
      </c>
      <c r="J150" s="83">
        <v>2023</v>
      </c>
    </row>
    <row r="151" spans="1:10" x14ac:dyDescent="0.3">
      <c r="A151" t="s">
        <v>89</v>
      </c>
      <c r="B151" s="3">
        <f t="shared" ca="1" si="66"/>
        <v>4136</v>
      </c>
      <c r="C151" s="3">
        <f t="shared" ca="1" si="100"/>
        <v>77</v>
      </c>
      <c r="D151" s="3">
        <f t="shared" ca="1" si="97"/>
        <v>53.714285714285715</v>
      </c>
      <c r="E151" s="3">
        <f t="shared" ca="1" si="65"/>
        <v>6640</v>
      </c>
      <c r="F151" s="3">
        <f t="shared" ca="1" si="101"/>
        <v>98</v>
      </c>
      <c r="G151" s="3">
        <f t="shared" ca="1" si="98"/>
        <v>67.755102040816325</v>
      </c>
      <c r="H151" s="3">
        <f t="shared" ca="1" si="99"/>
        <v>10776</v>
      </c>
      <c r="I151" t="s">
        <v>53</v>
      </c>
      <c r="J151" s="83">
        <v>2023</v>
      </c>
    </row>
    <row r="152" spans="1:10" x14ac:dyDescent="0.3">
      <c r="A152" t="s">
        <v>90</v>
      </c>
      <c r="B152" s="3">
        <f t="shared" ca="1" si="66"/>
        <v>3389</v>
      </c>
      <c r="C152" s="3">
        <f t="shared" ca="1" si="100"/>
        <v>40</v>
      </c>
      <c r="D152" s="3">
        <f t="shared" ca="1" si="97"/>
        <v>84.724999999999994</v>
      </c>
      <c r="E152" s="3">
        <f t="shared" ca="1" si="65"/>
        <v>6766</v>
      </c>
      <c r="F152" s="3">
        <f t="shared" ca="1" si="101"/>
        <v>42</v>
      </c>
      <c r="G152" s="3">
        <f t="shared" ca="1" si="98"/>
        <v>161.0952380952381</v>
      </c>
      <c r="H152" s="3">
        <f t="shared" ca="1" si="99"/>
        <v>10155</v>
      </c>
      <c r="I152" t="s">
        <v>53</v>
      </c>
      <c r="J152" s="83">
        <v>2023</v>
      </c>
    </row>
    <row r="153" spans="1:10" x14ac:dyDescent="0.3">
      <c r="A153" t="s">
        <v>91</v>
      </c>
      <c r="B153" s="3">
        <f t="shared" ca="1" si="66"/>
        <v>7387</v>
      </c>
      <c r="C153" s="3">
        <f t="shared" ca="1" si="100"/>
        <v>23</v>
      </c>
      <c r="D153" s="3">
        <f t="shared" ca="1" si="97"/>
        <v>321.17391304347825</v>
      </c>
      <c r="E153" s="3">
        <f t="shared" ca="1" si="65"/>
        <v>3455</v>
      </c>
      <c r="F153" s="3">
        <f t="shared" ca="1" si="101"/>
        <v>66</v>
      </c>
      <c r="G153" s="3">
        <f t="shared" ca="1" si="98"/>
        <v>52.348484848484851</v>
      </c>
      <c r="H153" s="3">
        <f t="shared" ca="1" si="99"/>
        <v>10842</v>
      </c>
      <c r="I153" t="s">
        <v>53</v>
      </c>
      <c r="J153" s="83">
        <v>2023</v>
      </c>
    </row>
    <row r="154" spans="1:10" x14ac:dyDescent="0.3">
      <c r="A154" t="s">
        <v>84</v>
      </c>
      <c r="B154" s="3">
        <f ca="1">RANDBETWEEN(2000,10000)</f>
        <v>5242</v>
      </c>
      <c r="C154" s="3">
        <f ca="1">RANDBETWEEN(10,100)</f>
        <v>35</v>
      </c>
      <c r="D154" s="3">
        <f ca="1">B154/C154</f>
        <v>149.77142857142857</v>
      </c>
      <c r="E154" s="3">
        <f t="shared" ca="1" si="65"/>
        <v>5457</v>
      </c>
      <c r="F154" s="3">
        <f ca="1">RANDBETWEEN(10,100)</f>
        <v>47</v>
      </c>
      <c r="G154" s="3">
        <f ca="1">E154/F154</f>
        <v>116.1063829787234</v>
      </c>
      <c r="H154" s="3">
        <f ca="1">B154+E154</f>
        <v>10699</v>
      </c>
      <c r="I154" t="s">
        <v>54</v>
      </c>
      <c r="J154" s="83">
        <v>2023</v>
      </c>
    </row>
    <row r="155" spans="1:10" x14ac:dyDescent="0.3">
      <c r="A155" t="s">
        <v>85</v>
      </c>
      <c r="B155" s="3">
        <f t="shared" ca="1" si="66"/>
        <v>9559</v>
      </c>
      <c r="C155" s="3">
        <f ca="1">RANDBETWEEN(10,100)</f>
        <v>61</v>
      </c>
      <c r="D155" s="3">
        <f t="shared" ref="D155:D161" ca="1" si="102">B155/C155</f>
        <v>156.70491803278688</v>
      </c>
      <c r="E155" s="3">
        <f t="shared" ca="1" si="65"/>
        <v>3545</v>
      </c>
      <c r="F155" s="3">
        <f ca="1">RANDBETWEEN(10,100)</f>
        <v>70</v>
      </c>
      <c r="G155" s="3">
        <f t="shared" ref="G155:G161" ca="1" si="103">E155/F155</f>
        <v>50.642857142857146</v>
      </c>
      <c r="H155" s="3">
        <f t="shared" ref="H155:H161" ca="1" si="104">B155+E155</f>
        <v>13104</v>
      </c>
      <c r="I155" t="s">
        <v>54</v>
      </c>
      <c r="J155" s="83">
        <v>2023</v>
      </c>
    </row>
    <row r="156" spans="1:10" x14ac:dyDescent="0.3">
      <c r="A156" t="s">
        <v>86</v>
      </c>
      <c r="B156" s="3">
        <f t="shared" ca="1" si="66"/>
        <v>3050</v>
      </c>
      <c r="C156" s="3">
        <f t="shared" ref="C156:C161" ca="1" si="105">RANDBETWEEN(10,100)</f>
        <v>17</v>
      </c>
      <c r="D156" s="3">
        <f t="shared" ca="1" si="102"/>
        <v>179.41176470588235</v>
      </c>
      <c r="E156" s="3">
        <f t="shared" ca="1" si="65"/>
        <v>4709</v>
      </c>
      <c r="F156" s="3">
        <f t="shared" ref="F156:F161" ca="1" si="106">RANDBETWEEN(10,100)</f>
        <v>30</v>
      </c>
      <c r="G156" s="3">
        <f t="shared" ca="1" si="103"/>
        <v>156.96666666666667</v>
      </c>
      <c r="H156" s="3">
        <f t="shared" ca="1" si="104"/>
        <v>7759</v>
      </c>
      <c r="I156" t="s">
        <v>54</v>
      </c>
      <c r="J156" s="83">
        <v>2023</v>
      </c>
    </row>
    <row r="157" spans="1:10" x14ac:dyDescent="0.3">
      <c r="A157" t="s">
        <v>87</v>
      </c>
      <c r="B157" s="3">
        <f t="shared" ca="1" si="66"/>
        <v>8207</v>
      </c>
      <c r="C157" s="3">
        <f t="shared" ca="1" si="105"/>
        <v>45</v>
      </c>
      <c r="D157" s="3">
        <f t="shared" ca="1" si="102"/>
        <v>182.37777777777777</v>
      </c>
      <c r="E157" s="3">
        <f t="shared" ca="1" si="65"/>
        <v>3198</v>
      </c>
      <c r="F157" s="3">
        <f t="shared" ca="1" si="106"/>
        <v>64</v>
      </c>
      <c r="G157" s="3">
        <f t="shared" ca="1" si="103"/>
        <v>49.96875</v>
      </c>
      <c r="H157" s="3">
        <f t="shared" ca="1" si="104"/>
        <v>11405</v>
      </c>
      <c r="I157" t="s">
        <v>54</v>
      </c>
      <c r="J157" s="83">
        <v>2023</v>
      </c>
    </row>
    <row r="158" spans="1:10" x14ac:dyDescent="0.3">
      <c r="A158" t="s">
        <v>88</v>
      </c>
      <c r="B158" s="3">
        <f t="shared" ca="1" si="66"/>
        <v>5149</v>
      </c>
      <c r="C158" s="3">
        <f t="shared" ca="1" si="105"/>
        <v>77</v>
      </c>
      <c r="D158" s="3">
        <f t="shared" ca="1" si="102"/>
        <v>66.870129870129873</v>
      </c>
      <c r="E158" s="3">
        <f t="shared" ca="1" si="65"/>
        <v>9811</v>
      </c>
      <c r="F158" s="3">
        <f t="shared" ca="1" si="106"/>
        <v>47</v>
      </c>
      <c r="G158" s="3">
        <f t="shared" ca="1" si="103"/>
        <v>208.74468085106383</v>
      </c>
      <c r="H158" s="3">
        <f t="shared" ca="1" si="104"/>
        <v>14960</v>
      </c>
      <c r="I158" t="s">
        <v>54</v>
      </c>
      <c r="J158" s="83">
        <v>2023</v>
      </c>
    </row>
    <row r="159" spans="1:10" x14ac:dyDescent="0.3">
      <c r="A159" t="s">
        <v>89</v>
      </c>
      <c r="B159" s="3">
        <f t="shared" ca="1" si="66"/>
        <v>8679</v>
      </c>
      <c r="C159" s="3">
        <f t="shared" ca="1" si="105"/>
        <v>26</v>
      </c>
      <c r="D159" s="3">
        <f t="shared" ca="1" si="102"/>
        <v>333.80769230769232</v>
      </c>
      <c r="E159" s="3">
        <f t="shared" ca="1" si="65"/>
        <v>4502</v>
      </c>
      <c r="F159" s="3">
        <f t="shared" ca="1" si="106"/>
        <v>73</v>
      </c>
      <c r="G159" s="3">
        <f t="shared" ca="1" si="103"/>
        <v>61.671232876712331</v>
      </c>
      <c r="H159" s="3">
        <f t="shared" ca="1" si="104"/>
        <v>13181</v>
      </c>
      <c r="I159" t="s">
        <v>54</v>
      </c>
      <c r="J159" s="83">
        <v>2023</v>
      </c>
    </row>
    <row r="160" spans="1:10" x14ac:dyDescent="0.3">
      <c r="A160" t="s">
        <v>90</v>
      </c>
      <c r="B160" s="3">
        <f t="shared" ca="1" si="66"/>
        <v>8386</v>
      </c>
      <c r="C160" s="3">
        <f t="shared" ca="1" si="105"/>
        <v>75</v>
      </c>
      <c r="D160" s="3">
        <f t="shared" ca="1" si="102"/>
        <v>111.81333333333333</v>
      </c>
      <c r="E160" s="3">
        <f t="shared" ca="1" si="65"/>
        <v>8057</v>
      </c>
      <c r="F160" s="3">
        <f t="shared" ca="1" si="106"/>
        <v>67</v>
      </c>
      <c r="G160" s="3">
        <f t="shared" ca="1" si="103"/>
        <v>120.25373134328358</v>
      </c>
      <c r="H160" s="3">
        <f t="shared" ca="1" si="104"/>
        <v>16443</v>
      </c>
      <c r="I160" t="s">
        <v>54</v>
      </c>
      <c r="J160" s="83">
        <v>2023</v>
      </c>
    </row>
    <row r="161" spans="1:10" x14ac:dyDescent="0.3">
      <c r="A161" t="s">
        <v>91</v>
      </c>
      <c r="B161" s="3">
        <f t="shared" ca="1" si="66"/>
        <v>3966</v>
      </c>
      <c r="C161" s="3">
        <f t="shared" ca="1" si="105"/>
        <v>37</v>
      </c>
      <c r="D161" s="3">
        <f t="shared" ca="1" si="102"/>
        <v>107.18918918918919</v>
      </c>
      <c r="E161" s="3">
        <f t="shared" ca="1" si="65"/>
        <v>8869</v>
      </c>
      <c r="F161" s="3">
        <f t="shared" ca="1" si="106"/>
        <v>85</v>
      </c>
      <c r="G161" s="3">
        <f t="shared" ca="1" si="103"/>
        <v>104.34117647058824</v>
      </c>
      <c r="H161" s="3">
        <f t="shared" ca="1" si="104"/>
        <v>12835</v>
      </c>
      <c r="I161" t="s">
        <v>54</v>
      </c>
      <c r="J161" s="83">
        <v>2023</v>
      </c>
    </row>
    <row r="162" spans="1:10" x14ac:dyDescent="0.3">
      <c r="A162" t="s">
        <v>84</v>
      </c>
      <c r="B162" s="3">
        <f ca="1">RANDBETWEEN(2000,10000)</f>
        <v>5345</v>
      </c>
      <c r="C162" s="3">
        <f ca="1">RANDBETWEEN(10,100)</f>
        <v>61</v>
      </c>
      <c r="D162" s="3">
        <f ca="1">B162/C162</f>
        <v>87.622950819672127</v>
      </c>
      <c r="E162" s="3">
        <f t="shared" ca="1" si="65"/>
        <v>9497</v>
      </c>
      <c r="F162" s="3">
        <f ca="1">RANDBETWEEN(10,100)</f>
        <v>85</v>
      </c>
      <c r="G162" s="3">
        <f ca="1">E162/F162</f>
        <v>111.72941176470589</v>
      </c>
      <c r="H162" s="3">
        <f ca="1">B162+E162</f>
        <v>14842</v>
      </c>
      <c r="I162" t="s">
        <v>55</v>
      </c>
      <c r="J162" s="83">
        <v>2023</v>
      </c>
    </row>
    <row r="163" spans="1:10" x14ac:dyDescent="0.3">
      <c r="A163" t="s">
        <v>85</v>
      </c>
      <c r="B163" s="3">
        <f t="shared" ca="1" si="66"/>
        <v>6681</v>
      </c>
      <c r="C163" s="3">
        <f ca="1">RANDBETWEEN(10,100)</f>
        <v>70</v>
      </c>
      <c r="D163" s="3">
        <f t="shared" ref="D163:D169" ca="1" si="107">B163/C163</f>
        <v>95.442857142857136</v>
      </c>
      <c r="E163" s="3">
        <f t="shared" ref="E163:E226" ca="1" si="108">RANDBETWEEN(2000,10000)</f>
        <v>4045</v>
      </c>
      <c r="F163" s="3">
        <f ca="1">RANDBETWEEN(10,100)</f>
        <v>34</v>
      </c>
      <c r="G163" s="3">
        <f t="shared" ref="G163:G169" ca="1" si="109">E163/F163</f>
        <v>118.97058823529412</v>
      </c>
      <c r="H163" s="3">
        <f t="shared" ref="H163:H169" ca="1" si="110">B163+E163</f>
        <v>10726</v>
      </c>
      <c r="I163" t="s">
        <v>55</v>
      </c>
      <c r="J163" s="83">
        <v>2023</v>
      </c>
    </row>
    <row r="164" spans="1:10" x14ac:dyDescent="0.3">
      <c r="A164" t="s">
        <v>86</v>
      </c>
      <c r="B164" s="3">
        <f t="shared" ref="B164:B169" ca="1" si="111">RANDBETWEEN(2000,10000)</f>
        <v>5398</v>
      </c>
      <c r="C164" s="3">
        <f t="shared" ref="C164:C169" ca="1" si="112">RANDBETWEEN(10,100)</f>
        <v>76</v>
      </c>
      <c r="D164" s="3">
        <f t="shared" ca="1" si="107"/>
        <v>71.026315789473685</v>
      </c>
      <c r="E164" s="3">
        <f t="shared" ca="1" si="108"/>
        <v>9950</v>
      </c>
      <c r="F164" s="3">
        <f t="shared" ref="F164:F169" ca="1" si="113">RANDBETWEEN(10,100)</f>
        <v>97</v>
      </c>
      <c r="G164" s="3">
        <f t="shared" ca="1" si="109"/>
        <v>102.57731958762886</v>
      </c>
      <c r="H164" s="3">
        <f t="shared" ca="1" si="110"/>
        <v>15348</v>
      </c>
      <c r="I164" t="s">
        <v>55</v>
      </c>
      <c r="J164" s="83">
        <v>2023</v>
      </c>
    </row>
    <row r="165" spans="1:10" x14ac:dyDescent="0.3">
      <c r="A165" t="s">
        <v>87</v>
      </c>
      <c r="B165" s="3">
        <f t="shared" ca="1" si="111"/>
        <v>7257</v>
      </c>
      <c r="C165" s="3">
        <f t="shared" ca="1" si="112"/>
        <v>96</v>
      </c>
      <c r="D165" s="3">
        <f t="shared" ca="1" si="107"/>
        <v>75.59375</v>
      </c>
      <c r="E165" s="3">
        <f t="shared" ca="1" si="108"/>
        <v>3522</v>
      </c>
      <c r="F165" s="3">
        <f t="shared" ca="1" si="113"/>
        <v>72</v>
      </c>
      <c r="G165" s="3">
        <f t="shared" ca="1" si="109"/>
        <v>48.916666666666664</v>
      </c>
      <c r="H165" s="3">
        <f t="shared" ca="1" si="110"/>
        <v>10779</v>
      </c>
      <c r="I165" t="s">
        <v>55</v>
      </c>
      <c r="J165" s="83">
        <v>2023</v>
      </c>
    </row>
    <row r="166" spans="1:10" x14ac:dyDescent="0.3">
      <c r="A166" t="s">
        <v>88</v>
      </c>
      <c r="B166" s="3">
        <f t="shared" ca="1" si="111"/>
        <v>2474</v>
      </c>
      <c r="C166" s="3">
        <f t="shared" ca="1" si="112"/>
        <v>15</v>
      </c>
      <c r="D166" s="3">
        <f t="shared" ca="1" si="107"/>
        <v>164.93333333333334</v>
      </c>
      <c r="E166" s="3">
        <f t="shared" ca="1" si="108"/>
        <v>9189</v>
      </c>
      <c r="F166" s="3">
        <f t="shared" ca="1" si="113"/>
        <v>84</v>
      </c>
      <c r="G166" s="3">
        <f t="shared" ca="1" si="109"/>
        <v>109.39285714285714</v>
      </c>
      <c r="H166" s="3">
        <f t="shared" ca="1" si="110"/>
        <v>11663</v>
      </c>
      <c r="I166" t="s">
        <v>55</v>
      </c>
      <c r="J166" s="83">
        <v>2023</v>
      </c>
    </row>
    <row r="167" spans="1:10" x14ac:dyDescent="0.3">
      <c r="A167" t="s">
        <v>89</v>
      </c>
      <c r="B167" s="3">
        <f t="shared" ca="1" si="111"/>
        <v>3921</v>
      </c>
      <c r="C167" s="3">
        <f t="shared" ca="1" si="112"/>
        <v>97</v>
      </c>
      <c r="D167" s="3">
        <f t="shared" ca="1" si="107"/>
        <v>40.422680412371136</v>
      </c>
      <c r="E167" s="3">
        <f t="shared" ca="1" si="108"/>
        <v>8905</v>
      </c>
      <c r="F167" s="3">
        <f t="shared" ca="1" si="113"/>
        <v>86</v>
      </c>
      <c r="G167" s="3">
        <f t="shared" ca="1" si="109"/>
        <v>103.54651162790698</v>
      </c>
      <c r="H167" s="3">
        <f t="shared" ca="1" si="110"/>
        <v>12826</v>
      </c>
      <c r="I167" t="s">
        <v>55</v>
      </c>
      <c r="J167" s="83">
        <v>2023</v>
      </c>
    </row>
    <row r="168" spans="1:10" x14ac:dyDescent="0.3">
      <c r="A168" t="s">
        <v>90</v>
      </c>
      <c r="B168" s="3">
        <f t="shared" ca="1" si="111"/>
        <v>5864</v>
      </c>
      <c r="C168" s="3">
        <f t="shared" ca="1" si="112"/>
        <v>11</v>
      </c>
      <c r="D168" s="3">
        <f t="shared" ca="1" si="107"/>
        <v>533.09090909090912</v>
      </c>
      <c r="E168" s="3">
        <f t="shared" ca="1" si="108"/>
        <v>2412</v>
      </c>
      <c r="F168" s="3">
        <f t="shared" ca="1" si="113"/>
        <v>88</v>
      </c>
      <c r="G168" s="3">
        <f t="shared" ca="1" si="109"/>
        <v>27.40909090909091</v>
      </c>
      <c r="H168" s="3">
        <f t="shared" ca="1" si="110"/>
        <v>8276</v>
      </c>
      <c r="I168" t="s">
        <v>55</v>
      </c>
      <c r="J168" s="83">
        <v>2023</v>
      </c>
    </row>
    <row r="169" spans="1:10" x14ac:dyDescent="0.3">
      <c r="A169" t="s">
        <v>91</v>
      </c>
      <c r="B169" s="3">
        <f t="shared" ca="1" si="111"/>
        <v>7840</v>
      </c>
      <c r="C169" s="3">
        <f t="shared" ca="1" si="112"/>
        <v>95</v>
      </c>
      <c r="D169" s="3">
        <f t="shared" ca="1" si="107"/>
        <v>82.526315789473685</v>
      </c>
      <c r="E169" s="3">
        <f t="shared" ca="1" si="108"/>
        <v>8465</v>
      </c>
      <c r="F169" s="3">
        <f t="shared" ca="1" si="113"/>
        <v>44</v>
      </c>
      <c r="G169" s="3">
        <f t="shared" ca="1" si="109"/>
        <v>192.38636363636363</v>
      </c>
      <c r="H169" s="3">
        <f t="shared" ca="1" si="110"/>
        <v>16305</v>
      </c>
      <c r="I169" t="s">
        <v>55</v>
      </c>
      <c r="J169" s="83">
        <v>2023</v>
      </c>
    </row>
    <row r="170" spans="1:10" x14ac:dyDescent="0.3">
      <c r="A170" t="s">
        <v>84</v>
      </c>
      <c r="B170" s="3">
        <f ca="1">RANDBETWEEN(2000,10000)</f>
        <v>9254</v>
      </c>
      <c r="C170" s="3">
        <f ca="1">RANDBETWEEN(10,100)</f>
        <v>14</v>
      </c>
      <c r="D170" s="3">
        <f ca="1">B170/C170</f>
        <v>661</v>
      </c>
      <c r="E170" s="3">
        <f t="shared" ca="1" si="108"/>
        <v>7725</v>
      </c>
      <c r="F170" s="3">
        <f ca="1">RANDBETWEEN(10,100)</f>
        <v>89</v>
      </c>
      <c r="G170" s="3">
        <f ca="1">E170/F170</f>
        <v>86.797752808988761</v>
      </c>
      <c r="H170" s="3">
        <f ca="1">B170+E170</f>
        <v>16979</v>
      </c>
      <c r="I170" t="s">
        <v>56</v>
      </c>
      <c r="J170" s="83">
        <v>2023</v>
      </c>
    </row>
    <row r="171" spans="1:10" x14ac:dyDescent="0.3">
      <c r="A171" t="s">
        <v>85</v>
      </c>
      <c r="B171" s="3">
        <f t="shared" ref="B171:B193" ca="1" si="114">RANDBETWEEN(2000,10000)</f>
        <v>7380</v>
      </c>
      <c r="C171" s="3">
        <f ca="1">RANDBETWEEN(10,100)</f>
        <v>35</v>
      </c>
      <c r="D171" s="3">
        <f t="shared" ref="D171:D177" ca="1" si="115">B171/C171</f>
        <v>210.85714285714286</v>
      </c>
      <c r="E171" s="3">
        <f t="shared" ca="1" si="108"/>
        <v>6862</v>
      </c>
      <c r="F171" s="3">
        <f ca="1">RANDBETWEEN(10,100)</f>
        <v>47</v>
      </c>
      <c r="G171" s="3">
        <f t="shared" ref="G171:G177" ca="1" si="116">E171/F171</f>
        <v>146</v>
      </c>
      <c r="H171" s="3">
        <f t="shared" ref="H171:H177" ca="1" si="117">B171+E171</f>
        <v>14242</v>
      </c>
      <c r="I171" t="s">
        <v>56</v>
      </c>
      <c r="J171" s="83">
        <v>2023</v>
      </c>
    </row>
    <row r="172" spans="1:10" x14ac:dyDescent="0.3">
      <c r="A172" t="s">
        <v>86</v>
      </c>
      <c r="B172" s="3">
        <f t="shared" ca="1" si="114"/>
        <v>4539</v>
      </c>
      <c r="C172" s="3">
        <f t="shared" ref="C172:C177" ca="1" si="118">RANDBETWEEN(10,100)</f>
        <v>23</v>
      </c>
      <c r="D172" s="3">
        <f t="shared" ca="1" si="115"/>
        <v>197.34782608695653</v>
      </c>
      <c r="E172" s="3">
        <f t="shared" ca="1" si="108"/>
        <v>8728</v>
      </c>
      <c r="F172" s="3">
        <f t="shared" ref="F172:F177" ca="1" si="119">RANDBETWEEN(10,100)</f>
        <v>87</v>
      </c>
      <c r="G172" s="3">
        <f t="shared" ca="1" si="116"/>
        <v>100.32183908045977</v>
      </c>
      <c r="H172" s="3">
        <f t="shared" ca="1" si="117"/>
        <v>13267</v>
      </c>
      <c r="I172" t="s">
        <v>56</v>
      </c>
      <c r="J172" s="83">
        <v>2023</v>
      </c>
    </row>
    <row r="173" spans="1:10" x14ac:dyDescent="0.3">
      <c r="A173" t="s">
        <v>87</v>
      </c>
      <c r="B173" s="3">
        <f t="shared" ca="1" si="114"/>
        <v>8058</v>
      </c>
      <c r="C173" s="3">
        <f t="shared" ca="1" si="118"/>
        <v>48</v>
      </c>
      <c r="D173" s="3">
        <f t="shared" ca="1" si="115"/>
        <v>167.875</v>
      </c>
      <c r="E173" s="3">
        <f t="shared" ca="1" si="108"/>
        <v>9775</v>
      </c>
      <c r="F173" s="3">
        <f t="shared" ca="1" si="119"/>
        <v>40</v>
      </c>
      <c r="G173" s="3">
        <f t="shared" ca="1" si="116"/>
        <v>244.375</v>
      </c>
      <c r="H173" s="3">
        <f t="shared" ca="1" si="117"/>
        <v>17833</v>
      </c>
      <c r="I173" t="s">
        <v>56</v>
      </c>
      <c r="J173" s="83">
        <v>2023</v>
      </c>
    </row>
    <row r="174" spans="1:10" x14ac:dyDescent="0.3">
      <c r="A174" t="s">
        <v>88</v>
      </c>
      <c r="B174" s="3">
        <f t="shared" ca="1" si="114"/>
        <v>7629</v>
      </c>
      <c r="C174" s="3">
        <f t="shared" ca="1" si="118"/>
        <v>97</v>
      </c>
      <c r="D174" s="3">
        <f t="shared" ca="1" si="115"/>
        <v>78.649484536082468</v>
      </c>
      <c r="E174" s="3">
        <f t="shared" ca="1" si="108"/>
        <v>6978</v>
      </c>
      <c r="F174" s="3">
        <f t="shared" ca="1" si="119"/>
        <v>94</v>
      </c>
      <c r="G174" s="3">
        <f t="shared" ca="1" si="116"/>
        <v>74.234042553191486</v>
      </c>
      <c r="H174" s="3">
        <f t="shared" ca="1" si="117"/>
        <v>14607</v>
      </c>
      <c r="I174" t="s">
        <v>56</v>
      </c>
      <c r="J174" s="83">
        <v>2023</v>
      </c>
    </row>
    <row r="175" spans="1:10" x14ac:dyDescent="0.3">
      <c r="A175" t="s">
        <v>89</v>
      </c>
      <c r="B175" s="3">
        <f t="shared" ca="1" si="114"/>
        <v>7461</v>
      </c>
      <c r="C175" s="3">
        <f t="shared" ca="1" si="118"/>
        <v>52</v>
      </c>
      <c r="D175" s="3">
        <f t="shared" ca="1" si="115"/>
        <v>143.48076923076923</v>
      </c>
      <c r="E175" s="3">
        <f t="shared" ca="1" si="108"/>
        <v>7369</v>
      </c>
      <c r="F175" s="3">
        <f t="shared" ca="1" si="119"/>
        <v>29</v>
      </c>
      <c r="G175" s="3">
        <f t="shared" ca="1" si="116"/>
        <v>254.10344827586206</v>
      </c>
      <c r="H175" s="3">
        <f t="shared" ca="1" si="117"/>
        <v>14830</v>
      </c>
      <c r="I175" t="s">
        <v>56</v>
      </c>
      <c r="J175" s="83">
        <v>2023</v>
      </c>
    </row>
    <row r="176" spans="1:10" x14ac:dyDescent="0.3">
      <c r="A176" t="s">
        <v>90</v>
      </c>
      <c r="B176" s="3">
        <f t="shared" ca="1" si="114"/>
        <v>6918</v>
      </c>
      <c r="C176" s="3">
        <f t="shared" ca="1" si="118"/>
        <v>67</v>
      </c>
      <c r="D176" s="3">
        <f t="shared" ca="1" si="115"/>
        <v>103.25373134328358</v>
      </c>
      <c r="E176" s="3">
        <f t="shared" ca="1" si="108"/>
        <v>9264</v>
      </c>
      <c r="F176" s="3">
        <f t="shared" ca="1" si="119"/>
        <v>46</v>
      </c>
      <c r="G176" s="3">
        <f t="shared" ca="1" si="116"/>
        <v>201.39130434782609</v>
      </c>
      <c r="H176" s="3">
        <f t="shared" ca="1" si="117"/>
        <v>16182</v>
      </c>
      <c r="I176" t="s">
        <v>56</v>
      </c>
      <c r="J176" s="83">
        <v>2023</v>
      </c>
    </row>
    <row r="177" spans="1:10" x14ac:dyDescent="0.3">
      <c r="A177" t="s">
        <v>91</v>
      </c>
      <c r="B177" s="3">
        <f t="shared" ca="1" si="114"/>
        <v>5360</v>
      </c>
      <c r="C177" s="3">
        <f t="shared" ca="1" si="118"/>
        <v>47</v>
      </c>
      <c r="D177" s="3">
        <f t="shared" ca="1" si="115"/>
        <v>114.04255319148936</v>
      </c>
      <c r="E177" s="3">
        <f t="shared" ca="1" si="108"/>
        <v>5750</v>
      </c>
      <c r="F177" s="3">
        <f t="shared" ca="1" si="119"/>
        <v>25</v>
      </c>
      <c r="G177" s="3">
        <f t="shared" ca="1" si="116"/>
        <v>230</v>
      </c>
      <c r="H177" s="3">
        <f t="shared" ca="1" si="117"/>
        <v>11110</v>
      </c>
      <c r="I177" t="s">
        <v>56</v>
      </c>
      <c r="J177" s="83">
        <v>2023</v>
      </c>
    </row>
    <row r="178" spans="1:10" x14ac:dyDescent="0.3">
      <c r="A178" t="s">
        <v>84</v>
      </c>
      <c r="B178" s="3">
        <f ca="1">RANDBETWEEN(2000,10000)</f>
        <v>6735</v>
      </c>
      <c r="C178" s="3">
        <f ca="1">RANDBETWEEN(10,100)</f>
        <v>61</v>
      </c>
      <c r="D178" s="3">
        <f ca="1">B178/C178</f>
        <v>110.40983606557377</v>
      </c>
      <c r="E178" s="3">
        <f t="shared" ca="1" si="108"/>
        <v>5455</v>
      </c>
      <c r="F178" s="3">
        <f ca="1">RANDBETWEEN(10,100)</f>
        <v>66</v>
      </c>
      <c r="G178" s="3">
        <f ca="1">E178/F178</f>
        <v>82.651515151515156</v>
      </c>
      <c r="H178" s="3">
        <f ca="1">B178+E178</f>
        <v>12190</v>
      </c>
      <c r="I178" t="s">
        <v>57</v>
      </c>
      <c r="J178" s="83">
        <v>2023</v>
      </c>
    </row>
    <row r="179" spans="1:10" x14ac:dyDescent="0.3">
      <c r="A179" t="s">
        <v>85</v>
      </c>
      <c r="B179" s="3">
        <f t="shared" ca="1" si="114"/>
        <v>7211</v>
      </c>
      <c r="C179" s="3">
        <f ca="1">RANDBETWEEN(10,100)</f>
        <v>21</v>
      </c>
      <c r="D179" s="3">
        <f t="shared" ref="D179:D185" ca="1" si="120">B179/C179</f>
        <v>343.38095238095241</v>
      </c>
      <c r="E179" s="3">
        <f t="shared" ca="1" si="108"/>
        <v>3205</v>
      </c>
      <c r="F179" s="3">
        <f ca="1">RANDBETWEEN(10,100)</f>
        <v>44</v>
      </c>
      <c r="G179" s="3">
        <f t="shared" ref="G179:G185" ca="1" si="121">E179/F179</f>
        <v>72.840909090909093</v>
      </c>
      <c r="H179" s="3">
        <f t="shared" ref="H179:H185" ca="1" si="122">B179+E179</f>
        <v>10416</v>
      </c>
      <c r="I179" t="s">
        <v>57</v>
      </c>
      <c r="J179" s="83">
        <v>2023</v>
      </c>
    </row>
    <row r="180" spans="1:10" x14ac:dyDescent="0.3">
      <c r="A180" t="s">
        <v>86</v>
      </c>
      <c r="B180" s="3">
        <f t="shared" ca="1" si="114"/>
        <v>8513</v>
      </c>
      <c r="C180" s="3">
        <f t="shared" ref="C180:C185" ca="1" si="123">RANDBETWEEN(10,100)</f>
        <v>40</v>
      </c>
      <c r="D180" s="3">
        <f t="shared" ca="1" si="120"/>
        <v>212.82499999999999</v>
      </c>
      <c r="E180" s="3">
        <f t="shared" ca="1" si="108"/>
        <v>9740</v>
      </c>
      <c r="F180" s="3">
        <f t="shared" ref="F180:F185" ca="1" si="124">RANDBETWEEN(10,100)</f>
        <v>87</v>
      </c>
      <c r="G180" s="3">
        <f t="shared" ca="1" si="121"/>
        <v>111.95402298850574</v>
      </c>
      <c r="H180" s="3">
        <f t="shared" ca="1" si="122"/>
        <v>18253</v>
      </c>
      <c r="I180" t="s">
        <v>57</v>
      </c>
      <c r="J180" s="83">
        <v>2023</v>
      </c>
    </row>
    <row r="181" spans="1:10" x14ac:dyDescent="0.3">
      <c r="A181" t="s">
        <v>87</v>
      </c>
      <c r="B181" s="3">
        <f t="shared" ca="1" si="114"/>
        <v>8654</v>
      </c>
      <c r="C181" s="3">
        <f t="shared" ca="1" si="123"/>
        <v>67</v>
      </c>
      <c r="D181" s="3">
        <f t="shared" ca="1" si="120"/>
        <v>129.16417910447763</v>
      </c>
      <c r="E181" s="3">
        <f t="shared" ca="1" si="108"/>
        <v>3042</v>
      </c>
      <c r="F181" s="3">
        <f t="shared" ca="1" si="124"/>
        <v>72</v>
      </c>
      <c r="G181" s="3">
        <f t="shared" ca="1" si="121"/>
        <v>42.25</v>
      </c>
      <c r="H181" s="3">
        <f t="shared" ca="1" si="122"/>
        <v>11696</v>
      </c>
      <c r="I181" t="s">
        <v>57</v>
      </c>
      <c r="J181" s="83">
        <v>2023</v>
      </c>
    </row>
    <row r="182" spans="1:10" x14ac:dyDescent="0.3">
      <c r="A182" t="s">
        <v>88</v>
      </c>
      <c r="B182" s="3">
        <f t="shared" ca="1" si="114"/>
        <v>2122</v>
      </c>
      <c r="C182" s="3">
        <f t="shared" ca="1" si="123"/>
        <v>25</v>
      </c>
      <c r="D182" s="3">
        <f t="shared" ca="1" si="120"/>
        <v>84.88</v>
      </c>
      <c r="E182" s="3">
        <f t="shared" ca="1" si="108"/>
        <v>5850</v>
      </c>
      <c r="F182" s="3">
        <f t="shared" ca="1" si="124"/>
        <v>55</v>
      </c>
      <c r="G182" s="3">
        <f t="shared" ca="1" si="121"/>
        <v>106.36363636363636</v>
      </c>
      <c r="H182" s="3">
        <f t="shared" ca="1" si="122"/>
        <v>7972</v>
      </c>
      <c r="I182" t="s">
        <v>57</v>
      </c>
      <c r="J182" s="83">
        <v>2023</v>
      </c>
    </row>
    <row r="183" spans="1:10" x14ac:dyDescent="0.3">
      <c r="A183" t="s">
        <v>89</v>
      </c>
      <c r="B183" s="3">
        <f t="shared" ca="1" si="114"/>
        <v>3589</v>
      </c>
      <c r="C183" s="3">
        <f t="shared" ca="1" si="123"/>
        <v>100</v>
      </c>
      <c r="D183" s="3">
        <f t="shared" ca="1" si="120"/>
        <v>35.89</v>
      </c>
      <c r="E183" s="3">
        <f t="shared" ca="1" si="108"/>
        <v>7645</v>
      </c>
      <c r="F183" s="3">
        <f t="shared" ca="1" si="124"/>
        <v>63</v>
      </c>
      <c r="G183" s="3">
        <f t="shared" ca="1" si="121"/>
        <v>121.34920634920636</v>
      </c>
      <c r="H183" s="3">
        <f t="shared" ca="1" si="122"/>
        <v>11234</v>
      </c>
      <c r="I183" t="s">
        <v>57</v>
      </c>
      <c r="J183" s="83">
        <v>2023</v>
      </c>
    </row>
    <row r="184" spans="1:10" x14ac:dyDescent="0.3">
      <c r="A184" t="s">
        <v>90</v>
      </c>
      <c r="B184" s="3">
        <f t="shared" ca="1" si="114"/>
        <v>5155</v>
      </c>
      <c r="C184" s="3">
        <f t="shared" ca="1" si="123"/>
        <v>92</v>
      </c>
      <c r="D184" s="3">
        <f t="shared" ca="1" si="120"/>
        <v>56.032608695652172</v>
      </c>
      <c r="E184" s="3">
        <f t="shared" ca="1" si="108"/>
        <v>6863</v>
      </c>
      <c r="F184" s="3">
        <f t="shared" ca="1" si="124"/>
        <v>57</v>
      </c>
      <c r="G184" s="3">
        <f t="shared" ca="1" si="121"/>
        <v>120.40350877192982</v>
      </c>
      <c r="H184" s="3">
        <f t="shared" ca="1" si="122"/>
        <v>12018</v>
      </c>
      <c r="I184" t="s">
        <v>57</v>
      </c>
      <c r="J184" s="83">
        <v>2023</v>
      </c>
    </row>
    <row r="185" spans="1:10" x14ac:dyDescent="0.3">
      <c r="A185" t="s">
        <v>91</v>
      </c>
      <c r="B185" s="3">
        <f t="shared" ca="1" si="114"/>
        <v>8003</v>
      </c>
      <c r="C185" s="3">
        <f t="shared" ca="1" si="123"/>
        <v>47</v>
      </c>
      <c r="D185" s="3">
        <f t="shared" ca="1" si="120"/>
        <v>170.27659574468086</v>
      </c>
      <c r="E185" s="3">
        <f t="shared" ca="1" si="108"/>
        <v>3444</v>
      </c>
      <c r="F185" s="3">
        <f t="shared" ca="1" si="124"/>
        <v>31</v>
      </c>
      <c r="G185" s="3">
        <f t="shared" ca="1" si="121"/>
        <v>111.09677419354838</v>
      </c>
      <c r="H185" s="3">
        <f t="shared" ca="1" si="122"/>
        <v>11447</v>
      </c>
      <c r="I185" t="s">
        <v>57</v>
      </c>
      <c r="J185" s="83">
        <v>2023</v>
      </c>
    </row>
    <row r="186" spans="1:10" x14ac:dyDescent="0.3">
      <c r="A186" t="s">
        <v>84</v>
      </c>
      <c r="B186" s="3">
        <f ca="1">RANDBETWEEN(2000,10000)</f>
        <v>6838</v>
      </c>
      <c r="C186" s="3">
        <f ca="1">RANDBETWEEN(10,100)</f>
        <v>68</v>
      </c>
      <c r="D186" s="3">
        <f ca="1">B186/C186</f>
        <v>100.55882352941177</v>
      </c>
      <c r="E186" s="3">
        <f t="shared" ca="1" si="108"/>
        <v>5150</v>
      </c>
      <c r="F186" s="3">
        <f ca="1">RANDBETWEEN(10,100)</f>
        <v>16</v>
      </c>
      <c r="G186" s="3">
        <f ca="1">E186/F186</f>
        <v>321.875</v>
      </c>
      <c r="H186" s="3">
        <f ca="1">B186+E186</f>
        <v>11988</v>
      </c>
      <c r="I186" t="s">
        <v>58</v>
      </c>
      <c r="J186" s="83">
        <v>2023</v>
      </c>
    </row>
    <row r="187" spans="1:10" x14ac:dyDescent="0.3">
      <c r="A187" t="s">
        <v>85</v>
      </c>
      <c r="B187" s="3">
        <f t="shared" ca="1" si="114"/>
        <v>4422</v>
      </c>
      <c r="C187" s="3">
        <f ca="1">RANDBETWEEN(10,100)</f>
        <v>25</v>
      </c>
      <c r="D187" s="3">
        <f t="shared" ref="D187:D193" ca="1" si="125">B187/C187</f>
        <v>176.88</v>
      </c>
      <c r="E187" s="3">
        <f t="shared" ca="1" si="108"/>
        <v>3278</v>
      </c>
      <c r="F187" s="3">
        <f ca="1">RANDBETWEEN(10,100)</f>
        <v>22</v>
      </c>
      <c r="G187" s="3">
        <f t="shared" ref="G187:G193" ca="1" si="126">E187/F187</f>
        <v>149</v>
      </c>
      <c r="H187" s="3">
        <f t="shared" ref="H187:H193" ca="1" si="127">B187+E187</f>
        <v>7700</v>
      </c>
      <c r="I187" t="s">
        <v>58</v>
      </c>
      <c r="J187" s="83">
        <v>2023</v>
      </c>
    </row>
    <row r="188" spans="1:10" x14ac:dyDescent="0.3">
      <c r="A188" t="s">
        <v>86</v>
      </c>
      <c r="B188" s="3">
        <f t="shared" ca="1" si="114"/>
        <v>7643</v>
      </c>
      <c r="C188" s="3">
        <f t="shared" ref="C188:C193" ca="1" si="128">RANDBETWEEN(10,100)</f>
        <v>65</v>
      </c>
      <c r="D188" s="3">
        <f t="shared" ca="1" si="125"/>
        <v>117.58461538461539</v>
      </c>
      <c r="E188" s="3">
        <f t="shared" ca="1" si="108"/>
        <v>9080</v>
      </c>
      <c r="F188" s="3">
        <f t="shared" ref="F188:F193" ca="1" si="129">RANDBETWEEN(10,100)</f>
        <v>29</v>
      </c>
      <c r="G188" s="3">
        <f t="shared" ca="1" si="126"/>
        <v>313.10344827586209</v>
      </c>
      <c r="H188" s="3">
        <f t="shared" ca="1" si="127"/>
        <v>16723</v>
      </c>
      <c r="I188" t="s">
        <v>58</v>
      </c>
      <c r="J188" s="83">
        <v>2023</v>
      </c>
    </row>
    <row r="189" spans="1:10" x14ac:dyDescent="0.3">
      <c r="A189" t="s">
        <v>87</v>
      </c>
      <c r="B189" s="3">
        <f t="shared" ca="1" si="114"/>
        <v>9490</v>
      </c>
      <c r="C189" s="3">
        <f t="shared" ca="1" si="128"/>
        <v>68</v>
      </c>
      <c r="D189" s="3">
        <f t="shared" ca="1" si="125"/>
        <v>139.55882352941177</v>
      </c>
      <c r="E189" s="3">
        <f t="shared" ca="1" si="108"/>
        <v>2110</v>
      </c>
      <c r="F189" s="3">
        <f t="shared" ca="1" si="129"/>
        <v>38</v>
      </c>
      <c r="G189" s="3">
        <f t="shared" ca="1" si="126"/>
        <v>55.526315789473685</v>
      </c>
      <c r="H189" s="3">
        <f t="shared" ca="1" si="127"/>
        <v>11600</v>
      </c>
      <c r="I189" t="s">
        <v>58</v>
      </c>
      <c r="J189" s="83">
        <v>2023</v>
      </c>
    </row>
    <row r="190" spans="1:10" x14ac:dyDescent="0.3">
      <c r="A190" t="s">
        <v>88</v>
      </c>
      <c r="B190" s="3">
        <f t="shared" ca="1" si="114"/>
        <v>2676</v>
      </c>
      <c r="C190" s="3">
        <f t="shared" ca="1" si="128"/>
        <v>90</v>
      </c>
      <c r="D190" s="3">
        <f t="shared" ca="1" si="125"/>
        <v>29.733333333333334</v>
      </c>
      <c r="E190" s="3">
        <f t="shared" ca="1" si="108"/>
        <v>3292</v>
      </c>
      <c r="F190" s="3">
        <f t="shared" ca="1" si="129"/>
        <v>65</v>
      </c>
      <c r="G190" s="3">
        <f t="shared" ca="1" si="126"/>
        <v>50.646153846153844</v>
      </c>
      <c r="H190" s="3">
        <f t="shared" ca="1" si="127"/>
        <v>5968</v>
      </c>
      <c r="I190" t="s">
        <v>58</v>
      </c>
      <c r="J190" s="83">
        <v>2023</v>
      </c>
    </row>
    <row r="191" spans="1:10" x14ac:dyDescent="0.3">
      <c r="A191" t="s">
        <v>89</v>
      </c>
      <c r="B191" s="3">
        <f t="shared" ca="1" si="114"/>
        <v>7793</v>
      </c>
      <c r="C191" s="3">
        <f t="shared" ca="1" si="128"/>
        <v>34</v>
      </c>
      <c r="D191" s="3">
        <f t="shared" ca="1" si="125"/>
        <v>229.20588235294119</v>
      </c>
      <c r="E191" s="3">
        <f t="shared" ca="1" si="108"/>
        <v>2411</v>
      </c>
      <c r="F191" s="3">
        <f t="shared" ca="1" si="129"/>
        <v>61</v>
      </c>
      <c r="G191" s="3">
        <f t="shared" ca="1" si="126"/>
        <v>39.524590163934427</v>
      </c>
      <c r="H191" s="3">
        <f t="shared" ca="1" si="127"/>
        <v>10204</v>
      </c>
      <c r="I191" t="s">
        <v>58</v>
      </c>
      <c r="J191" s="83">
        <v>2023</v>
      </c>
    </row>
    <row r="192" spans="1:10" x14ac:dyDescent="0.3">
      <c r="A192" t="s">
        <v>90</v>
      </c>
      <c r="B192" s="3">
        <f t="shared" ca="1" si="114"/>
        <v>9946</v>
      </c>
      <c r="C192" s="3">
        <f t="shared" ca="1" si="128"/>
        <v>33</v>
      </c>
      <c r="D192" s="3">
        <f t="shared" ca="1" si="125"/>
        <v>301.39393939393938</v>
      </c>
      <c r="E192" s="3">
        <f t="shared" ca="1" si="108"/>
        <v>4418</v>
      </c>
      <c r="F192" s="3">
        <f t="shared" ca="1" si="129"/>
        <v>57</v>
      </c>
      <c r="G192" s="3">
        <f t="shared" ca="1" si="126"/>
        <v>77.508771929824562</v>
      </c>
      <c r="H192" s="3">
        <f t="shared" ca="1" si="127"/>
        <v>14364</v>
      </c>
      <c r="I192" t="s">
        <v>58</v>
      </c>
      <c r="J192" s="83">
        <v>2023</v>
      </c>
    </row>
    <row r="193" spans="1:10" x14ac:dyDescent="0.3">
      <c r="A193" t="s">
        <v>91</v>
      </c>
      <c r="B193" s="3">
        <f t="shared" ca="1" si="114"/>
        <v>4497</v>
      </c>
      <c r="C193" s="3">
        <f t="shared" ca="1" si="128"/>
        <v>11</v>
      </c>
      <c r="D193" s="3">
        <f t="shared" ca="1" si="125"/>
        <v>408.81818181818181</v>
      </c>
      <c r="E193" s="3">
        <f t="shared" ca="1" si="108"/>
        <v>8402</v>
      </c>
      <c r="F193" s="3">
        <f t="shared" ca="1" si="129"/>
        <v>14</v>
      </c>
      <c r="G193" s="3">
        <f t="shared" ca="1" si="126"/>
        <v>600.14285714285711</v>
      </c>
      <c r="H193" s="3">
        <f t="shared" ca="1" si="127"/>
        <v>12899</v>
      </c>
      <c r="I193" t="s">
        <v>58</v>
      </c>
      <c r="J193" s="83">
        <v>2023</v>
      </c>
    </row>
    <row r="194" spans="1:10" x14ac:dyDescent="0.3">
      <c r="A194" t="s">
        <v>84</v>
      </c>
      <c r="B194" s="3">
        <f ca="1">RANDBETWEEN(2000,10000)</f>
        <v>6953</v>
      </c>
      <c r="C194" s="3">
        <f ca="1">RANDBETWEEN(10,100)</f>
        <v>63</v>
      </c>
      <c r="D194" s="3">
        <f ca="1">B194/C194</f>
        <v>110.36507936507937</v>
      </c>
      <c r="E194" s="3">
        <f t="shared" ca="1" si="108"/>
        <v>3600</v>
      </c>
      <c r="F194" s="3">
        <f ca="1">RANDBETWEEN(10,100)</f>
        <v>28</v>
      </c>
      <c r="G194" s="3">
        <f ca="1">E194/F194</f>
        <v>128.57142857142858</v>
      </c>
      <c r="H194" s="3">
        <f ca="1">B194+E194</f>
        <v>10553</v>
      </c>
      <c r="I194" t="s">
        <v>47</v>
      </c>
      <c r="J194" s="83">
        <v>2024</v>
      </c>
    </row>
    <row r="195" spans="1:10" x14ac:dyDescent="0.3">
      <c r="A195" t="s">
        <v>85</v>
      </c>
      <c r="B195" s="3">
        <f t="shared" ref="B195:B259" ca="1" si="130">RANDBETWEEN(2000,10000)</f>
        <v>9206</v>
      </c>
      <c r="C195" s="3">
        <f ca="1">RANDBETWEEN(10,100)</f>
        <v>83</v>
      </c>
      <c r="D195" s="3">
        <f t="shared" ref="D195:D201" ca="1" si="131">B195/C195</f>
        <v>110.91566265060241</v>
      </c>
      <c r="E195" s="3">
        <f t="shared" ca="1" si="108"/>
        <v>5678</v>
      </c>
      <c r="F195" s="3">
        <f ca="1">RANDBETWEEN(10,100)</f>
        <v>13</v>
      </c>
      <c r="G195" s="3">
        <f t="shared" ref="G195:G201" ca="1" si="132">E195/F195</f>
        <v>436.76923076923077</v>
      </c>
      <c r="H195" s="3">
        <f t="shared" ref="H195:H201" ca="1" si="133">B195+E195</f>
        <v>14884</v>
      </c>
      <c r="I195" t="s">
        <v>47</v>
      </c>
      <c r="J195" s="83">
        <v>2024</v>
      </c>
    </row>
    <row r="196" spans="1:10" x14ac:dyDescent="0.3">
      <c r="A196" t="s">
        <v>86</v>
      </c>
      <c r="B196" s="3">
        <f t="shared" ca="1" si="130"/>
        <v>9003</v>
      </c>
      <c r="C196" s="3">
        <f t="shared" ref="C196:C201" ca="1" si="134">RANDBETWEEN(10,100)</f>
        <v>18</v>
      </c>
      <c r="D196" s="3">
        <f t="shared" ca="1" si="131"/>
        <v>500.16666666666669</v>
      </c>
      <c r="E196" s="3">
        <f t="shared" ca="1" si="108"/>
        <v>2610</v>
      </c>
      <c r="F196" s="3">
        <f t="shared" ref="F196:F201" ca="1" si="135">RANDBETWEEN(10,100)</f>
        <v>37</v>
      </c>
      <c r="G196" s="3">
        <f t="shared" ca="1" si="132"/>
        <v>70.540540540540547</v>
      </c>
      <c r="H196" s="3">
        <f t="shared" ca="1" si="133"/>
        <v>11613</v>
      </c>
      <c r="I196" t="s">
        <v>47</v>
      </c>
      <c r="J196" s="83">
        <v>2024</v>
      </c>
    </row>
    <row r="197" spans="1:10" x14ac:dyDescent="0.3">
      <c r="A197" t="s">
        <v>87</v>
      </c>
      <c r="B197" s="3">
        <f t="shared" ca="1" si="130"/>
        <v>4671</v>
      </c>
      <c r="C197" s="3">
        <f t="shared" ca="1" si="134"/>
        <v>83</v>
      </c>
      <c r="D197" s="3">
        <f t="shared" ca="1" si="131"/>
        <v>56.277108433734938</v>
      </c>
      <c r="E197" s="3">
        <f t="shared" ca="1" si="108"/>
        <v>2401</v>
      </c>
      <c r="F197" s="3">
        <f t="shared" ca="1" si="135"/>
        <v>45</v>
      </c>
      <c r="G197" s="3">
        <f t="shared" ca="1" si="132"/>
        <v>53.355555555555554</v>
      </c>
      <c r="H197" s="3">
        <f t="shared" ca="1" si="133"/>
        <v>7072</v>
      </c>
      <c r="I197" t="s">
        <v>47</v>
      </c>
      <c r="J197" s="83">
        <v>2024</v>
      </c>
    </row>
    <row r="198" spans="1:10" x14ac:dyDescent="0.3">
      <c r="A198" t="s">
        <v>88</v>
      </c>
      <c r="B198" s="3">
        <f t="shared" ca="1" si="130"/>
        <v>5596</v>
      </c>
      <c r="C198" s="3">
        <f t="shared" ca="1" si="134"/>
        <v>18</v>
      </c>
      <c r="D198" s="3">
        <f t="shared" ca="1" si="131"/>
        <v>310.88888888888891</v>
      </c>
      <c r="E198" s="3">
        <f t="shared" ca="1" si="108"/>
        <v>5665</v>
      </c>
      <c r="F198" s="3">
        <f t="shared" ca="1" si="135"/>
        <v>24</v>
      </c>
      <c r="G198" s="3">
        <f t="shared" ca="1" si="132"/>
        <v>236.04166666666666</v>
      </c>
      <c r="H198" s="3">
        <f t="shared" ca="1" si="133"/>
        <v>11261</v>
      </c>
      <c r="I198" t="s">
        <v>47</v>
      </c>
      <c r="J198" s="83">
        <v>2024</v>
      </c>
    </row>
    <row r="199" spans="1:10" x14ac:dyDescent="0.3">
      <c r="A199" t="s">
        <v>89</v>
      </c>
      <c r="B199" s="3">
        <f t="shared" ca="1" si="130"/>
        <v>8390</v>
      </c>
      <c r="C199" s="3">
        <f t="shared" ca="1" si="134"/>
        <v>65</v>
      </c>
      <c r="D199" s="3">
        <f t="shared" ca="1" si="131"/>
        <v>129.07692307692307</v>
      </c>
      <c r="E199" s="3">
        <f t="shared" ca="1" si="108"/>
        <v>6686</v>
      </c>
      <c r="F199" s="3">
        <f t="shared" ca="1" si="135"/>
        <v>89</v>
      </c>
      <c r="G199" s="3">
        <f t="shared" ca="1" si="132"/>
        <v>75.123595505617971</v>
      </c>
      <c r="H199" s="3">
        <f t="shared" ca="1" si="133"/>
        <v>15076</v>
      </c>
      <c r="I199" t="s">
        <v>47</v>
      </c>
      <c r="J199" s="83">
        <v>2024</v>
      </c>
    </row>
    <row r="200" spans="1:10" x14ac:dyDescent="0.3">
      <c r="A200" t="s">
        <v>90</v>
      </c>
      <c r="B200" s="3">
        <f t="shared" ca="1" si="130"/>
        <v>5576</v>
      </c>
      <c r="C200" s="3">
        <f t="shared" ca="1" si="134"/>
        <v>33</v>
      </c>
      <c r="D200" s="3">
        <f t="shared" ca="1" si="131"/>
        <v>168.96969696969697</v>
      </c>
      <c r="E200" s="3">
        <f t="shared" ca="1" si="108"/>
        <v>4967</v>
      </c>
      <c r="F200" s="3">
        <f t="shared" ca="1" si="135"/>
        <v>11</v>
      </c>
      <c r="G200" s="3">
        <f t="shared" ca="1" si="132"/>
        <v>451.54545454545456</v>
      </c>
      <c r="H200" s="3">
        <f t="shared" ca="1" si="133"/>
        <v>10543</v>
      </c>
      <c r="I200" t="s">
        <v>47</v>
      </c>
      <c r="J200" s="83">
        <v>2024</v>
      </c>
    </row>
    <row r="201" spans="1:10" x14ac:dyDescent="0.3">
      <c r="A201" t="s">
        <v>91</v>
      </c>
      <c r="B201" s="3">
        <f t="shared" ca="1" si="130"/>
        <v>2274</v>
      </c>
      <c r="C201" s="3">
        <f t="shared" ca="1" si="134"/>
        <v>74</v>
      </c>
      <c r="D201" s="3">
        <f t="shared" ca="1" si="131"/>
        <v>30.72972972972973</v>
      </c>
      <c r="E201" s="3">
        <f t="shared" ca="1" si="108"/>
        <v>5485</v>
      </c>
      <c r="F201" s="3">
        <f t="shared" ca="1" si="135"/>
        <v>65</v>
      </c>
      <c r="G201" s="3">
        <f t="shared" ca="1" si="132"/>
        <v>84.384615384615387</v>
      </c>
      <c r="H201" s="3">
        <f t="shared" ca="1" si="133"/>
        <v>7759</v>
      </c>
      <c r="I201" t="s">
        <v>47</v>
      </c>
      <c r="J201" s="83">
        <v>2024</v>
      </c>
    </row>
    <row r="202" spans="1:10" x14ac:dyDescent="0.3">
      <c r="A202" t="s">
        <v>84</v>
      </c>
      <c r="B202" s="3">
        <f ca="1">RANDBETWEEN(2000,10000)</f>
        <v>9741</v>
      </c>
      <c r="C202" s="3">
        <f ca="1">RANDBETWEEN(10,100)</f>
        <v>57</v>
      </c>
      <c r="D202" s="3">
        <f ca="1">B202/C202</f>
        <v>170.89473684210526</v>
      </c>
      <c r="E202" s="3">
        <f t="shared" ca="1" si="108"/>
        <v>4504</v>
      </c>
      <c r="F202" s="3">
        <f ca="1">RANDBETWEEN(10,100)</f>
        <v>53</v>
      </c>
      <c r="G202" s="3">
        <f ca="1">E202/F202</f>
        <v>84.981132075471692</v>
      </c>
      <c r="H202" s="3">
        <f ca="1">B202+E202</f>
        <v>14245</v>
      </c>
      <c r="I202" t="s">
        <v>48</v>
      </c>
      <c r="J202" s="83">
        <v>2024</v>
      </c>
    </row>
    <row r="203" spans="1:10" x14ac:dyDescent="0.3">
      <c r="A203" t="s">
        <v>85</v>
      </c>
      <c r="B203" s="3">
        <f t="shared" ca="1" si="130"/>
        <v>9694</v>
      </c>
      <c r="C203" s="3">
        <f ca="1">RANDBETWEEN(10,100)</f>
        <v>50</v>
      </c>
      <c r="D203" s="3">
        <f t="shared" ref="D203:D209" ca="1" si="136">B203/C203</f>
        <v>193.88</v>
      </c>
      <c r="E203" s="3">
        <f t="shared" ca="1" si="108"/>
        <v>2784</v>
      </c>
      <c r="F203" s="3">
        <f ca="1">RANDBETWEEN(10,100)</f>
        <v>71</v>
      </c>
      <c r="G203" s="3">
        <f t="shared" ref="G203:G209" ca="1" si="137">E203/F203</f>
        <v>39.2112676056338</v>
      </c>
      <c r="H203" s="3">
        <f t="shared" ref="H203:H209" ca="1" si="138">B203+E203</f>
        <v>12478</v>
      </c>
      <c r="I203" t="s">
        <v>48</v>
      </c>
      <c r="J203" s="83">
        <v>2024</v>
      </c>
    </row>
    <row r="204" spans="1:10" x14ac:dyDescent="0.3">
      <c r="A204" t="s">
        <v>86</v>
      </c>
      <c r="B204" s="3">
        <f t="shared" ca="1" si="130"/>
        <v>6717</v>
      </c>
      <c r="C204" s="3">
        <f t="shared" ref="C204:C209" ca="1" si="139">RANDBETWEEN(10,100)</f>
        <v>54</v>
      </c>
      <c r="D204" s="3">
        <f t="shared" ca="1" si="136"/>
        <v>124.38888888888889</v>
      </c>
      <c r="E204" s="3">
        <f t="shared" ca="1" si="108"/>
        <v>6752</v>
      </c>
      <c r="F204" s="3">
        <f t="shared" ref="F204:F209" ca="1" si="140">RANDBETWEEN(10,100)</f>
        <v>91</v>
      </c>
      <c r="G204" s="3">
        <f t="shared" ca="1" si="137"/>
        <v>74.197802197802204</v>
      </c>
      <c r="H204" s="3">
        <f t="shared" ca="1" si="138"/>
        <v>13469</v>
      </c>
      <c r="I204" t="s">
        <v>48</v>
      </c>
      <c r="J204" s="83">
        <v>2024</v>
      </c>
    </row>
    <row r="205" spans="1:10" x14ac:dyDescent="0.3">
      <c r="A205" t="s">
        <v>87</v>
      </c>
      <c r="B205" s="3">
        <f t="shared" ca="1" si="130"/>
        <v>2950</v>
      </c>
      <c r="C205" s="3">
        <f t="shared" ca="1" si="139"/>
        <v>11</v>
      </c>
      <c r="D205" s="3">
        <f t="shared" ca="1" si="136"/>
        <v>268.18181818181819</v>
      </c>
      <c r="E205" s="3">
        <f t="shared" ca="1" si="108"/>
        <v>8877</v>
      </c>
      <c r="F205" s="3">
        <f t="shared" ca="1" si="140"/>
        <v>18</v>
      </c>
      <c r="G205" s="3">
        <f t="shared" ca="1" si="137"/>
        <v>493.16666666666669</v>
      </c>
      <c r="H205" s="3">
        <f t="shared" ca="1" si="138"/>
        <v>11827</v>
      </c>
      <c r="I205" t="s">
        <v>48</v>
      </c>
      <c r="J205" s="83">
        <v>2024</v>
      </c>
    </row>
    <row r="206" spans="1:10" x14ac:dyDescent="0.3">
      <c r="A206" t="s">
        <v>88</v>
      </c>
      <c r="B206" s="3">
        <f t="shared" ca="1" si="130"/>
        <v>4812</v>
      </c>
      <c r="C206" s="3">
        <f t="shared" ca="1" si="139"/>
        <v>33</v>
      </c>
      <c r="D206" s="3">
        <f t="shared" ca="1" si="136"/>
        <v>145.81818181818181</v>
      </c>
      <c r="E206" s="3">
        <f t="shared" ca="1" si="108"/>
        <v>6181</v>
      </c>
      <c r="F206" s="3">
        <f t="shared" ca="1" si="140"/>
        <v>49</v>
      </c>
      <c r="G206" s="3">
        <f t="shared" ca="1" si="137"/>
        <v>126.14285714285714</v>
      </c>
      <c r="H206" s="3">
        <f t="shared" ca="1" si="138"/>
        <v>10993</v>
      </c>
      <c r="I206" t="s">
        <v>48</v>
      </c>
      <c r="J206" s="83">
        <v>2024</v>
      </c>
    </row>
    <row r="207" spans="1:10" x14ac:dyDescent="0.3">
      <c r="A207" t="s">
        <v>89</v>
      </c>
      <c r="B207" s="3">
        <f t="shared" ca="1" si="130"/>
        <v>8778</v>
      </c>
      <c r="C207" s="3">
        <f t="shared" ca="1" si="139"/>
        <v>23</v>
      </c>
      <c r="D207" s="3">
        <f t="shared" ca="1" si="136"/>
        <v>381.6521739130435</v>
      </c>
      <c r="E207" s="3">
        <f t="shared" ca="1" si="108"/>
        <v>8703</v>
      </c>
      <c r="F207" s="3">
        <f t="shared" ca="1" si="140"/>
        <v>15</v>
      </c>
      <c r="G207" s="3">
        <f t="shared" ca="1" si="137"/>
        <v>580.20000000000005</v>
      </c>
      <c r="H207" s="3">
        <f t="shared" ca="1" si="138"/>
        <v>17481</v>
      </c>
      <c r="I207" t="s">
        <v>48</v>
      </c>
      <c r="J207" s="83">
        <v>2024</v>
      </c>
    </row>
    <row r="208" spans="1:10" x14ac:dyDescent="0.3">
      <c r="A208" t="s">
        <v>90</v>
      </c>
      <c r="B208" s="3">
        <f t="shared" ca="1" si="130"/>
        <v>8292</v>
      </c>
      <c r="C208" s="3">
        <f t="shared" ca="1" si="139"/>
        <v>24</v>
      </c>
      <c r="D208" s="3">
        <f t="shared" ca="1" si="136"/>
        <v>345.5</v>
      </c>
      <c r="E208" s="3">
        <f t="shared" ca="1" si="108"/>
        <v>5985</v>
      </c>
      <c r="F208" s="3">
        <f t="shared" ca="1" si="140"/>
        <v>40</v>
      </c>
      <c r="G208" s="3">
        <f t="shared" ca="1" si="137"/>
        <v>149.625</v>
      </c>
      <c r="H208" s="3">
        <f t="shared" ca="1" si="138"/>
        <v>14277</v>
      </c>
      <c r="I208" t="s">
        <v>48</v>
      </c>
      <c r="J208" s="83">
        <v>2024</v>
      </c>
    </row>
    <row r="209" spans="1:10" x14ac:dyDescent="0.3">
      <c r="A209" t="s">
        <v>91</v>
      </c>
      <c r="B209" s="3">
        <f t="shared" ca="1" si="130"/>
        <v>5887</v>
      </c>
      <c r="C209" s="3">
        <f t="shared" ca="1" si="139"/>
        <v>47</v>
      </c>
      <c r="D209" s="3">
        <f t="shared" ca="1" si="136"/>
        <v>125.25531914893617</v>
      </c>
      <c r="E209" s="3">
        <f t="shared" ca="1" si="108"/>
        <v>9536</v>
      </c>
      <c r="F209" s="3">
        <f t="shared" ca="1" si="140"/>
        <v>64</v>
      </c>
      <c r="G209" s="3">
        <f t="shared" ca="1" si="137"/>
        <v>149</v>
      </c>
      <c r="H209" s="3">
        <f t="shared" ca="1" si="138"/>
        <v>15423</v>
      </c>
      <c r="I209" t="s">
        <v>48</v>
      </c>
      <c r="J209" s="83">
        <v>2024</v>
      </c>
    </row>
    <row r="210" spans="1:10" x14ac:dyDescent="0.3">
      <c r="A210" t="s">
        <v>84</v>
      </c>
      <c r="B210" s="3">
        <f ca="1">RANDBETWEEN(2000,10000)</f>
        <v>5856</v>
      </c>
      <c r="C210" s="3">
        <f ca="1">RANDBETWEEN(10,100)</f>
        <v>50</v>
      </c>
      <c r="D210" s="3">
        <f ca="1">B210/C210</f>
        <v>117.12</v>
      </c>
      <c r="E210" s="3">
        <f t="shared" ca="1" si="108"/>
        <v>5269</v>
      </c>
      <c r="F210" s="3">
        <f ca="1">RANDBETWEEN(10,100)</f>
        <v>59</v>
      </c>
      <c r="G210" s="3">
        <f ca="1">E210/F210</f>
        <v>89.305084745762713</v>
      </c>
      <c r="H210" s="3">
        <f ca="1">B210+E210</f>
        <v>11125</v>
      </c>
      <c r="I210" t="s">
        <v>49</v>
      </c>
      <c r="J210" s="83">
        <v>2024</v>
      </c>
    </row>
    <row r="211" spans="1:10" x14ac:dyDescent="0.3">
      <c r="A211" t="s">
        <v>85</v>
      </c>
      <c r="B211" s="3">
        <f t="shared" ca="1" si="130"/>
        <v>2818</v>
      </c>
      <c r="C211" s="3">
        <f ca="1">RANDBETWEEN(10,100)</f>
        <v>42</v>
      </c>
      <c r="D211" s="3">
        <f t="shared" ref="D211:D217" ca="1" si="141">B211/C211</f>
        <v>67.095238095238102</v>
      </c>
      <c r="E211" s="3">
        <f t="shared" ca="1" si="108"/>
        <v>2172</v>
      </c>
      <c r="F211" s="3">
        <f ca="1">RANDBETWEEN(10,100)</f>
        <v>85</v>
      </c>
      <c r="G211" s="3">
        <f t="shared" ref="G211:G217" ca="1" si="142">E211/F211</f>
        <v>25.55294117647059</v>
      </c>
      <c r="H211" s="3">
        <f t="shared" ref="H211:H217" ca="1" si="143">B211+E211</f>
        <v>4990</v>
      </c>
      <c r="I211" t="s">
        <v>49</v>
      </c>
      <c r="J211" s="83">
        <v>2024</v>
      </c>
    </row>
    <row r="212" spans="1:10" x14ac:dyDescent="0.3">
      <c r="A212" t="s">
        <v>86</v>
      </c>
      <c r="B212" s="3">
        <f t="shared" ca="1" si="130"/>
        <v>4739</v>
      </c>
      <c r="C212" s="3">
        <f t="shared" ref="C212:C217" ca="1" si="144">RANDBETWEEN(10,100)</f>
        <v>27</v>
      </c>
      <c r="D212" s="3">
        <f t="shared" ca="1" si="141"/>
        <v>175.5185185185185</v>
      </c>
      <c r="E212" s="3">
        <f t="shared" ca="1" si="108"/>
        <v>9832</v>
      </c>
      <c r="F212" s="3">
        <f t="shared" ref="F212:F217" ca="1" si="145">RANDBETWEEN(10,100)</f>
        <v>31</v>
      </c>
      <c r="G212" s="3">
        <f t="shared" ca="1" si="142"/>
        <v>317.16129032258067</v>
      </c>
      <c r="H212" s="3">
        <f t="shared" ca="1" si="143"/>
        <v>14571</v>
      </c>
      <c r="I212" t="s">
        <v>49</v>
      </c>
      <c r="J212" s="83">
        <v>2024</v>
      </c>
    </row>
    <row r="213" spans="1:10" x14ac:dyDescent="0.3">
      <c r="A213" t="s">
        <v>87</v>
      </c>
      <c r="B213" s="3">
        <f t="shared" ca="1" si="130"/>
        <v>7053</v>
      </c>
      <c r="C213" s="3">
        <f t="shared" ca="1" si="144"/>
        <v>81</v>
      </c>
      <c r="D213" s="3">
        <f t="shared" ca="1" si="141"/>
        <v>87.074074074074076</v>
      </c>
      <c r="E213" s="3">
        <f t="shared" ca="1" si="108"/>
        <v>3203</v>
      </c>
      <c r="F213" s="3">
        <f t="shared" ca="1" si="145"/>
        <v>92</v>
      </c>
      <c r="G213" s="3">
        <f t="shared" ca="1" si="142"/>
        <v>34.815217391304351</v>
      </c>
      <c r="H213" s="3">
        <f t="shared" ca="1" si="143"/>
        <v>10256</v>
      </c>
      <c r="I213" t="s">
        <v>49</v>
      </c>
      <c r="J213" s="83">
        <v>2024</v>
      </c>
    </row>
    <row r="214" spans="1:10" x14ac:dyDescent="0.3">
      <c r="A214" t="s">
        <v>88</v>
      </c>
      <c r="B214" s="3">
        <f t="shared" ca="1" si="130"/>
        <v>5004</v>
      </c>
      <c r="C214" s="3">
        <f t="shared" ca="1" si="144"/>
        <v>28</v>
      </c>
      <c r="D214" s="3">
        <f t="shared" ca="1" si="141"/>
        <v>178.71428571428572</v>
      </c>
      <c r="E214" s="3">
        <f t="shared" ca="1" si="108"/>
        <v>7415</v>
      </c>
      <c r="F214" s="3">
        <f t="shared" ca="1" si="145"/>
        <v>48</v>
      </c>
      <c r="G214" s="3">
        <f t="shared" ca="1" si="142"/>
        <v>154.47916666666666</v>
      </c>
      <c r="H214" s="3">
        <f t="shared" ca="1" si="143"/>
        <v>12419</v>
      </c>
      <c r="I214" t="s">
        <v>49</v>
      </c>
      <c r="J214" s="83">
        <v>2024</v>
      </c>
    </row>
    <row r="215" spans="1:10" x14ac:dyDescent="0.3">
      <c r="A215" t="s">
        <v>89</v>
      </c>
      <c r="B215" s="3">
        <f t="shared" ca="1" si="130"/>
        <v>4285</v>
      </c>
      <c r="C215" s="3">
        <f t="shared" ca="1" si="144"/>
        <v>67</v>
      </c>
      <c r="D215" s="3">
        <f t="shared" ca="1" si="141"/>
        <v>63.955223880597018</v>
      </c>
      <c r="E215" s="3">
        <f t="shared" ca="1" si="108"/>
        <v>3329</v>
      </c>
      <c r="F215" s="3">
        <f t="shared" ca="1" si="145"/>
        <v>94</v>
      </c>
      <c r="G215" s="3">
        <f t="shared" ca="1" si="142"/>
        <v>35.414893617021278</v>
      </c>
      <c r="H215" s="3">
        <f t="shared" ca="1" si="143"/>
        <v>7614</v>
      </c>
      <c r="I215" t="s">
        <v>49</v>
      </c>
      <c r="J215" s="83">
        <v>2024</v>
      </c>
    </row>
    <row r="216" spans="1:10" x14ac:dyDescent="0.3">
      <c r="A216" t="s">
        <v>90</v>
      </c>
      <c r="B216" s="3">
        <f t="shared" ca="1" si="130"/>
        <v>9842</v>
      </c>
      <c r="C216" s="3">
        <f t="shared" ca="1" si="144"/>
        <v>92</v>
      </c>
      <c r="D216" s="3">
        <f t="shared" ca="1" si="141"/>
        <v>106.97826086956522</v>
      </c>
      <c r="E216" s="3">
        <f t="shared" ca="1" si="108"/>
        <v>7995</v>
      </c>
      <c r="F216" s="3">
        <f t="shared" ca="1" si="145"/>
        <v>71</v>
      </c>
      <c r="G216" s="3">
        <f t="shared" ca="1" si="142"/>
        <v>112.6056338028169</v>
      </c>
      <c r="H216" s="3">
        <f t="shared" ca="1" si="143"/>
        <v>17837</v>
      </c>
      <c r="I216" t="s">
        <v>49</v>
      </c>
      <c r="J216" s="83">
        <v>2024</v>
      </c>
    </row>
    <row r="217" spans="1:10" x14ac:dyDescent="0.3">
      <c r="A217" t="s">
        <v>91</v>
      </c>
      <c r="B217" s="3">
        <f t="shared" ca="1" si="130"/>
        <v>8664</v>
      </c>
      <c r="C217" s="3">
        <f t="shared" ca="1" si="144"/>
        <v>25</v>
      </c>
      <c r="D217" s="3">
        <f t="shared" ca="1" si="141"/>
        <v>346.56</v>
      </c>
      <c r="E217" s="3">
        <f t="shared" ca="1" si="108"/>
        <v>2024</v>
      </c>
      <c r="F217" s="3">
        <f t="shared" ca="1" si="145"/>
        <v>54</v>
      </c>
      <c r="G217" s="3">
        <f t="shared" ca="1" si="142"/>
        <v>37.481481481481481</v>
      </c>
      <c r="H217" s="3">
        <f t="shared" ca="1" si="143"/>
        <v>10688</v>
      </c>
      <c r="I217" t="s">
        <v>49</v>
      </c>
      <c r="J217" s="83">
        <v>2024</v>
      </c>
    </row>
    <row r="218" spans="1:10" x14ac:dyDescent="0.3">
      <c r="A218" t="s">
        <v>84</v>
      </c>
      <c r="B218" s="3">
        <f ca="1">RANDBETWEEN(2000,10000)</f>
        <v>2548</v>
      </c>
      <c r="C218" s="3">
        <f ca="1">RANDBETWEEN(10,100)</f>
        <v>52</v>
      </c>
      <c r="D218" s="3">
        <f ca="1">B218/C218</f>
        <v>49</v>
      </c>
      <c r="E218" s="3">
        <f t="shared" ca="1" si="108"/>
        <v>2353</v>
      </c>
      <c r="F218" s="3">
        <f ca="1">RANDBETWEEN(10,100)</f>
        <v>32</v>
      </c>
      <c r="G218" s="3">
        <f ca="1">E218/F218</f>
        <v>73.53125</v>
      </c>
      <c r="H218" s="3">
        <f ca="1">B218+E218</f>
        <v>4901</v>
      </c>
      <c r="I218" t="s">
        <v>51</v>
      </c>
      <c r="J218" s="83">
        <v>2024</v>
      </c>
    </row>
    <row r="219" spans="1:10" x14ac:dyDescent="0.3">
      <c r="A219" t="s">
        <v>85</v>
      </c>
      <c r="B219" s="3">
        <f t="shared" ca="1" si="130"/>
        <v>5645</v>
      </c>
      <c r="C219" s="3">
        <f ca="1">RANDBETWEEN(10,100)</f>
        <v>14</v>
      </c>
      <c r="D219" s="3">
        <f t="shared" ref="D219:D225" ca="1" si="146">B219/C219</f>
        <v>403.21428571428572</v>
      </c>
      <c r="E219" s="3">
        <f t="shared" ca="1" si="108"/>
        <v>4061</v>
      </c>
      <c r="F219" s="3">
        <f ca="1">RANDBETWEEN(10,100)</f>
        <v>45</v>
      </c>
      <c r="G219" s="3">
        <f t="shared" ref="G219:G225" ca="1" si="147">E219/F219</f>
        <v>90.24444444444444</v>
      </c>
      <c r="H219" s="3">
        <f t="shared" ref="H219:H225" ca="1" si="148">B219+E219</f>
        <v>9706</v>
      </c>
      <c r="I219" t="s">
        <v>51</v>
      </c>
      <c r="J219" s="83">
        <v>2024</v>
      </c>
    </row>
    <row r="220" spans="1:10" x14ac:dyDescent="0.3">
      <c r="A220" t="s">
        <v>86</v>
      </c>
      <c r="B220" s="3">
        <f t="shared" ca="1" si="130"/>
        <v>4223</v>
      </c>
      <c r="C220" s="3">
        <f t="shared" ref="C220:C225" ca="1" si="149">RANDBETWEEN(10,100)</f>
        <v>54</v>
      </c>
      <c r="D220" s="3">
        <f t="shared" ca="1" si="146"/>
        <v>78.203703703703709</v>
      </c>
      <c r="E220" s="3">
        <f t="shared" ca="1" si="108"/>
        <v>2472</v>
      </c>
      <c r="F220" s="3">
        <f t="shared" ref="F220:F225" ca="1" si="150">RANDBETWEEN(10,100)</f>
        <v>26</v>
      </c>
      <c r="G220" s="3">
        <f t="shared" ca="1" si="147"/>
        <v>95.07692307692308</v>
      </c>
      <c r="H220" s="3">
        <f t="shared" ca="1" si="148"/>
        <v>6695</v>
      </c>
      <c r="I220" t="s">
        <v>51</v>
      </c>
      <c r="J220" s="83">
        <v>2024</v>
      </c>
    </row>
    <row r="221" spans="1:10" x14ac:dyDescent="0.3">
      <c r="A221" t="s">
        <v>87</v>
      </c>
      <c r="B221" s="3">
        <f t="shared" ca="1" si="130"/>
        <v>6262</v>
      </c>
      <c r="C221" s="3">
        <f t="shared" ca="1" si="149"/>
        <v>95</v>
      </c>
      <c r="D221" s="3">
        <f t="shared" ca="1" si="146"/>
        <v>65.915789473684214</v>
      </c>
      <c r="E221" s="3">
        <f t="shared" ca="1" si="108"/>
        <v>7001</v>
      </c>
      <c r="F221" s="3">
        <f t="shared" ca="1" si="150"/>
        <v>77</v>
      </c>
      <c r="G221" s="3">
        <f t="shared" ca="1" si="147"/>
        <v>90.922077922077918</v>
      </c>
      <c r="H221" s="3">
        <f t="shared" ca="1" si="148"/>
        <v>13263</v>
      </c>
      <c r="I221" t="s">
        <v>51</v>
      </c>
      <c r="J221" s="83">
        <v>2024</v>
      </c>
    </row>
    <row r="222" spans="1:10" x14ac:dyDescent="0.3">
      <c r="A222" t="s">
        <v>88</v>
      </c>
      <c r="B222" s="3">
        <f t="shared" ca="1" si="130"/>
        <v>8802</v>
      </c>
      <c r="C222" s="3">
        <f t="shared" ca="1" si="149"/>
        <v>11</v>
      </c>
      <c r="D222" s="3">
        <f t="shared" ca="1" si="146"/>
        <v>800.18181818181813</v>
      </c>
      <c r="E222" s="3">
        <f t="shared" ca="1" si="108"/>
        <v>6979</v>
      </c>
      <c r="F222" s="3">
        <f t="shared" ca="1" si="150"/>
        <v>54</v>
      </c>
      <c r="G222" s="3">
        <f t="shared" ca="1" si="147"/>
        <v>129.24074074074073</v>
      </c>
      <c r="H222" s="3">
        <f t="shared" ca="1" si="148"/>
        <v>15781</v>
      </c>
      <c r="I222" t="s">
        <v>51</v>
      </c>
      <c r="J222" s="83">
        <v>2024</v>
      </c>
    </row>
    <row r="223" spans="1:10" x14ac:dyDescent="0.3">
      <c r="A223" t="s">
        <v>89</v>
      </c>
      <c r="B223" s="3">
        <f t="shared" ca="1" si="130"/>
        <v>4066</v>
      </c>
      <c r="C223" s="3">
        <f t="shared" ca="1" si="149"/>
        <v>84</v>
      </c>
      <c r="D223" s="3">
        <f t="shared" ca="1" si="146"/>
        <v>48.404761904761905</v>
      </c>
      <c r="E223" s="3">
        <f t="shared" ca="1" si="108"/>
        <v>3852</v>
      </c>
      <c r="F223" s="3">
        <f t="shared" ca="1" si="150"/>
        <v>68</v>
      </c>
      <c r="G223" s="3">
        <f t="shared" ca="1" si="147"/>
        <v>56.647058823529413</v>
      </c>
      <c r="H223" s="3">
        <f t="shared" ca="1" si="148"/>
        <v>7918</v>
      </c>
      <c r="I223" t="s">
        <v>51</v>
      </c>
      <c r="J223" s="83">
        <v>2024</v>
      </c>
    </row>
    <row r="224" spans="1:10" x14ac:dyDescent="0.3">
      <c r="A224" t="s">
        <v>90</v>
      </c>
      <c r="B224" s="3">
        <f t="shared" ca="1" si="130"/>
        <v>6556</v>
      </c>
      <c r="C224" s="3">
        <f t="shared" ca="1" si="149"/>
        <v>31</v>
      </c>
      <c r="D224" s="3">
        <f t="shared" ca="1" si="146"/>
        <v>211.48387096774192</v>
      </c>
      <c r="E224" s="3">
        <f t="shared" ca="1" si="108"/>
        <v>9174</v>
      </c>
      <c r="F224" s="3">
        <f t="shared" ca="1" si="150"/>
        <v>80</v>
      </c>
      <c r="G224" s="3">
        <f t="shared" ca="1" si="147"/>
        <v>114.675</v>
      </c>
      <c r="H224" s="3">
        <f t="shared" ca="1" si="148"/>
        <v>15730</v>
      </c>
      <c r="I224" t="s">
        <v>51</v>
      </c>
      <c r="J224" s="83">
        <v>2024</v>
      </c>
    </row>
    <row r="225" spans="1:10" x14ac:dyDescent="0.3">
      <c r="A225" t="s">
        <v>91</v>
      </c>
      <c r="B225" s="3">
        <f t="shared" ca="1" si="130"/>
        <v>3947</v>
      </c>
      <c r="C225" s="3">
        <f t="shared" ca="1" si="149"/>
        <v>84</v>
      </c>
      <c r="D225" s="3">
        <f t="shared" ca="1" si="146"/>
        <v>46.988095238095241</v>
      </c>
      <c r="E225" s="3">
        <f t="shared" ca="1" si="108"/>
        <v>7365</v>
      </c>
      <c r="F225" s="3">
        <f t="shared" ca="1" si="150"/>
        <v>76</v>
      </c>
      <c r="G225" s="3">
        <f t="shared" ca="1" si="147"/>
        <v>96.90789473684211</v>
      </c>
      <c r="H225" s="3">
        <f t="shared" ca="1" si="148"/>
        <v>11312</v>
      </c>
      <c r="I225" t="s">
        <v>51</v>
      </c>
      <c r="J225" s="83">
        <v>2024</v>
      </c>
    </row>
    <row r="226" spans="1:10" x14ac:dyDescent="0.3">
      <c r="A226" t="s">
        <v>84</v>
      </c>
      <c r="B226" s="3">
        <f ca="1">RANDBETWEEN(2000,10000)</f>
        <v>8593</v>
      </c>
      <c r="C226" s="3">
        <f ca="1">RANDBETWEEN(10,100)</f>
        <v>31</v>
      </c>
      <c r="D226" s="3">
        <f ca="1">B226/C226</f>
        <v>277.19354838709677</v>
      </c>
      <c r="E226" s="3">
        <f t="shared" ca="1" si="108"/>
        <v>5915</v>
      </c>
      <c r="F226" s="3">
        <f ca="1">RANDBETWEEN(10,100)</f>
        <v>78</v>
      </c>
      <c r="G226" s="3">
        <f ca="1">E226/F226</f>
        <v>75.833333333333329</v>
      </c>
      <c r="H226" s="3">
        <f ca="1">B226+E226</f>
        <v>14508</v>
      </c>
      <c r="I226" t="s">
        <v>50</v>
      </c>
      <c r="J226" s="83">
        <v>2024</v>
      </c>
    </row>
    <row r="227" spans="1:10" x14ac:dyDescent="0.3">
      <c r="A227" t="s">
        <v>85</v>
      </c>
      <c r="B227" s="3">
        <f t="shared" ca="1" si="130"/>
        <v>6213</v>
      </c>
      <c r="C227" s="3">
        <f ca="1">RANDBETWEEN(10,100)</f>
        <v>11</v>
      </c>
      <c r="D227" s="3">
        <f t="shared" ref="D227:D233" ca="1" si="151">B227/C227</f>
        <v>564.81818181818187</v>
      </c>
      <c r="E227" s="3">
        <f t="shared" ref="E227:E289" ca="1" si="152">RANDBETWEEN(2000,10000)</f>
        <v>4786</v>
      </c>
      <c r="F227" s="3">
        <f ca="1">RANDBETWEEN(10,100)</f>
        <v>54</v>
      </c>
      <c r="G227" s="3">
        <f t="shared" ref="G227:G233" ca="1" si="153">E227/F227</f>
        <v>88.629629629629633</v>
      </c>
      <c r="H227" s="3">
        <f t="shared" ref="H227:H233" ca="1" si="154">B227+E227</f>
        <v>10999</v>
      </c>
      <c r="I227" t="s">
        <v>50</v>
      </c>
      <c r="J227" s="83">
        <v>2024</v>
      </c>
    </row>
    <row r="228" spans="1:10" x14ac:dyDescent="0.3">
      <c r="A228" t="s">
        <v>86</v>
      </c>
      <c r="B228" s="3">
        <f t="shared" ca="1" si="130"/>
        <v>5099</v>
      </c>
      <c r="C228" s="3">
        <f t="shared" ref="C228:C233" ca="1" si="155">RANDBETWEEN(10,100)</f>
        <v>18</v>
      </c>
      <c r="D228" s="3">
        <f t="shared" ca="1" si="151"/>
        <v>283.27777777777777</v>
      </c>
      <c r="E228" s="3">
        <f t="shared" ca="1" si="152"/>
        <v>3509</v>
      </c>
      <c r="F228" s="3">
        <f t="shared" ref="F228:F233" ca="1" si="156">RANDBETWEEN(10,100)</f>
        <v>10</v>
      </c>
      <c r="G228" s="3">
        <f t="shared" ca="1" si="153"/>
        <v>350.9</v>
      </c>
      <c r="H228" s="3">
        <f t="shared" ca="1" si="154"/>
        <v>8608</v>
      </c>
      <c r="I228" t="s">
        <v>50</v>
      </c>
      <c r="J228" s="83">
        <v>2024</v>
      </c>
    </row>
    <row r="229" spans="1:10" x14ac:dyDescent="0.3">
      <c r="A229" t="s">
        <v>87</v>
      </c>
      <c r="B229" s="3">
        <f t="shared" ca="1" si="130"/>
        <v>9281</v>
      </c>
      <c r="C229" s="3">
        <f t="shared" ca="1" si="155"/>
        <v>27</v>
      </c>
      <c r="D229" s="3">
        <f t="shared" ca="1" si="151"/>
        <v>343.74074074074076</v>
      </c>
      <c r="E229" s="3">
        <f t="shared" ca="1" si="152"/>
        <v>2795</v>
      </c>
      <c r="F229" s="3">
        <f t="shared" ca="1" si="156"/>
        <v>24</v>
      </c>
      <c r="G229" s="3">
        <f t="shared" ca="1" si="153"/>
        <v>116.45833333333333</v>
      </c>
      <c r="H229" s="3">
        <f t="shared" ca="1" si="154"/>
        <v>12076</v>
      </c>
      <c r="I229" t="s">
        <v>50</v>
      </c>
      <c r="J229" s="83">
        <v>2024</v>
      </c>
    </row>
    <row r="230" spans="1:10" x14ac:dyDescent="0.3">
      <c r="A230" t="s">
        <v>88</v>
      </c>
      <c r="B230" s="3">
        <f t="shared" ca="1" si="130"/>
        <v>2805</v>
      </c>
      <c r="C230" s="3">
        <f t="shared" ca="1" si="155"/>
        <v>27</v>
      </c>
      <c r="D230" s="3">
        <f t="shared" ca="1" si="151"/>
        <v>103.88888888888889</v>
      </c>
      <c r="E230" s="3">
        <f t="shared" ca="1" si="152"/>
        <v>8280</v>
      </c>
      <c r="F230" s="3">
        <f t="shared" ca="1" si="156"/>
        <v>27</v>
      </c>
      <c r="G230" s="3">
        <f t="shared" ca="1" si="153"/>
        <v>306.66666666666669</v>
      </c>
      <c r="H230" s="3">
        <f t="shared" ca="1" si="154"/>
        <v>11085</v>
      </c>
      <c r="I230" t="s">
        <v>50</v>
      </c>
      <c r="J230" s="83">
        <v>2024</v>
      </c>
    </row>
    <row r="231" spans="1:10" x14ac:dyDescent="0.3">
      <c r="A231" t="s">
        <v>89</v>
      </c>
      <c r="B231" s="3">
        <f t="shared" ca="1" si="130"/>
        <v>8359</v>
      </c>
      <c r="C231" s="3">
        <f t="shared" ca="1" si="155"/>
        <v>37</v>
      </c>
      <c r="D231" s="3">
        <f t="shared" ca="1" si="151"/>
        <v>225.91891891891891</v>
      </c>
      <c r="E231" s="3">
        <f t="shared" ca="1" si="152"/>
        <v>7885</v>
      </c>
      <c r="F231" s="3">
        <f t="shared" ca="1" si="156"/>
        <v>93</v>
      </c>
      <c r="G231" s="3">
        <f t="shared" ca="1" si="153"/>
        <v>84.784946236559136</v>
      </c>
      <c r="H231" s="3">
        <f t="shared" ca="1" si="154"/>
        <v>16244</v>
      </c>
      <c r="I231" t="s">
        <v>50</v>
      </c>
      <c r="J231" s="83">
        <v>2024</v>
      </c>
    </row>
    <row r="232" spans="1:10" x14ac:dyDescent="0.3">
      <c r="A232" t="s">
        <v>90</v>
      </c>
      <c r="B232" s="3">
        <f t="shared" ca="1" si="130"/>
        <v>6882</v>
      </c>
      <c r="C232" s="3">
        <f t="shared" ca="1" si="155"/>
        <v>18</v>
      </c>
      <c r="D232" s="3">
        <f t="shared" ca="1" si="151"/>
        <v>382.33333333333331</v>
      </c>
      <c r="E232" s="3">
        <f t="shared" ca="1" si="152"/>
        <v>7422</v>
      </c>
      <c r="F232" s="3">
        <f t="shared" ca="1" si="156"/>
        <v>21</v>
      </c>
      <c r="G232" s="3">
        <f t="shared" ca="1" si="153"/>
        <v>353.42857142857144</v>
      </c>
      <c r="H232" s="3">
        <f t="shared" ca="1" si="154"/>
        <v>14304</v>
      </c>
      <c r="I232" t="s">
        <v>50</v>
      </c>
      <c r="J232" s="83">
        <v>2024</v>
      </c>
    </row>
    <row r="233" spans="1:10" x14ac:dyDescent="0.3">
      <c r="A233" t="s">
        <v>91</v>
      </c>
      <c r="B233" s="3">
        <f t="shared" ca="1" si="130"/>
        <v>8599</v>
      </c>
      <c r="C233" s="3">
        <f t="shared" ca="1" si="155"/>
        <v>20</v>
      </c>
      <c r="D233" s="3">
        <f t="shared" ca="1" si="151"/>
        <v>429.95</v>
      </c>
      <c r="E233" s="3">
        <f t="shared" ca="1" si="152"/>
        <v>5621</v>
      </c>
      <c r="F233" s="3">
        <f t="shared" ca="1" si="156"/>
        <v>49</v>
      </c>
      <c r="G233" s="3">
        <f t="shared" ca="1" si="153"/>
        <v>114.71428571428571</v>
      </c>
      <c r="H233" s="3">
        <f t="shared" ca="1" si="154"/>
        <v>14220</v>
      </c>
      <c r="I233" t="s">
        <v>50</v>
      </c>
      <c r="J233" s="83">
        <v>2024</v>
      </c>
    </row>
    <row r="234" spans="1:10" x14ac:dyDescent="0.3">
      <c r="A234" t="s">
        <v>84</v>
      </c>
      <c r="B234" s="3">
        <f ca="1">RANDBETWEEN(2000,10000)</f>
        <v>6983</v>
      </c>
      <c r="C234" s="3">
        <f ca="1">RANDBETWEEN(10,100)</f>
        <v>75</v>
      </c>
      <c r="D234" s="3">
        <f ca="1">B234/C234</f>
        <v>93.106666666666669</v>
      </c>
      <c r="E234" s="3">
        <f t="shared" ca="1" si="152"/>
        <v>9193</v>
      </c>
      <c r="F234" s="3">
        <f ca="1">RANDBETWEEN(10,100)</f>
        <v>46</v>
      </c>
      <c r="G234" s="3">
        <f ca="1">E234/F234</f>
        <v>199.84782608695653</v>
      </c>
      <c r="H234" s="3">
        <f ca="1">B234+E234</f>
        <v>16176</v>
      </c>
      <c r="I234" t="s">
        <v>52</v>
      </c>
      <c r="J234" s="83">
        <v>2024</v>
      </c>
    </row>
    <row r="235" spans="1:10" x14ac:dyDescent="0.3">
      <c r="A235" t="s">
        <v>85</v>
      </c>
      <c r="B235" s="3">
        <f t="shared" ca="1" si="130"/>
        <v>9822</v>
      </c>
      <c r="C235" s="3">
        <f ca="1">RANDBETWEEN(10,100)</f>
        <v>96</v>
      </c>
      <c r="D235" s="3">
        <f t="shared" ref="D235:D241" ca="1" si="157">B235/C235</f>
        <v>102.3125</v>
      </c>
      <c r="E235" s="3">
        <f t="shared" ca="1" si="152"/>
        <v>5924</v>
      </c>
      <c r="F235" s="3">
        <f ca="1">RANDBETWEEN(10,100)</f>
        <v>37</v>
      </c>
      <c r="G235" s="3">
        <f t="shared" ref="G235:G241" ca="1" si="158">E235/F235</f>
        <v>160.1081081081081</v>
      </c>
      <c r="H235" s="3">
        <f t="shared" ref="H235:H241" ca="1" si="159">B235+E235</f>
        <v>15746</v>
      </c>
      <c r="I235" t="s">
        <v>52</v>
      </c>
      <c r="J235" s="83">
        <v>2024</v>
      </c>
    </row>
    <row r="236" spans="1:10" x14ac:dyDescent="0.3">
      <c r="A236" t="s">
        <v>86</v>
      </c>
      <c r="B236" s="3">
        <f t="shared" ca="1" si="130"/>
        <v>8674</v>
      </c>
      <c r="C236" s="3">
        <f t="shared" ref="C236:C241" ca="1" si="160">RANDBETWEEN(10,100)</f>
        <v>47</v>
      </c>
      <c r="D236" s="3">
        <f t="shared" ca="1" si="157"/>
        <v>184.55319148936169</v>
      </c>
      <c r="E236" s="3">
        <f t="shared" ca="1" si="152"/>
        <v>2873</v>
      </c>
      <c r="F236" s="3">
        <f t="shared" ref="F236:F241" ca="1" si="161">RANDBETWEEN(10,100)</f>
        <v>14</v>
      </c>
      <c r="G236" s="3">
        <f t="shared" ca="1" si="158"/>
        <v>205.21428571428572</v>
      </c>
      <c r="H236" s="3">
        <f t="shared" ca="1" si="159"/>
        <v>11547</v>
      </c>
      <c r="I236" t="s">
        <v>52</v>
      </c>
      <c r="J236" s="83">
        <v>2024</v>
      </c>
    </row>
    <row r="237" spans="1:10" x14ac:dyDescent="0.3">
      <c r="A237" t="s">
        <v>87</v>
      </c>
      <c r="B237" s="3">
        <f t="shared" ca="1" si="130"/>
        <v>2709</v>
      </c>
      <c r="C237" s="3">
        <f t="shared" ca="1" si="160"/>
        <v>54</v>
      </c>
      <c r="D237" s="3">
        <f t="shared" ca="1" si="157"/>
        <v>50.166666666666664</v>
      </c>
      <c r="E237" s="3">
        <f t="shared" ca="1" si="152"/>
        <v>4656</v>
      </c>
      <c r="F237" s="3">
        <f t="shared" ca="1" si="161"/>
        <v>63</v>
      </c>
      <c r="G237" s="3">
        <f t="shared" ca="1" si="158"/>
        <v>73.904761904761898</v>
      </c>
      <c r="H237" s="3">
        <f t="shared" ca="1" si="159"/>
        <v>7365</v>
      </c>
      <c r="I237" t="s">
        <v>52</v>
      </c>
      <c r="J237" s="83">
        <v>2024</v>
      </c>
    </row>
    <row r="238" spans="1:10" x14ac:dyDescent="0.3">
      <c r="A238" t="s">
        <v>88</v>
      </c>
      <c r="B238" s="3">
        <f t="shared" ca="1" si="130"/>
        <v>2413</v>
      </c>
      <c r="C238" s="3">
        <f t="shared" ca="1" si="160"/>
        <v>82</v>
      </c>
      <c r="D238" s="3">
        <f t="shared" ca="1" si="157"/>
        <v>29.426829268292682</v>
      </c>
      <c r="E238" s="3">
        <f t="shared" ca="1" si="152"/>
        <v>5039</v>
      </c>
      <c r="F238" s="3">
        <f t="shared" ca="1" si="161"/>
        <v>50</v>
      </c>
      <c r="G238" s="3">
        <f t="shared" ca="1" si="158"/>
        <v>100.78</v>
      </c>
      <c r="H238" s="3">
        <f t="shared" ca="1" si="159"/>
        <v>7452</v>
      </c>
      <c r="I238" t="s">
        <v>52</v>
      </c>
      <c r="J238" s="83">
        <v>2024</v>
      </c>
    </row>
    <row r="239" spans="1:10" x14ac:dyDescent="0.3">
      <c r="A239" t="s">
        <v>89</v>
      </c>
      <c r="B239" s="3">
        <f t="shared" ca="1" si="130"/>
        <v>9649</v>
      </c>
      <c r="C239" s="3">
        <f t="shared" ca="1" si="160"/>
        <v>23</v>
      </c>
      <c r="D239" s="3">
        <f t="shared" ca="1" si="157"/>
        <v>419.52173913043481</v>
      </c>
      <c r="E239" s="3">
        <f t="shared" ca="1" si="152"/>
        <v>2739</v>
      </c>
      <c r="F239" s="3">
        <f t="shared" ca="1" si="161"/>
        <v>35</v>
      </c>
      <c r="G239" s="3">
        <f t="shared" ca="1" si="158"/>
        <v>78.257142857142853</v>
      </c>
      <c r="H239" s="3">
        <f t="shared" ca="1" si="159"/>
        <v>12388</v>
      </c>
      <c r="I239" t="s">
        <v>52</v>
      </c>
      <c r="J239" s="83">
        <v>2024</v>
      </c>
    </row>
    <row r="240" spans="1:10" x14ac:dyDescent="0.3">
      <c r="A240" t="s">
        <v>90</v>
      </c>
      <c r="B240" s="3">
        <f t="shared" ca="1" si="130"/>
        <v>9820</v>
      </c>
      <c r="C240" s="3">
        <f t="shared" ca="1" si="160"/>
        <v>84</v>
      </c>
      <c r="D240" s="3">
        <f t="shared" ca="1" si="157"/>
        <v>116.9047619047619</v>
      </c>
      <c r="E240" s="3">
        <f t="shared" ca="1" si="152"/>
        <v>8323</v>
      </c>
      <c r="F240" s="3">
        <f t="shared" ca="1" si="161"/>
        <v>66</v>
      </c>
      <c r="G240" s="3">
        <f t="shared" ca="1" si="158"/>
        <v>126.10606060606061</v>
      </c>
      <c r="H240" s="3">
        <f t="shared" ca="1" si="159"/>
        <v>18143</v>
      </c>
      <c r="I240" t="s">
        <v>52</v>
      </c>
      <c r="J240" s="83">
        <v>2024</v>
      </c>
    </row>
    <row r="241" spans="1:10" x14ac:dyDescent="0.3">
      <c r="A241" t="s">
        <v>91</v>
      </c>
      <c r="B241" s="3">
        <f t="shared" ca="1" si="130"/>
        <v>2227</v>
      </c>
      <c r="C241" s="3">
        <f t="shared" ca="1" si="160"/>
        <v>72</v>
      </c>
      <c r="D241" s="3">
        <f t="shared" ca="1" si="157"/>
        <v>30.930555555555557</v>
      </c>
      <c r="E241" s="3">
        <f t="shared" ca="1" si="152"/>
        <v>4599</v>
      </c>
      <c r="F241" s="3">
        <f t="shared" ca="1" si="161"/>
        <v>61</v>
      </c>
      <c r="G241" s="3">
        <f t="shared" ca="1" si="158"/>
        <v>75.393442622950815</v>
      </c>
      <c r="H241" s="3">
        <f t="shared" ca="1" si="159"/>
        <v>6826</v>
      </c>
      <c r="I241" t="s">
        <v>52</v>
      </c>
      <c r="J241" s="83">
        <v>2024</v>
      </c>
    </row>
    <row r="242" spans="1:10" x14ac:dyDescent="0.3">
      <c r="A242" t="s">
        <v>84</v>
      </c>
      <c r="B242" s="3">
        <f ca="1">RANDBETWEEN(2000,10000)</f>
        <v>9957</v>
      </c>
      <c r="C242" s="3">
        <f ca="1">RANDBETWEEN(10,100)</f>
        <v>87</v>
      </c>
      <c r="D242" s="3">
        <f ca="1">B242/C242</f>
        <v>114.44827586206897</v>
      </c>
      <c r="E242" s="3">
        <f t="shared" ca="1" si="152"/>
        <v>7254</v>
      </c>
      <c r="F242" s="3">
        <f ca="1">RANDBETWEEN(10,100)</f>
        <v>53</v>
      </c>
      <c r="G242" s="3">
        <f ca="1">E242/F242</f>
        <v>136.8679245283019</v>
      </c>
      <c r="H242" s="3">
        <f ca="1">B242+E242</f>
        <v>17211</v>
      </c>
      <c r="I242" t="s">
        <v>53</v>
      </c>
      <c r="J242" s="83">
        <v>2024</v>
      </c>
    </row>
    <row r="243" spans="1:10" x14ac:dyDescent="0.3">
      <c r="A243" t="s">
        <v>85</v>
      </c>
      <c r="B243" s="3">
        <f t="shared" ca="1" si="130"/>
        <v>3765</v>
      </c>
      <c r="C243" s="3">
        <f ca="1">RANDBETWEEN(10,100)</f>
        <v>99</v>
      </c>
      <c r="D243" s="3">
        <f t="shared" ref="D243:D249" ca="1" si="162">B243/C243</f>
        <v>38.030303030303031</v>
      </c>
      <c r="E243" s="3">
        <f t="shared" ca="1" si="152"/>
        <v>6408</v>
      </c>
      <c r="F243" s="3">
        <f ca="1">RANDBETWEEN(10,100)</f>
        <v>89</v>
      </c>
      <c r="G243" s="3">
        <f t="shared" ref="G243:G249" ca="1" si="163">E243/F243</f>
        <v>72</v>
      </c>
      <c r="H243" s="3">
        <f t="shared" ref="H243:H249" ca="1" si="164">B243+E243</f>
        <v>10173</v>
      </c>
      <c r="I243" t="s">
        <v>53</v>
      </c>
      <c r="J243" s="83">
        <v>2024</v>
      </c>
    </row>
    <row r="244" spans="1:10" x14ac:dyDescent="0.3">
      <c r="A244" t="s">
        <v>86</v>
      </c>
      <c r="B244" s="3">
        <f t="shared" ca="1" si="130"/>
        <v>4708</v>
      </c>
      <c r="C244" s="3">
        <f t="shared" ref="C244:C249" ca="1" si="165">RANDBETWEEN(10,100)</f>
        <v>38</v>
      </c>
      <c r="D244" s="3">
        <f t="shared" ca="1" si="162"/>
        <v>123.89473684210526</v>
      </c>
      <c r="E244" s="3">
        <f t="shared" ca="1" si="152"/>
        <v>7219</v>
      </c>
      <c r="F244" s="3">
        <f t="shared" ref="F244:F249" ca="1" si="166">RANDBETWEEN(10,100)</f>
        <v>73</v>
      </c>
      <c r="G244" s="3">
        <f t="shared" ca="1" si="163"/>
        <v>98.890410958904113</v>
      </c>
      <c r="H244" s="3">
        <f t="shared" ca="1" si="164"/>
        <v>11927</v>
      </c>
      <c r="I244" t="s">
        <v>53</v>
      </c>
      <c r="J244" s="83">
        <v>2024</v>
      </c>
    </row>
    <row r="245" spans="1:10" x14ac:dyDescent="0.3">
      <c r="A245" t="s">
        <v>87</v>
      </c>
      <c r="B245" s="3">
        <f t="shared" ca="1" si="130"/>
        <v>9505</v>
      </c>
      <c r="C245" s="3">
        <f t="shared" ca="1" si="165"/>
        <v>25</v>
      </c>
      <c r="D245" s="3">
        <f t="shared" ca="1" si="162"/>
        <v>380.2</v>
      </c>
      <c r="E245" s="3">
        <f t="shared" ca="1" si="152"/>
        <v>8718</v>
      </c>
      <c r="F245" s="3">
        <f t="shared" ca="1" si="166"/>
        <v>85</v>
      </c>
      <c r="G245" s="3">
        <f t="shared" ca="1" si="163"/>
        <v>102.56470588235294</v>
      </c>
      <c r="H245" s="3">
        <f t="shared" ca="1" si="164"/>
        <v>18223</v>
      </c>
      <c r="I245" t="s">
        <v>53</v>
      </c>
      <c r="J245" s="83">
        <v>2024</v>
      </c>
    </row>
    <row r="246" spans="1:10" x14ac:dyDescent="0.3">
      <c r="A246" t="s">
        <v>88</v>
      </c>
      <c r="B246" s="3">
        <f t="shared" ca="1" si="130"/>
        <v>2967</v>
      </c>
      <c r="C246" s="3">
        <f t="shared" ca="1" si="165"/>
        <v>22</v>
      </c>
      <c r="D246" s="3">
        <f t="shared" ca="1" si="162"/>
        <v>134.86363636363637</v>
      </c>
      <c r="E246" s="3">
        <f t="shared" ca="1" si="152"/>
        <v>5813</v>
      </c>
      <c r="F246" s="3">
        <f t="shared" ca="1" si="166"/>
        <v>22</v>
      </c>
      <c r="G246" s="3">
        <f t="shared" ca="1" si="163"/>
        <v>264.22727272727275</v>
      </c>
      <c r="H246" s="3">
        <f t="shared" ca="1" si="164"/>
        <v>8780</v>
      </c>
      <c r="I246" t="s">
        <v>53</v>
      </c>
      <c r="J246" s="83">
        <v>2024</v>
      </c>
    </row>
    <row r="247" spans="1:10" x14ac:dyDescent="0.3">
      <c r="A247" t="s">
        <v>89</v>
      </c>
      <c r="B247" s="3">
        <f t="shared" ca="1" si="130"/>
        <v>3793</v>
      </c>
      <c r="C247" s="3">
        <f t="shared" ca="1" si="165"/>
        <v>94</v>
      </c>
      <c r="D247" s="3">
        <f t="shared" ca="1" si="162"/>
        <v>40.351063829787236</v>
      </c>
      <c r="E247" s="3">
        <f t="shared" ca="1" si="152"/>
        <v>9392</v>
      </c>
      <c r="F247" s="3">
        <f t="shared" ca="1" si="166"/>
        <v>35</v>
      </c>
      <c r="G247" s="3">
        <f t="shared" ca="1" si="163"/>
        <v>268.34285714285716</v>
      </c>
      <c r="H247" s="3">
        <f t="shared" ca="1" si="164"/>
        <v>13185</v>
      </c>
      <c r="I247" t="s">
        <v>53</v>
      </c>
      <c r="J247" s="83">
        <v>2024</v>
      </c>
    </row>
    <row r="248" spans="1:10" x14ac:dyDescent="0.3">
      <c r="A248" t="s">
        <v>90</v>
      </c>
      <c r="B248" s="3">
        <f t="shared" ca="1" si="130"/>
        <v>6622</v>
      </c>
      <c r="C248" s="3">
        <f t="shared" ca="1" si="165"/>
        <v>23</v>
      </c>
      <c r="D248" s="3">
        <f t="shared" ca="1" si="162"/>
        <v>287.91304347826087</v>
      </c>
      <c r="E248" s="3">
        <f t="shared" ca="1" si="152"/>
        <v>3149</v>
      </c>
      <c r="F248" s="3">
        <f t="shared" ca="1" si="166"/>
        <v>36</v>
      </c>
      <c r="G248" s="3">
        <f t="shared" ca="1" si="163"/>
        <v>87.472222222222229</v>
      </c>
      <c r="H248" s="3">
        <f t="shared" ca="1" si="164"/>
        <v>9771</v>
      </c>
      <c r="I248" t="s">
        <v>53</v>
      </c>
      <c r="J248" s="83">
        <v>2024</v>
      </c>
    </row>
    <row r="249" spans="1:10" x14ac:dyDescent="0.3">
      <c r="A249" t="s">
        <v>91</v>
      </c>
      <c r="B249" s="3">
        <f t="shared" ca="1" si="130"/>
        <v>6310</v>
      </c>
      <c r="C249" s="3">
        <f t="shared" ca="1" si="165"/>
        <v>49</v>
      </c>
      <c r="D249" s="3">
        <f t="shared" ca="1" si="162"/>
        <v>128.77551020408163</v>
      </c>
      <c r="E249" s="3">
        <f t="shared" ca="1" si="152"/>
        <v>4715</v>
      </c>
      <c r="F249" s="3">
        <f t="shared" ca="1" si="166"/>
        <v>62</v>
      </c>
      <c r="G249" s="3">
        <f t="shared" ca="1" si="163"/>
        <v>76.048387096774192</v>
      </c>
      <c r="H249" s="3">
        <f t="shared" ca="1" si="164"/>
        <v>11025</v>
      </c>
      <c r="I249" t="s">
        <v>53</v>
      </c>
      <c r="J249" s="83">
        <v>2024</v>
      </c>
    </row>
    <row r="250" spans="1:10" x14ac:dyDescent="0.3">
      <c r="A250" t="s">
        <v>84</v>
      </c>
      <c r="B250" s="3">
        <f ca="1">RANDBETWEEN(2000,10000)</f>
        <v>3308</v>
      </c>
      <c r="C250" s="3">
        <f ca="1">RANDBETWEEN(10,100)</f>
        <v>89</v>
      </c>
      <c r="D250" s="3">
        <f ca="1">B250/C250</f>
        <v>37.168539325842694</v>
      </c>
      <c r="E250" s="3">
        <f t="shared" ca="1" si="152"/>
        <v>4190</v>
      </c>
      <c r="F250" s="3">
        <f ca="1">RANDBETWEEN(10,100)</f>
        <v>77</v>
      </c>
      <c r="G250" s="3">
        <f ca="1">E250/F250</f>
        <v>54.415584415584412</v>
      </c>
      <c r="H250" s="3">
        <f ca="1">B250+E250</f>
        <v>7498</v>
      </c>
      <c r="I250" t="s">
        <v>54</v>
      </c>
      <c r="J250" s="83">
        <v>2024</v>
      </c>
    </row>
    <row r="251" spans="1:10" x14ac:dyDescent="0.3">
      <c r="A251" t="s">
        <v>85</v>
      </c>
      <c r="B251" s="3">
        <f t="shared" ca="1" si="130"/>
        <v>9835</v>
      </c>
      <c r="C251" s="3">
        <f ca="1">RANDBETWEEN(10,100)</f>
        <v>60</v>
      </c>
      <c r="D251" s="3">
        <f t="shared" ref="D251:D257" ca="1" si="167">B251/C251</f>
        <v>163.91666666666666</v>
      </c>
      <c r="E251" s="3">
        <f t="shared" ca="1" si="152"/>
        <v>9212</v>
      </c>
      <c r="F251" s="3">
        <f ca="1">RANDBETWEEN(10,100)</f>
        <v>77</v>
      </c>
      <c r="G251" s="3">
        <f t="shared" ref="G251:G257" ca="1" si="168">E251/F251</f>
        <v>119.63636363636364</v>
      </c>
      <c r="H251" s="3">
        <f t="shared" ref="H251:H257" ca="1" si="169">B251+E251</f>
        <v>19047</v>
      </c>
      <c r="I251" t="s">
        <v>54</v>
      </c>
      <c r="J251" s="83">
        <v>2024</v>
      </c>
    </row>
    <row r="252" spans="1:10" x14ac:dyDescent="0.3">
      <c r="A252" t="s">
        <v>86</v>
      </c>
      <c r="B252" s="3">
        <f t="shared" ca="1" si="130"/>
        <v>2729</v>
      </c>
      <c r="C252" s="3">
        <f t="shared" ref="C252:C257" ca="1" si="170">RANDBETWEEN(10,100)</f>
        <v>86</v>
      </c>
      <c r="D252" s="3">
        <f t="shared" ca="1" si="167"/>
        <v>31.732558139534884</v>
      </c>
      <c r="E252" s="3">
        <f t="shared" ca="1" si="152"/>
        <v>5101</v>
      </c>
      <c r="F252" s="3">
        <f t="shared" ref="F252:F257" ca="1" si="171">RANDBETWEEN(10,100)</f>
        <v>73</v>
      </c>
      <c r="G252" s="3">
        <f t="shared" ca="1" si="168"/>
        <v>69.876712328767127</v>
      </c>
      <c r="H252" s="3">
        <f t="shared" ca="1" si="169"/>
        <v>7830</v>
      </c>
      <c r="I252" t="s">
        <v>54</v>
      </c>
      <c r="J252" s="83">
        <v>2024</v>
      </c>
    </row>
    <row r="253" spans="1:10" x14ac:dyDescent="0.3">
      <c r="A253" t="s">
        <v>87</v>
      </c>
      <c r="B253" s="3">
        <f t="shared" ca="1" si="130"/>
        <v>4010</v>
      </c>
      <c r="C253" s="3">
        <f t="shared" ca="1" si="170"/>
        <v>61</v>
      </c>
      <c r="D253" s="3">
        <f t="shared" ca="1" si="167"/>
        <v>65.73770491803279</v>
      </c>
      <c r="E253" s="3">
        <f t="shared" ca="1" si="152"/>
        <v>9195</v>
      </c>
      <c r="F253" s="3">
        <f t="shared" ca="1" si="171"/>
        <v>95</v>
      </c>
      <c r="G253" s="3">
        <f t="shared" ca="1" si="168"/>
        <v>96.78947368421052</v>
      </c>
      <c r="H253" s="3">
        <f t="shared" ca="1" si="169"/>
        <v>13205</v>
      </c>
      <c r="I253" t="s">
        <v>54</v>
      </c>
      <c r="J253" s="83">
        <v>2024</v>
      </c>
    </row>
    <row r="254" spans="1:10" x14ac:dyDescent="0.3">
      <c r="A254" t="s">
        <v>88</v>
      </c>
      <c r="B254" s="3">
        <f t="shared" ca="1" si="130"/>
        <v>6873</v>
      </c>
      <c r="C254" s="3">
        <f t="shared" ca="1" si="170"/>
        <v>47</v>
      </c>
      <c r="D254" s="3">
        <f t="shared" ca="1" si="167"/>
        <v>146.2340425531915</v>
      </c>
      <c r="E254" s="3">
        <f t="shared" ca="1" si="152"/>
        <v>7972</v>
      </c>
      <c r="F254" s="3">
        <f t="shared" ca="1" si="171"/>
        <v>50</v>
      </c>
      <c r="G254" s="3">
        <f t="shared" ca="1" si="168"/>
        <v>159.44</v>
      </c>
      <c r="H254" s="3">
        <f t="shared" ca="1" si="169"/>
        <v>14845</v>
      </c>
      <c r="I254" t="s">
        <v>54</v>
      </c>
      <c r="J254" s="83">
        <v>2024</v>
      </c>
    </row>
    <row r="255" spans="1:10" x14ac:dyDescent="0.3">
      <c r="A255" t="s">
        <v>89</v>
      </c>
      <c r="B255" s="3">
        <f t="shared" ca="1" si="130"/>
        <v>2544</v>
      </c>
      <c r="C255" s="3">
        <f t="shared" ca="1" si="170"/>
        <v>47</v>
      </c>
      <c r="D255" s="3">
        <f t="shared" ca="1" si="167"/>
        <v>54.127659574468083</v>
      </c>
      <c r="E255" s="3">
        <f t="shared" ca="1" si="152"/>
        <v>8642</v>
      </c>
      <c r="F255" s="3">
        <f t="shared" ca="1" si="171"/>
        <v>87</v>
      </c>
      <c r="G255" s="3">
        <f t="shared" ca="1" si="168"/>
        <v>99.333333333333329</v>
      </c>
      <c r="H255" s="3">
        <f t="shared" ca="1" si="169"/>
        <v>11186</v>
      </c>
      <c r="I255" t="s">
        <v>54</v>
      </c>
      <c r="J255" s="83">
        <v>2024</v>
      </c>
    </row>
    <row r="256" spans="1:10" x14ac:dyDescent="0.3">
      <c r="A256" t="s">
        <v>90</v>
      </c>
      <c r="B256" s="3">
        <f t="shared" ca="1" si="130"/>
        <v>4905</v>
      </c>
      <c r="C256" s="3">
        <f t="shared" ca="1" si="170"/>
        <v>41</v>
      </c>
      <c r="D256" s="3">
        <f t="shared" ca="1" si="167"/>
        <v>119.63414634146342</v>
      </c>
      <c r="E256" s="3">
        <f t="shared" ca="1" si="152"/>
        <v>6888</v>
      </c>
      <c r="F256" s="3">
        <f t="shared" ca="1" si="171"/>
        <v>26</v>
      </c>
      <c r="G256" s="3">
        <f t="shared" ca="1" si="168"/>
        <v>264.92307692307691</v>
      </c>
      <c r="H256" s="3">
        <f t="shared" ca="1" si="169"/>
        <v>11793</v>
      </c>
      <c r="I256" t="s">
        <v>54</v>
      </c>
      <c r="J256" s="83">
        <v>2024</v>
      </c>
    </row>
    <row r="257" spans="1:10" x14ac:dyDescent="0.3">
      <c r="A257" t="s">
        <v>91</v>
      </c>
      <c r="B257" s="3">
        <f t="shared" ca="1" si="130"/>
        <v>6767</v>
      </c>
      <c r="C257" s="3">
        <f t="shared" ca="1" si="170"/>
        <v>97</v>
      </c>
      <c r="D257" s="3">
        <f t="shared" ca="1" si="167"/>
        <v>69.762886597938149</v>
      </c>
      <c r="E257" s="3">
        <f t="shared" ca="1" si="152"/>
        <v>2424</v>
      </c>
      <c r="F257" s="3">
        <f t="shared" ca="1" si="171"/>
        <v>60</v>
      </c>
      <c r="G257" s="3">
        <f t="shared" ca="1" si="168"/>
        <v>40.4</v>
      </c>
      <c r="H257" s="3">
        <f t="shared" ca="1" si="169"/>
        <v>9191</v>
      </c>
      <c r="I257" t="s">
        <v>54</v>
      </c>
      <c r="J257" s="83">
        <v>2024</v>
      </c>
    </row>
    <row r="258" spans="1:10" x14ac:dyDescent="0.3">
      <c r="A258" t="s">
        <v>84</v>
      </c>
      <c r="B258" s="3">
        <f ca="1">RANDBETWEEN(2000,10000)</f>
        <v>3034</v>
      </c>
      <c r="C258" s="3">
        <f ca="1">RANDBETWEEN(10,100)</f>
        <v>56</v>
      </c>
      <c r="D258" s="3">
        <f ca="1">B258/C258</f>
        <v>54.178571428571431</v>
      </c>
      <c r="E258" s="3">
        <f t="shared" ca="1" si="152"/>
        <v>8287</v>
      </c>
      <c r="F258" s="3">
        <f ca="1">RANDBETWEEN(10,100)</f>
        <v>18</v>
      </c>
      <c r="G258" s="3">
        <f ca="1">E258/F258</f>
        <v>460.38888888888891</v>
      </c>
      <c r="H258" s="3">
        <f ca="1">B258+E258</f>
        <v>11321</v>
      </c>
      <c r="I258" t="s">
        <v>55</v>
      </c>
      <c r="J258" s="83">
        <v>2024</v>
      </c>
    </row>
    <row r="259" spans="1:10" x14ac:dyDescent="0.3">
      <c r="A259" t="s">
        <v>85</v>
      </c>
      <c r="B259" s="3">
        <f t="shared" ca="1" si="130"/>
        <v>8826</v>
      </c>
      <c r="C259" s="3">
        <f ca="1">RANDBETWEEN(10,100)</f>
        <v>45</v>
      </c>
      <c r="D259" s="3">
        <f t="shared" ref="D259:D265" ca="1" si="172">B259/C259</f>
        <v>196.13333333333333</v>
      </c>
      <c r="E259" s="3">
        <f t="shared" ca="1" si="152"/>
        <v>8772</v>
      </c>
      <c r="F259" s="3">
        <f ca="1">RANDBETWEEN(10,100)</f>
        <v>59</v>
      </c>
      <c r="G259" s="3">
        <f t="shared" ref="G259:G265" ca="1" si="173">E259/F259</f>
        <v>148.67796610169492</v>
      </c>
      <c r="H259" s="3">
        <f t="shared" ref="H259:H265" ca="1" si="174">B259+E259</f>
        <v>17598</v>
      </c>
      <c r="I259" t="s">
        <v>55</v>
      </c>
      <c r="J259" s="83">
        <v>2024</v>
      </c>
    </row>
    <row r="260" spans="1:10" x14ac:dyDescent="0.3">
      <c r="A260" t="s">
        <v>86</v>
      </c>
      <c r="B260" s="3">
        <f t="shared" ref="B260:B265" ca="1" si="175">RANDBETWEEN(2000,10000)</f>
        <v>3602</v>
      </c>
      <c r="C260" s="3">
        <f t="shared" ref="C260:C265" ca="1" si="176">RANDBETWEEN(10,100)</f>
        <v>75</v>
      </c>
      <c r="D260" s="3">
        <f t="shared" ca="1" si="172"/>
        <v>48.026666666666664</v>
      </c>
      <c r="E260" s="3">
        <f t="shared" ca="1" si="152"/>
        <v>6497</v>
      </c>
      <c r="F260" s="3">
        <f t="shared" ref="F260:F265" ca="1" si="177">RANDBETWEEN(10,100)</f>
        <v>17</v>
      </c>
      <c r="G260" s="3">
        <f t="shared" ca="1" si="173"/>
        <v>382.1764705882353</v>
      </c>
      <c r="H260" s="3">
        <f t="shared" ca="1" si="174"/>
        <v>10099</v>
      </c>
      <c r="I260" t="s">
        <v>55</v>
      </c>
      <c r="J260" s="83">
        <v>2024</v>
      </c>
    </row>
    <row r="261" spans="1:10" x14ac:dyDescent="0.3">
      <c r="A261" t="s">
        <v>87</v>
      </c>
      <c r="B261" s="3">
        <f t="shared" ca="1" si="175"/>
        <v>4618</v>
      </c>
      <c r="C261" s="3">
        <f t="shared" ca="1" si="176"/>
        <v>19</v>
      </c>
      <c r="D261" s="3">
        <f t="shared" ca="1" si="172"/>
        <v>243.05263157894737</v>
      </c>
      <c r="E261" s="3">
        <f t="shared" ca="1" si="152"/>
        <v>4627</v>
      </c>
      <c r="F261" s="3">
        <f t="shared" ca="1" si="177"/>
        <v>52</v>
      </c>
      <c r="G261" s="3">
        <f t="shared" ca="1" si="173"/>
        <v>88.980769230769226</v>
      </c>
      <c r="H261" s="3">
        <f t="shared" ca="1" si="174"/>
        <v>9245</v>
      </c>
      <c r="I261" t="s">
        <v>55</v>
      </c>
      <c r="J261" s="83">
        <v>2024</v>
      </c>
    </row>
    <row r="262" spans="1:10" x14ac:dyDescent="0.3">
      <c r="A262" t="s">
        <v>88</v>
      </c>
      <c r="B262" s="3">
        <f t="shared" ca="1" si="175"/>
        <v>3839</v>
      </c>
      <c r="C262" s="3">
        <f t="shared" ca="1" si="176"/>
        <v>33</v>
      </c>
      <c r="D262" s="3">
        <f t="shared" ca="1" si="172"/>
        <v>116.33333333333333</v>
      </c>
      <c r="E262" s="3">
        <f t="shared" ca="1" si="152"/>
        <v>9470</v>
      </c>
      <c r="F262" s="3">
        <f t="shared" ca="1" si="177"/>
        <v>53</v>
      </c>
      <c r="G262" s="3">
        <f t="shared" ca="1" si="173"/>
        <v>178.67924528301887</v>
      </c>
      <c r="H262" s="3">
        <f t="shared" ca="1" si="174"/>
        <v>13309</v>
      </c>
      <c r="I262" t="s">
        <v>55</v>
      </c>
      <c r="J262" s="83">
        <v>2024</v>
      </c>
    </row>
    <row r="263" spans="1:10" x14ac:dyDescent="0.3">
      <c r="A263" t="s">
        <v>89</v>
      </c>
      <c r="B263" s="3">
        <f t="shared" ca="1" si="175"/>
        <v>3989</v>
      </c>
      <c r="C263" s="3">
        <f t="shared" ca="1" si="176"/>
        <v>63</v>
      </c>
      <c r="D263" s="3">
        <f t="shared" ca="1" si="172"/>
        <v>63.317460317460316</v>
      </c>
      <c r="E263" s="3">
        <f t="shared" ca="1" si="152"/>
        <v>4658</v>
      </c>
      <c r="F263" s="3">
        <f t="shared" ca="1" si="177"/>
        <v>73</v>
      </c>
      <c r="G263" s="3">
        <f t="shared" ca="1" si="173"/>
        <v>63.80821917808219</v>
      </c>
      <c r="H263" s="3">
        <f t="shared" ca="1" si="174"/>
        <v>8647</v>
      </c>
      <c r="I263" t="s">
        <v>55</v>
      </c>
      <c r="J263" s="83">
        <v>2024</v>
      </c>
    </row>
    <row r="264" spans="1:10" x14ac:dyDescent="0.3">
      <c r="A264" t="s">
        <v>90</v>
      </c>
      <c r="B264" s="3">
        <f t="shared" ca="1" si="175"/>
        <v>6398</v>
      </c>
      <c r="C264" s="3">
        <f t="shared" ca="1" si="176"/>
        <v>87</v>
      </c>
      <c r="D264" s="3">
        <f t="shared" ca="1" si="172"/>
        <v>73.540229885057471</v>
      </c>
      <c r="E264" s="3">
        <f t="shared" ca="1" si="152"/>
        <v>9633</v>
      </c>
      <c r="F264" s="3">
        <f t="shared" ca="1" si="177"/>
        <v>62</v>
      </c>
      <c r="G264" s="3">
        <f t="shared" ca="1" si="173"/>
        <v>155.37096774193549</v>
      </c>
      <c r="H264" s="3">
        <f t="shared" ca="1" si="174"/>
        <v>16031</v>
      </c>
      <c r="I264" t="s">
        <v>55</v>
      </c>
      <c r="J264" s="83">
        <v>2024</v>
      </c>
    </row>
    <row r="265" spans="1:10" x14ac:dyDescent="0.3">
      <c r="A265" t="s">
        <v>91</v>
      </c>
      <c r="B265" s="3">
        <f t="shared" ca="1" si="175"/>
        <v>2919</v>
      </c>
      <c r="C265" s="3">
        <f t="shared" ca="1" si="176"/>
        <v>92</v>
      </c>
      <c r="D265" s="3">
        <f t="shared" ca="1" si="172"/>
        <v>31.728260869565219</v>
      </c>
      <c r="E265" s="3">
        <f t="shared" ca="1" si="152"/>
        <v>2411</v>
      </c>
      <c r="F265" s="3">
        <f t="shared" ca="1" si="177"/>
        <v>87</v>
      </c>
      <c r="G265" s="3">
        <f t="shared" ca="1" si="173"/>
        <v>27.712643678160919</v>
      </c>
      <c r="H265" s="3">
        <f t="shared" ca="1" si="174"/>
        <v>5330</v>
      </c>
      <c r="I265" t="s">
        <v>55</v>
      </c>
      <c r="J265" s="83">
        <v>2024</v>
      </c>
    </row>
    <row r="266" spans="1:10" x14ac:dyDescent="0.3">
      <c r="A266" t="s">
        <v>84</v>
      </c>
      <c r="B266" s="3">
        <f ca="1">RANDBETWEEN(2000,10000)</f>
        <v>9205</v>
      </c>
      <c r="C266" s="3">
        <f ca="1">RANDBETWEEN(10,100)</f>
        <v>28</v>
      </c>
      <c r="D266" s="3">
        <f ca="1">B266/C266</f>
        <v>328.75</v>
      </c>
      <c r="E266" s="3">
        <f t="shared" ca="1" si="152"/>
        <v>7022</v>
      </c>
      <c r="F266" s="3">
        <f ca="1">RANDBETWEEN(10,100)</f>
        <v>98</v>
      </c>
      <c r="G266" s="3">
        <f ca="1">E266/F266</f>
        <v>71.65306122448979</v>
      </c>
      <c r="H266" s="3">
        <f ca="1">B266+E266</f>
        <v>16227</v>
      </c>
      <c r="I266" t="s">
        <v>56</v>
      </c>
      <c r="J266" s="83">
        <v>2024</v>
      </c>
    </row>
    <row r="267" spans="1:10" x14ac:dyDescent="0.3">
      <c r="A267" t="s">
        <v>85</v>
      </c>
      <c r="B267" s="3">
        <f t="shared" ref="B267:B289" ca="1" si="178">RANDBETWEEN(2000,10000)</f>
        <v>6079</v>
      </c>
      <c r="C267" s="3">
        <f ca="1">RANDBETWEEN(10,100)</f>
        <v>51</v>
      </c>
      <c r="D267" s="3">
        <f t="shared" ref="D267:D273" ca="1" si="179">B267/C267</f>
        <v>119.19607843137256</v>
      </c>
      <c r="E267" s="3">
        <f t="shared" ca="1" si="152"/>
        <v>9316</v>
      </c>
      <c r="F267" s="3">
        <f ca="1">RANDBETWEEN(10,100)</f>
        <v>62</v>
      </c>
      <c r="G267" s="3">
        <f t="shared" ref="G267:G273" ca="1" si="180">E267/F267</f>
        <v>150.25806451612902</v>
      </c>
      <c r="H267" s="3">
        <f t="shared" ref="H267:H273" ca="1" si="181">B267+E267</f>
        <v>15395</v>
      </c>
      <c r="I267" t="s">
        <v>56</v>
      </c>
      <c r="J267" s="83">
        <v>2024</v>
      </c>
    </row>
    <row r="268" spans="1:10" x14ac:dyDescent="0.3">
      <c r="A268" t="s">
        <v>86</v>
      </c>
      <c r="B268" s="3">
        <f t="shared" ca="1" si="178"/>
        <v>4880</v>
      </c>
      <c r="C268" s="3">
        <f t="shared" ref="C268:C273" ca="1" si="182">RANDBETWEEN(10,100)</f>
        <v>49</v>
      </c>
      <c r="D268" s="3">
        <f t="shared" ca="1" si="179"/>
        <v>99.591836734693871</v>
      </c>
      <c r="E268" s="3">
        <f t="shared" ca="1" si="152"/>
        <v>3262</v>
      </c>
      <c r="F268" s="3">
        <f t="shared" ref="F268:F273" ca="1" si="183">RANDBETWEEN(10,100)</f>
        <v>87</v>
      </c>
      <c r="G268" s="3">
        <f t="shared" ca="1" si="180"/>
        <v>37.494252873563219</v>
      </c>
      <c r="H268" s="3">
        <f t="shared" ca="1" si="181"/>
        <v>8142</v>
      </c>
      <c r="I268" t="s">
        <v>56</v>
      </c>
      <c r="J268" s="83">
        <v>2024</v>
      </c>
    </row>
    <row r="269" spans="1:10" x14ac:dyDescent="0.3">
      <c r="A269" t="s">
        <v>87</v>
      </c>
      <c r="B269" s="3">
        <f t="shared" ca="1" si="178"/>
        <v>7778</v>
      </c>
      <c r="C269" s="3">
        <f t="shared" ca="1" si="182"/>
        <v>98</v>
      </c>
      <c r="D269" s="3">
        <f t="shared" ca="1" si="179"/>
        <v>79.367346938775512</v>
      </c>
      <c r="E269" s="3">
        <f t="shared" ca="1" si="152"/>
        <v>5213</v>
      </c>
      <c r="F269" s="3">
        <f t="shared" ca="1" si="183"/>
        <v>76</v>
      </c>
      <c r="G269" s="3">
        <f t="shared" ca="1" si="180"/>
        <v>68.59210526315789</v>
      </c>
      <c r="H269" s="3">
        <f t="shared" ca="1" si="181"/>
        <v>12991</v>
      </c>
      <c r="I269" t="s">
        <v>56</v>
      </c>
      <c r="J269" s="83">
        <v>2024</v>
      </c>
    </row>
    <row r="270" spans="1:10" x14ac:dyDescent="0.3">
      <c r="A270" t="s">
        <v>88</v>
      </c>
      <c r="B270" s="3">
        <f t="shared" ca="1" si="178"/>
        <v>3496</v>
      </c>
      <c r="C270" s="3">
        <f t="shared" ca="1" si="182"/>
        <v>55</v>
      </c>
      <c r="D270" s="3">
        <f t="shared" ca="1" si="179"/>
        <v>63.563636363636363</v>
      </c>
      <c r="E270" s="3">
        <f t="shared" ca="1" si="152"/>
        <v>4523</v>
      </c>
      <c r="F270" s="3">
        <f t="shared" ca="1" si="183"/>
        <v>61</v>
      </c>
      <c r="G270" s="3">
        <f t="shared" ca="1" si="180"/>
        <v>74.147540983606561</v>
      </c>
      <c r="H270" s="3">
        <f t="shared" ca="1" si="181"/>
        <v>8019</v>
      </c>
      <c r="I270" t="s">
        <v>56</v>
      </c>
      <c r="J270" s="83">
        <v>2024</v>
      </c>
    </row>
    <row r="271" spans="1:10" x14ac:dyDescent="0.3">
      <c r="A271" t="s">
        <v>89</v>
      </c>
      <c r="B271" s="3">
        <f t="shared" ca="1" si="178"/>
        <v>4453</v>
      </c>
      <c r="C271" s="3">
        <f t="shared" ca="1" si="182"/>
        <v>43</v>
      </c>
      <c r="D271" s="3">
        <f t="shared" ca="1" si="179"/>
        <v>103.55813953488372</v>
      </c>
      <c r="E271" s="3">
        <f t="shared" ca="1" si="152"/>
        <v>5851</v>
      </c>
      <c r="F271" s="3">
        <f t="shared" ca="1" si="183"/>
        <v>47</v>
      </c>
      <c r="G271" s="3">
        <f t="shared" ca="1" si="180"/>
        <v>124.48936170212765</v>
      </c>
      <c r="H271" s="3">
        <f t="shared" ca="1" si="181"/>
        <v>10304</v>
      </c>
      <c r="I271" t="s">
        <v>56</v>
      </c>
      <c r="J271" s="83">
        <v>2024</v>
      </c>
    </row>
    <row r="272" spans="1:10" x14ac:dyDescent="0.3">
      <c r="A272" t="s">
        <v>90</v>
      </c>
      <c r="B272" s="3">
        <f t="shared" ca="1" si="178"/>
        <v>3069</v>
      </c>
      <c r="C272" s="3">
        <f t="shared" ca="1" si="182"/>
        <v>54</v>
      </c>
      <c r="D272" s="3">
        <f t="shared" ca="1" si="179"/>
        <v>56.833333333333336</v>
      </c>
      <c r="E272" s="3">
        <f t="shared" ca="1" si="152"/>
        <v>3224</v>
      </c>
      <c r="F272" s="3">
        <f t="shared" ca="1" si="183"/>
        <v>86</v>
      </c>
      <c r="G272" s="3">
        <f t="shared" ca="1" si="180"/>
        <v>37.488372093023258</v>
      </c>
      <c r="H272" s="3">
        <f t="shared" ca="1" si="181"/>
        <v>6293</v>
      </c>
      <c r="I272" t="s">
        <v>56</v>
      </c>
      <c r="J272" s="83">
        <v>2024</v>
      </c>
    </row>
    <row r="273" spans="1:10" x14ac:dyDescent="0.3">
      <c r="A273" t="s">
        <v>91</v>
      </c>
      <c r="B273" s="3">
        <f t="shared" ca="1" si="178"/>
        <v>6752</v>
      </c>
      <c r="C273" s="3">
        <f t="shared" ca="1" si="182"/>
        <v>16</v>
      </c>
      <c r="D273" s="3">
        <f t="shared" ca="1" si="179"/>
        <v>422</v>
      </c>
      <c r="E273" s="3">
        <f t="shared" ca="1" si="152"/>
        <v>9602</v>
      </c>
      <c r="F273" s="3">
        <f t="shared" ca="1" si="183"/>
        <v>37</v>
      </c>
      <c r="G273" s="3">
        <f t="shared" ca="1" si="180"/>
        <v>259.51351351351349</v>
      </c>
      <c r="H273" s="3">
        <f t="shared" ca="1" si="181"/>
        <v>16354</v>
      </c>
      <c r="I273" t="s">
        <v>56</v>
      </c>
      <c r="J273" s="83">
        <v>2024</v>
      </c>
    </row>
    <row r="274" spans="1:10" x14ac:dyDescent="0.3">
      <c r="A274" t="s">
        <v>84</v>
      </c>
      <c r="B274" s="3">
        <f ca="1">RANDBETWEEN(2000,10000)</f>
        <v>2547</v>
      </c>
      <c r="C274" s="3">
        <f ca="1">RANDBETWEEN(10,100)</f>
        <v>76</v>
      </c>
      <c r="D274" s="3">
        <f ca="1">B274/C274</f>
        <v>33.513157894736842</v>
      </c>
      <c r="E274" s="3">
        <f t="shared" ca="1" si="152"/>
        <v>8617</v>
      </c>
      <c r="F274" s="3">
        <f ca="1">RANDBETWEEN(10,100)</f>
        <v>54</v>
      </c>
      <c r="G274" s="3">
        <f ca="1">E274/F274</f>
        <v>159.57407407407408</v>
      </c>
      <c r="H274" s="3">
        <f ca="1">B274+E274</f>
        <v>11164</v>
      </c>
      <c r="I274" t="s">
        <v>57</v>
      </c>
      <c r="J274" s="83">
        <v>2024</v>
      </c>
    </row>
    <row r="275" spans="1:10" x14ac:dyDescent="0.3">
      <c r="A275" t="s">
        <v>85</v>
      </c>
      <c r="B275" s="3">
        <f t="shared" ca="1" si="178"/>
        <v>2423</v>
      </c>
      <c r="C275" s="3">
        <f ca="1">RANDBETWEEN(10,100)</f>
        <v>63</v>
      </c>
      <c r="D275" s="3">
        <f t="shared" ref="D275:D281" ca="1" si="184">B275/C275</f>
        <v>38.460317460317462</v>
      </c>
      <c r="E275" s="3">
        <f t="shared" ca="1" si="152"/>
        <v>7091</v>
      </c>
      <c r="F275" s="3">
        <f ca="1">RANDBETWEEN(10,100)</f>
        <v>78</v>
      </c>
      <c r="G275" s="3">
        <f t="shared" ref="G275:G281" ca="1" si="185">E275/F275</f>
        <v>90.910256410256409</v>
      </c>
      <c r="H275" s="3">
        <f t="shared" ref="H275:H281" ca="1" si="186">B275+E275</f>
        <v>9514</v>
      </c>
      <c r="I275" t="s">
        <v>57</v>
      </c>
      <c r="J275" s="83">
        <v>2024</v>
      </c>
    </row>
    <row r="276" spans="1:10" x14ac:dyDescent="0.3">
      <c r="A276" t="s">
        <v>86</v>
      </c>
      <c r="B276" s="3">
        <f t="shared" ca="1" si="178"/>
        <v>6660</v>
      </c>
      <c r="C276" s="3">
        <f t="shared" ref="C276:C281" ca="1" si="187">RANDBETWEEN(10,100)</f>
        <v>13</v>
      </c>
      <c r="D276" s="3">
        <f t="shared" ca="1" si="184"/>
        <v>512.30769230769226</v>
      </c>
      <c r="E276" s="3">
        <f t="shared" ca="1" si="152"/>
        <v>6751</v>
      </c>
      <c r="F276" s="3">
        <f t="shared" ref="F276:F281" ca="1" si="188">RANDBETWEEN(10,100)</f>
        <v>16</v>
      </c>
      <c r="G276" s="3">
        <f t="shared" ca="1" si="185"/>
        <v>421.9375</v>
      </c>
      <c r="H276" s="3">
        <f t="shared" ca="1" si="186"/>
        <v>13411</v>
      </c>
      <c r="I276" t="s">
        <v>57</v>
      </c>
      <c r="J276" s="83">
        <v>2024</v>
      </c>
    </row>
    <row r="277" spans="1:10" x14ac:dyDescent="0.3">
      <c r="A277" t="s">
        <v>87</v>
      </c>
      <c r="B277" s="3">
        <f t="shared" ca="1" si="178"/>
        <v>2344</v>
      </c>
      <c r="C277" s="3">
        <f t="shared" ca="1" si="187"/>
        <v>99</v>
      </c>
      <c r="D277" s="3">
        <f t="shared" ca="1" si="184"/>
        <v>23.676767676767678</v>
      </c>
      <c r="E277" s="3">
        <f t="shared" ca="1" si="152"/>
        <v>8839</v>
      </c>
      <c r="F277" s="3">
        <f t="shared" ca="1" si="188"/>
        <v>81</v>
      </c>
      <c r="G277" s="3">
        <f t="shared" ca="1" si="185"/>
        <v>109.12345679012346</v>
      </c>
      <c r="H277" s="3">
        <f t="shared" ca="1" si="186"/>
        <v>11183</v>
      </c>
      <c r="I277" t="s">
        <v>57</v>
      </c>
      <c r="J277" s="83">
        <v>2024</v>
      </c>
    </row>
    <row r="278" spans="1:10" x14ac:dyDescent="0.3">
      <c r="A278" t="s">
        <v>88</v>
      </c>
      <c r="B278" s="3">
        <f t="shared" ca="1" si="178"/>
        <v>6413</v>
      </c>
      <c r="C278" s="3">
        <f t="shared" ca="1" si="187"/>
        <v>22</v>
      </c>
      <c r="D278" s="3">
        <f t="shared" ca="1" si="184"/>
        <v>291.5</v>
      </c>
      <c r="E278" s="3">
        <f t="shared" ca="1" si="152"/>
        <v>3638</v>
      </c>
      <c r="F278" s="3">
        <f t="shared" ca="1" si="188"/>
        <v>39</v>
      </c>
      <c r="G278" s="3">
        <f t="shared" ca="1" si="185"/>
        <v>93.282051282051285</v>
      </c>
      <c r="H278" s="3">
        <f t="shared" ca="1" si="186"/>
        <v>10051</v>
      </c>
      <c r="I278" t="s">
        <v>57</v>
      </c>
      <c r="J278" s="83">
        <v>2024</v>
      </c>
    </row>
    <row r="279" spans="1:10" x14ac:dyDescent="0.3">
      <c r="A279" t="s">
        <v>89</v>
      </c>
      <c r="B279" s="3">
        <f t="shared" ca="1" si="178"/>
        <v>4944</v>
      </c>
      <c r="C279" s="3">
        <f t="shared" ca="1" si="187"/>
        <v>76</v>
      </c>
      <c r="D279" s="3">
        <f t="shared" ca="1" si="184"/>
        <v>65.05263157894737</v>
      </c>
      <c r="E279" s="3">
        <f t="shared" ca="1" si="152"/>
        <v>5112</v>
      </c>
      <c r="F279" s="3">
        <f t="shared" ca="1" si="188"/>
        <v>61</v>
      </c>
      <c r="G279" s="3">
        <f t="shared" ca="1" si="185"/>
        <v>83.803278688524586</v>
      </c>
      <c r="H279" s="3">
        <f t="shared" ca="1" si="186"/>
        <v>10056</v>
      </c>
      <c r="I279" t="s">
        <v>57</v>
      </c>
      <c r="J279" s="83">
        <v>2024</v>
      </c>
    </row>
    <row r="280" spans="1:10" x14ac:dyDescent="0.3">
      <c r="A280" t="s">
        <v>90</v>
      </c>
      <c r="B280" s="3">
        <f t="shared" ca="1" si="178"/>
        <v>5400</v>
      </c>
      <c r="C280" s="3">
        <f t="shared" ca="1" si="187"/>
        <v>31</v>
      </c>
      <c r="D280" s="3">
        <f t="shared" ca="1" si="184"/>
        <v>174.19354838709677</v>
      </c>
      <c r="E280" s="3">
        <f t="shared" ca="1" si="152"/>
        <v>8903</v>
      </c>
      <c r="F280" s="3">
        <f t="shared" ca="1" si="188"/>
        <v>14</v>
      </c>
      <c r="G280" s="3">
        <f t="shared" ca="1" si="185"/>
        <v>635.92857142857144</v>
      </c>
      <c r="H280" s="3">
        <f t="shared" ca="1" si="186"/>
        <v>14303</v>
      </c>
      <c r="I280" t="s">
        <v>57</v>
      </c>
      <c r="J280" s="83">
        <v>2024</v>
      </c>
    </row>
    <row r="281" spans="1:10" x14ac:dyDescent="0.3">
      <c r="A281" t="s">
        <v>91</v>
      </c>
      <c r="B281" s="3">
        <f t="shared" ca="1" si="178"/>
        <v>3101</v>
      </c>
      <c r="C281" s="3">
        <f t="shared" ca="1" si="187"/>
        <v>80</v>
      </c>
      <c r="D281" s="3">
        <f t="shared" ca="1" si="184"/>
        <v>38.762500000000003</v>
      </c>
      <c r="E281" s="3">
        <f t="shared" ca="1" si="152"/>
        <v>2769</v>
      </c>
      <c r="F281" s="3">
        <f t="shared" ca="1" si="188"/>
        <v>46</v>
      </c>
      <c r="G281" s="3">
        <f t="shared" ca="1" si="185"/>
        <v>60.195652173913047</v>
      </c>
      <c r="H281" s="3">
        <f t="shared" ca="1" si="186"/>
        <v>5870</v>
      </c>
      <c r="I281" t="s">
        <v>57</v>
      </c>
      <c r="J281" s="83">
        <v>2024</v>
      </c>
    </row>
    <row r="282" spans="1:10" x14ac:dyDescent="0.3">
      <c r="A282" t="s">
        <v>84</v>
      </c>
      <c r="B282" s="3">
        <f ca="1">RANDBETWEEN(2000,10000)</f>
        <v>6151</v>
      </c>
      <c r="C282" s="3">
        <f ca="1">RANDBETWEEN(10,100)</f>
        <v>17</v>
      </c>
      <c r="D282" s="3">
        <f ca="1">B282/C282</f>
        <v>361.8235294117647</v>
      </c>
      <c r="E282" s="3">
        <f t="shared" ca="1" si="152"/>
        <v>9491</v>
      </c>
      <c r="F282" s="3">
        <f ca="1">RANDBETWEEN(10,100)</f>
        <v>30</v>
      </c>
      <c r="G282" s="3">
        <f ca="1">E282/F282</f>
        <v>316.36666666666667</v>
      </c>
      <c r="H282" s="3">
        <f ca="1">B282+E282</f>
        <v>15642</v>
      </c>
      <c r="I282" t="s">
        <v>58</v>
      </c>
      <c r="J282" s="83">
        <v>2024</v>
      </c>
    </row>
    <row r="283" spans="1:10" x14ac:dyDescent="0.3">
      <c r="A283" t="s">
        <v>85</v>
      </c>
      <c r="B283" s="3">
        <f t="shared" ca="1" si="178"/>
        <v>7106</v>
      </c>
      <c r="C283" s="3">
        <f ca="1">RANDBETWEEN(10,100)</f>
        <v>82</v>
      </c>
      <c r="D283" s="3">
        <f t="shared" ref="D283:D289" ca="1" si="189">B283/C283</f>
        <v>86.658536585365852</v>
      </c>
      <c r="E283" s="3">
        <f t="shared" ca="1" si="152"/>
        <v>4444</v>
      </c>
      <c r="F283" s="3">
        <f ca="1">RANDBETWEEN(10,100)</f>
        <v>95</v>
      </c>
      <c r="G283" s="3">
        <f t="shared" ref="G283:G289" ca="1" si="190">E283/F283</f>
        <v>46.778947368421051</v>
      </c>
      <c r="H283" s="3">
        <f t="shared" ref="H283:H289" ca="1" si="191">B283+E283</f>
        <v>11550</v>
      </c>
      <c r="I283" t="s">
        <v>58</v>
      </c>
      <c r="J283" s="83">
        <v>2024</v>
      </c>
    </row>
    <row r="284" spans="1:10" x14ac:dyDescent="0.3">
      <c r="A284" t="s">
        <v>86</v>
      </c>
      <c r="B284" s="3">
        <f t="shared" ca="1" si="178"/>
        <v>9900</v>
      </c>
      <c r="C284" s="3">
        <f t="shared" ref="C284:C289" ca="1" si="192">RANDBETWEEN(10,100)</f>
        <v>36</v>
      </c>
      <c r="D284" s="3">
        <f t="shared" ca="1" si="189"/>
        <v>275</v>
      </c>
      <c r="E284" s="3">
        <f t="shared" ca="1" si="152"/>
        <v>9112</v>
      </c>
      <c r="F284" s="3">
        <f t="shared" ref="F284:F289" ca="1" si="193">RANDBETWEEN(10,100)</f>
        <v>62</v>
      </c>
      <c r="G284" s="3">
        <f t="shared" ca="1" si="190"/>
        <v>146.96774193548387</v>
      </c>
      <c r="H284" s="3">
        <f t="shared" ca="1" si="191"/>
        <v>19012</v>
      </c>
      <c r="I284" t="s">
        <v>58</v>
      </c>
      <c r="J284" s="83">
        <v>2024</v>
      </c>
    </row>
    <row r="285" spans="1:10" x14ac:dyDescent="0.3">
      <c r="A285" t="s">
        <v>87</v>
      </c>
      <c r="B285" s="3">
        <f t="shared" ca="1" si="178"/>
        <v>8937</v>
      </c>
      <c r="C285" s="3">
        <f t="shared" ca="1" si="192"/>
        <v>18</v>
      </c>
      <c r="D285" s="3">
        <f t="shared" ca="1" si="189"/>
        <v>496.5</v>
      </c>
      <c r="E285" s="3">
        <f t="shared" ca="1" si="152"/>
        <v>9402</v>
      </c>
      <c r="F285" s="3">
        <f t="shared" ca="1" si="193"/>
        <v>83</v>
      </c>
      <c r="G285" s="3">
        <f t="shared" ca="1" si="190"/>
        <v>113.27710843373494</v>
      </c>
      <c r="H285" s="3">
        <f t="shared" ca="1" si="191"/>
        <v>18339</v>
      </c>
      <c r="I285" t="s">
        <v>58</v>
      </c>
      <c r="J285" s="83">
        <v>2024</v>
      </c>
    </row>
    <row r="286" spans="1:10" x14ac:dyDescent="0.3">
      <c r="A286" t="s">
        <v>88</v>
      </c>
      <c r="B286" s="3">
        <f t="shared" ca="1" si="178"/>
        <v>7984</v>
      </c>
      <c r="C286" s="3">
        <f t="shared" ca="1" si="192"/>
        <v>34</v>
      </c>
      <c r="D286" s="3">
        <f t="shared" ca="1" si="189"/>
        <v>234.8235294117647</v>
      </c>
      <c r="E286" s="3">
        <f t="shared" ca="1" si="152"/>
        <v>9309</v>
      </c>
      <c r="F286" s="3">
        <f t="shared" ca="1" si="193"/>
        <v>29</v>
      </c>
      <c r="G286" s="3">
        <f t="shared" ca="1" si="190"/>
        <v>321</v>
      </c>
      <c r="H286" s="3">
        <f t="shared" ca="1" si="191"/>
        <v>17293</v>
      </c>
      <c r="I286" t="s">
        <v>58</v>
      </c>
      <c r="J286" s="83">
        <v>2024</v>
      </c>
    </row>
    <row r="287" spans="1:10" x14ac:dyDescent="0.3">
      <c r="A287" t="s">
        <v>89</v>
      </c>
      <c r="B287" s="3">
        <f t="shared" ca="1" si="178"/>
        <v>9544</v>
      </c>
      <c r="C287" s="3">
        <f t="shared" ca="1" si="192"/>
        <v>79</v>
      </c>
      <c r="D287" s="3">
        <f t="shared" ca="1" si="189"/>
        <v>120.81012658227849</v>
      </c>
      <c r="E287" s="3">
        <f t="shared" ca="1" si="152"/>
        <v>9948</v>
      </c>
      <c r="F287" s="3">
        <f t="shared" ca="1" si="193"/>
        <v>49</v>
      </c>
      <c r="G287" s="3">
        <f t="shared" ca="1" si="190"/>
        <v>203.0204081632653</v>
      </c>
      <c r="H287" s="3">
        <f t="shared" ca="1" si="191"/>
        <v>19492</v>
      </c>
      <c r="I287" t="s">
        <v>58</v>
      </c>
      <c r="J287" s="83">
        <v>2024</v>
      </c>
    </row>
    <row r="288" spans="1:10" x14ac:dyDescent="0.3">
      <c r="A288" t="s">
        <v>90</v>
      </c>
      <c r="B288" s="3">
        <f t="shared" ca="1" si="178"/>
        <v>5450</v>
      </c>
      <c r="C288" s="3">
        <f t="shared" ca="1" si="192"/>
        <v>57</v>
      </c>
      <c r="D288" s="3">
        <f t="shared" ca="1" si="189"/>
        <v>95.614035087719301</v>
      </c>
      <c r="E288" s="3">
        <f t="shared" ca="1" si="152"/>
        <v>7822</v>
      </c>
      <c r="F288" s="3">
        <f t="shared" ca="1" si="193"/>
        <v>55</v>
      </c>
      <c r="G288" s="3">
        <f t="shared" ca="1" si="190"/>
        <v>142.21818181818182</v>
      </c>
      <c r="H288" s="3">
        <f t="shared" ca="1" si="191"/>
        <v>13272</v>
      </c>
      <c r="I288" t="s">
        <v>58</v>
      </c>
      <c r="J288" s="83">
        <v>2024</v>
      </c>
    </row>
    <row r="289" spans="1:10" x14ac:dyDescent="0.3">
      <c r="A289" t="s">
        <v>91</v>
      </c>
      <c r="B289" s="3">
        <f t="shared" ca="1" si="178"/>
        <v>7603</v>
      </c>
      <c r="C289" s="3">
        <f t="shared" ca="1" si="192"/>
        <v>83</v>
      </c>
      <c r="D289" s="3">
        <f t="shared" ca="1" si="189"/>
        <v>91.602409638554221</v>
      </c>
      <c r="E289" s="3">
        <f t="shared" ca="1" si="152"/>
        <v>8314</v>
      </c>
      <c r="F289" s="3">
        <f t="shared" ca="1" si="193"/>
        <v>22</v>
      </c>
      <c r="G289" s="3">
        <f t="shared" ca="1" si="190"/>
        <v>377.90909090909093</v>
      </c>
      <c r="H289" s="3">
        <f t="shared" ca="1" si="191"/>
        <v>15917</v>
      </c>
      <c r="I289" t="s">
        <v>58</v>
      </c>
      <c r="J289" s="83">
        <v>2024</v>
      </c>
    </row>
    <row r="290" spans="1:10" x14ac:dyDescent="0.3">
      <c r="B290"/>
      <c r="E290"/>
      <c r="G290" s="3"/>
      <c r="J290" s="83"/>
    </row>
    <row r="291" spans="1:10" x14ac:dyDescent="0.3">
      <c r="B291"/>
      <c r="E291"/>
      <c r="G291" s="3"/>
      <c r="J291" s="83"/>
    </row>
    <row r="292" spans="1:10" x14ac:dyDescent="0.3">
      <c r="B292"/>
      <c r="E292"/>
      <c r="G292" s="3"/>
      <c r="J292" s="83"/>
    </row>
    <row r="293" spans="1:10" x14ac:dyDescent="0.3">
      <c r="B293"/>
      <c r="E293"/>
      <c r="G293" s="3"/>
      <c r="J293" s="83"/>
    </row>
    <row r="294" spans="1:10" x14ac:dyDescent="0.3">
      <c r="G294" s="3"/>
      <c r="J294" s="83"/>
    </row>
    <row r="295" spans="1:10" x14ac:dyDescent="0.3">
      <c r="B295"/>
      <c r="E295"/>
      <c r="G295" s="3"/>
      <c r="J295" s="83"/>
    </row>
    <row r="296" spans="1:10" x14ac:dyDescent="0.3">
      <c r="B296"/>
      <c r="E296"/>
      <c r="G296" s="3"/>
      <c r="J296" s="83"/>
    </row>
    <row r="297" spans="1:10" x14ac:dyDescent="0.3">
      <c r="B297"/>
      <c r="E297"/>
      <c r="G297" s="3"/>
      <c r="J297" s="83"/>
    </row>
    <row r="298" spans="1:10" x14ac:dyDescent="0.3">
      <c r="B298"/>
      <c r="E298"/>
      <c r="G298" s="3"/>
      <c r="J298" s="83"/>
    </row>
    <row r="299" spans="1:10" x14ac:dyDescent="0.3">
      <c r="B299"/>
      <c r="E299"/>
      <c r="G299" s="3"/>
      <c r="J299" s="83"/>
    </row>
    <row r="300" spans="1:10" x14ac:dyDescent="0.3">
      <c r="B300"/>
      <c r="E300"/>
      <c r="G300" s="3"/>
      <c r="J300" s="83"/>
    </row>
    <row r="301" spans="1:10" x14ac:dyDescent="0.3">
      <c r="B301"/>
      <c r="E301"/>
      <c r="G301" s="3"/>
      <c r="J301" s="83"/>
    </row>
    <row r="302" spans="1:10" x14ac:dyDescent="0.3">
      <c r="B302"/>
      <c r="E302"/>
      <c r="G302" s="3"/>
      <c r="J302" s="83"/>
    </row>
    <row r="303" spans="1:10" x14ac:dyDescent="0.3">
      <c r="B303"/>
      <c r="E303"/>
      <c r="G303" s="3"/>
      <c r="J303" s="83"/>
    </row>
    <row r="304" spans="1:10" x14ac:dyDescent="0.3">
      <c r="B304"/>
      <c r="E304"/>
      <c r="G304" s="3"/>
      <c r="J304" s="83"/>
    </row>
    <row r="305" spans="7:10" x14ac:dyDescent="0.3">
      <c r="G305" s="3"/>
      <c r="H305" s="3"/>
      <c r="J305" s="83"/>
    </row>
    <row r="306" spans="7:10" x14ac:dyDescent="0.3">
      <c r="G306" s="3"/>
      <c r="H306" s="3"/>
      <c r="J306" s="83"/>
    </row>
    <row r="307" spans="7:10" x14ac:dyDescent="0.3">
      <c r="G307" s="3"/>
      <c r="H307" s="3"/>
      <c r="J307" s="83"/>
    </row>
    <row r="308" spans="7:10" x14ac:dyDescent="0.3">
      <c r="G308" s="3"/>
      <c r="H308" s="3"/>
      <c r="J308" s="83"/>
    </row>
    <row r="309" spans="7:10" x14ac:dyDescent="0.3">
      <c r="G309" s="3"/>
      <c r="H309" s="3"/>
      <c r="J309" s="83"/>
    </row>
    <row r="310" spans="7:10" x14ac:dyDescent="0.3">
      <c r="G310" s="3"/>
      <c r="H310" s="3"/>
      <c r="J310" s="83"/>
    </row>
    <row r="311" spans="7:10" x14ac:dyDescent="0.3">
      <c r="G311" s="3"/>
      <c r="H311" s="3"/>
      <c r="J311" s="83"/>
    </row>
    <row r="312" spans="7:10" x14ac:dyDescent="0.3">
      <c r="G312" s="3"/>
      <c r="H312" s="3"/>
      <c r="J312" s="83"/>
    </row>
    <row r="313" spans="7:10" x14ac:dyDescent="0.3">
      <c r="G313" s="3"/>
      <c r="H313" s="3"/>
      <c r="J313" s="83"/>
    </row>
    <row r="314" spans="7:10" x14ac:dyDescent="0.3">
      <c r="G314" s="3"/>
      <c r="H314" s="3"/>
      <c r="J314" s="83"/>
    </row>
    <row r="315" spans="7:10" x14ac:dyDescent="0.3">
      <c r="G315" s="3"/>
      <c r="H315" s="3"/>
      <c r="J315" s="83"/>
    </row>
    <row r="316" spans="7:10" x14ac:dyDescent="0.3">
      <c r="G316" s="3"/>
      <c r="J316" s="83"/>
    </row>
    <row r="317" spans="7:10" x14ac:dyDescent="0.3">
      <c r="G317" s="3"/>
      <c r="J317" s="83"/>
    </row>
    <row r="318" spans="7:10" x14ac:dyDescent="0.3">
      <c r="G318" s="3"/>
      <c r="J318" s="83"/>
    </row>
    <row r="319" spans="7:10" x14ac:dyDescent="0.3">
      <c r="G319" s="3"/>
      <c r="J319" s="83"/>
    </row>
    <row r="320" spans="7:10" x14ac:dyDescent="0.3">
      <c r="G320" s="3"/>
      <c r="J320" s="83"/>
    </row>
    <row r="321" spans="2:10" x14ac:dyDescent="0.3">
      <c r="G321" s="3"/>
      <c r="J321" s="83"/>
    </row>
    <row r="322" spans="2:10" x14ac:dyDescent="0.3">
      <c r="G322" s="3"/>
      <c r="J322" s="83"/>
    </row>
    <row r="323" spans="2:10" x14ac:dyDescent="0.3">
      <c r="G323" s="3"/>
      <c r="J323" s="83"/>
    </row>
    <row r="324" spans="2:10" x14ac:dyDescent="0.3">
      <c r="G324" s="3"/>
      <c r="J324" s="83"/>
    </row>
    <row r="325" spans="2:10" x14ac:dyDescent="0.3">
      <c r="G325" s="3"/>
      <c r="J325" s="83"/>
    </row>
    <row r="326" spans="2:10" x14ac:dyDescent="0.3">
      <c r="G326" s="3"/>
      <c r="J326" s="83"/>
    </row>
    <row r="327" spans="2:10" x14ac:dyDescent="0.3">
      <c r="G327" s="3"/>
      <c r="J327" s="83"/>
    </row>
    <row r="328" spans="2:10" x14ac:dyDescent="0.3">
      <c r="G328" s="3"/>
      <c r="J328" s="83"/>
    </row>
    <row r="329" spans="2:10" x14ac:dyDescent="0.3">
      <c r="G329" s="3"/>
      <c r="J329" s="83"/>
    </row>
    <row r="330" spans="2:10" x14ac:dyDescent="0.3">
      <c r="G330" s="3"/>
      <c r="J330" s="83"/>
    </row>
    <row r="331" spans="2:10" x14ac:dyDescent="0.3">
      <c r="G331" s="3"/>
      <c r="J331" s="83"/>
    </row>
    <row r="332" spans="2:10" x14ac:dyDescent="0.3">
      <c r="E332"/>
      <c r="J332" s="83"/>
    </row>
    <row r="333" spans="2:10" x14ac:dyDescent="0.3">
      <c r="B333"/>
      <c r="E333"/>
      <c r="J333" s="83"/>
    </row>
    <row r="334" spans="2:10" x14ac:dyDescent="0.3">
      <c r="B334"/>
      <c r="E334"/>
      <c r="J334" s="83"/>
    </row>
    <row r="335" spans="2:10" x14ac:dyDescent="0.3">
      <c r="B335"/>
      <c r="E335"/>
      <c r="J335" s="83"/>
    </row>
    <row r="336" spans="2:10" x14ac:dyDescent="0.3">
      <c r="B336"/>
      <c r="E336"/>
      <c r="J336" s="83"/>
    </row>
    <row r="337" spans="2:10" x14ac:dyDescent="0.3">
      <c r="B337"/>
      <c r="E337"/>
      <c r="J337" s="83"/>
    </row>
    <row r="338" spans="2:10" x14ac:dyDescent="0.3">
      <c r="J338" s="83"/>
    </row>
    <row r="339" spans="2:10" x14ac:dyDescent="0.3">
      <c r="B339"/>
      <c r="E339"/>
      <c r="J339" s="83"/>
    </row>
    <row r="340" spans="2:10" x14ac:dyDescent="0.3">
      <c r="B340"/>
      <c r="E340"/>
      <c r="J340" s="83"/>
    </row>
    <row r="341" spans="2:10" x14ac:dyDescent="0.3">
      <c r="B341"/>
      <c r="E341"/>
      <c r="J341" s="83"/>
    </row>
    <row r="342" spans="2:10" x14ac:dyDescent="0.3">
      <c r="B342"/>
      <c r="E342"/>
      <c r="J342" s="83"/>
    </row>
    <row r="343" spans="2:10" x14ac:dyDescent="0.3">
      <c r="B343"/>
      <c r="E343"/>
      <c r="J343" s="83"/>
    </row>
    <row r="344" spans="2:10" x14ac:dyDescent="0.3">
      <c r="B344"/>
      <c r="E344"/>
      <c r="J344" s="83"/>
    </row>
    <row r="345" spans="2:10" x14ac:dyDescent="0.3">
      <c r="B345"/>
      <c r="E345"/>
      <c r="J345" s="83"/>
    </row>
    <row r="346" spans="2:10" x14ac:dyDescent="0.3">
      <c r="B346"/>
      <c r="E346"/>
      <c r="J346" s="83"/>
    </row>
    <row r="347" spans="2:10" x14ac:dyDescent="0.3">
      <c r="B347"/>
      <c r="E347"/>
      <c r="J347" s="83"/>
    </row>
    <row r="348" spans="2:10" x14ac:dyDescent="0.3">
      <c r="B348"/>
      <c r="E348"/>
      <c r="J348" s="83"/>
    </row>
    <row r="349" spans="2:10" x14ac:dyDescent="0.3">
      <c r="J349" s="83"/>
    </row>
    <row r="350" spans="2:10" x14ac:dyDescent="0.3">
      <c r="J350" s="83"/>
    </row>
    <row r="351" spans="2:10" x14ac:dyDescent="0.3">
      <c r="J351" s="83"/>
    </row>
    <row r="352" spans="2:10" x14ac:dyDescent="0.3">
      <c r="J352" s="83"/>
    </row>
    <row r="353" spans="8:10" x14ac:dyDescent="0.3">
      <c r="J353" s="83"/>
    </row>
    <row r="354" spans="8:10" x14ac:dyDescent="0.3">
      <c r="J354" s="83"/>
    </row>
    <row r="355" spans="8:10" x14ac:dyDescent="0.3">
      <c r="J355" s="83"/>
    </row>
    <row r="356" spans="8:10" x14ac:dyDescent="0.3">
      <c r="J356" s="83"/>
    </row>
    <row r="357" spans="8:10" x14ac:dyDescent="0.3">
      <c r="J357" s="83"/>
    </row>
    <row r="358" spans="8:10" x14ac:dyDescent="0.3">
      <c r="J358" s="83"/>
    </row>
    <row r="359" spans="8:10" x14ac:dyDescent="0.3">
      <c r="J359" s="83"/>
    </row>
    <row r="360" spans="8:10" x14ac:dyDescent="0.3">
      <c r="H360" s="3"/>
      <c r="J360" s="83"/>
    </row>
    <row r="361" spans="8:10" x14ac:dyDescent="0.3">
      <c r="H361" s="3"/>
      <c r="J361" s="83"/>
    </row>
    <row r="362" spans="8:10" x14ac:dyDescent="0.3">
      <c r="H362" s="3"/>
      <c r="J362" s="83"/>
    </row>
    <row r="363" spans="8:10" x14ac:dyDescent="0.3">
      <c r="H363" s="3"/>
      <c r="J363" s="83"/>
    </row>
    <row r="364" spans="8:10" x14ac:dyDescent="0.3">
      <c r="H364" s="3"/>
      <c r="J364" s="83"/>
    </row>
    <row r="365" spans="8:10" x14ac:dyDescent="0.3">
      <c r="H365" s="3"/>
      <c r="J365" s="83"/>
    </row>
    <row r="366" spans="8:10" x14ac:dyDescent="0.3">
      <c r="H366" s="3"/>
      <c r="J366" s="83"/>
    </row>
    <row r="367" spans="8:10" x14ac:dyDescent="0.3">
      <c r="H367" s="3"/>
      <c r="J367" s="83"/>
    </row>
    <row r="368" spans="8:10" x14ac:dyDescent="0.3">
      <c r="H368" s="3"/>
      <c r="J368" s="83"/>
    </row>
    <row r="369" spans="7:10" x14ac:dyDescent="0.3">
      <c r="H369" s="3"/>
      <c r="J369" s="83"/>
    </row>
    <row r="370" spans="7:10" x14ac:dyDescent="0.3">
      <c r="H370" s="3"/>
      <c r="J370" s="83"/>
    </row>
    <row r="371" spans="7:10" x14ac:dyDescent="0.3">
      <c r="J371" s="83"/>
    </row>
    <row r="372" spans="7:10" x14ac:dyDescent="0.3">
      <c r="J372" s="83"/>
    </row>
    <row r="373" spans="7:10" x14ac:dyDescent="0.3">
      <c r="J373" s="83"/>
    </row>
    <row r="374" spans="7:10" x14ac:dyDescent="0.3">
      <c r="J374" s="83"/>
    </row>
    <row r="375" spans="7:10" x14ac:dyDescent="0.3">
      <c r="J375" s="83"/>
    </row>
    <row r="376" spans="7:10" x14ac:dyDescent="0.3">
      <c r="J376" s="83"/>
    </row>
    <row r="377" spans="7:10" x14ac:dyDescent="0.3">
      <c r="J377" s="83"/>
    </row>
    <row r="378" spans="7:10" x14ac:dyDescent="0.3">
      <c r="J378" s="83"/>
    </row>
    <row r="379" spans="7:10" x14ac:dyDescent="0.3">
      <c r="J379" s="83"/>
    </row>
    <row r="380" spans="7:10" x14ac:dyDescent="0.3">
      <c r="J380" s="83"/>
    </row>
    <row r="381" spans="7:10" x14ac:dyDescent="0.3">
      <c r="J381" s="83"/>
    </row>
    <row r="382" spans="7:10" x14ac:dyDescent="0.3">
      <c r="G382" s="3"/>
      <c r="H382" s="3"/>
      <c r="J382" s="83"/>
    </row>
    <row r="383" spans="7:10" x14ac:dyDescent="0.3">
      <c r="G383" s="3"/>
      <c r="H383" s="3"/>
      <c r="J383" s="83"/>
    </row>
    <row r="384" spans="7:10" x14ac:dyDescent="0.3">
      <c r="G384" s="3"/>
      <c r="H384" s="3"/>
      <c r="J384" s="83"/>
    </row>
    <row r="385" spans="7:10" x14ac:dyDescent="0.3">
      <c r="G385" s="3"/>
      <c r="H385" s="3"/>
      <c r="J385" s="83"/>
    </row>
    <row r="386" spans="7:10" x14ac:dyDescent="0.3">
      <c r="G386" s="3"/>
      <c r="H386" s="3"/>
      <c r="J386" s="83"/>
    </row>
    <row r="387" spans="7:10" x14ac:dyDescent="0.3">
      <c r="G387" s="3"/>
      <c r="H387" s="3"/>
      <c r="J387" s="83"/>
    </row>
    <row r="388" spans="7:10" x14ac:dyDescent="0.3">
      <c r="G388" s="3"/>
      <c r="H388" s="3"/>
      <c r="J388" s="83"/>
    </row>
    <row r="389" spans="7:10" x14ac:dyDescent="0.3">
      <c r="G389" s="3"/>
      <c r="H389" s="3"/>
      <c r="J389" s="83"/>
    </row>
    <row r="390" spans="7:10" x14ac:dyDescent="0.3">
      <c r="G390" s="3"/>
      <c r="H390" s="3"/>
      <c r="J390" s="83"/>
    </row>
    <row r="391" spans="7:10" x14ac:dyDescent="0.3">
      <c r="G391" s="3"/>
      <c r="H391" s="3"/>
      <c r="J391" s="83"/>
    </row>
    <row r="392" spans="7:10" x14ac:dyDescent="0.3">
      <c r="G392" s="3"/>
      <c r="H392" s="3"/>
      <c r="J392" s="83"/>
    </row>
    <row r="393" spans="7:10" x14ac:dyDescent="0.3">
      <c r="G393" s="3"/>
      <c r="H393" s="3"/>
      <c r="J393" s="83"/>
    </row>
    <row r="394" spans="7:10" x14ac:dyDescent="0.3">
      <c r="G394" s="3"/>
      <c r="H394" s="3"/>
      <c r="J394" s="83"/>
    </row>
    <row r="395" spans="7:10" x14ac:dyDescent="0.3">
      <c r="G395" s="3"/>
      <c r="H395" s="3"/>
      <c r="J395" s="83"/>
    </row>
    <row r="396" spans="7:10" x14ac:dyDescent="0.3">
      <c r="G396" s="3"/>
      <c r="H396" s="3"/>
      <c r="J396" s="83"/>
    </row>
    <row r="397" spans="7:10" x14ac:dyDescent="0.3">
      <c r="G397" s="3"/>
      <c r="H397" s="3"/>
      <c r="J397" s="83"/>
    </row>
    <row r="398" spans="7:10" x14ac:dyDescent="0.3">
      <c r="G398" s="3"/>
      <c r="H398" s="3"/>
      <c r="J398" s="83"/>
    </row>
    <row r="399" spans="7:10" x14ac:dyDescent="0.3">
      <c r="G399" s="3"/>
      <c r="H399" s="3"/>
      <c r="J399" s="83"/>
    </row>
    <row r="400" spans="7:10" x14ac:dyDescent="0.3">
      <c r="G400" s="3"/>
      <c r="H400" s="3"/>
      <c r="J400" s="83"/>
    </row>
    <row r="401" spans="2:10" x14ac:dyDescent="0.3">
      <c r="G401" s="3"/>
      <c r="H401" s="3"/>
      <c r="J401" s="83"/>
    </row>
    <row r="402" spans="2:10" x14ac:dyDescent="0.3">
      <c r="G402" s="3"/>
      <c r="H402" s="3"/>
      <c r="J402" s="83"/>
    </row>
    <row r="403" spans="2:10" x14ac:dyDescent="0.3">
      <c r="G403" s="3"/>
      <c r="J403" s="83"/>
    </row>
    <row r="404" spans="2:10" x14ac:dyDescent="0.3">
      <c r="B404"/>
      <c r="G404" s="3"/>
      <c r="J404" s="83"/>
    </row>
    <row r="405" spans="2:10" x14ac:dyDescent="0.3">
      <c r="B405"/>
      <c r="G405" s="3"/>
      <c r="J405" s="83"/>
    </row>
    <row r="406" spans="2:10" x14ac:dyDescent="0.3">
      <c r="B406"/>
      <c r="G406" s="3"/>
      <c r="J406" s="83"/>
    </row>
    <row r="407" spans="2:10" x14ac:dyDescent="0.3">
      <c r="B407"/>
      <c r="G407" s="3"/>
      <c r="J407" s="83"/>
    </row>
    <row r="408" spans="2:10" x14ac:dyDescent="0.3">
      <c r="B408"/>
      <c r="G408" s="3"/>
      <c r="J408" s="83"/>
    </row>
    <row r="409" spans="2:10" x14ac:dyDescent="0.3">
      <c r="B409"/>
      <c r="G409" s="3"/>
      <c r="J409" s="83"/>
    </row>
    <row r="410" spans="2:10" x14ac:dyDescent="0.3">
      <c r="B410"/>
      <c r="G410" s="3"/>
      <c r="J410" s="83"/>
    </row>
    <row r="411" spans="2:10" x14ac:dyDescent="0.3">
      <c r="B411"/>
      <c r="G411" s="3"/>
      <c r="J411" s="83"/>
    </row>
    <row r="412" spans="2:10" x14ac:dyDescent="0.3">
      <c r="B412"/>
      <c r="G412" s="3"/>
      <c r="J412" s="83"/>
    </row>
    <row r="413" spans="2:10" x14ac:dyDescent="0.3">
      <c r="B413"/>
      <c r="G413" s="3"/>
      <c r="J413" s="83"/>
    </row>
    <row r="414" spans="2:10" x14ac:dyDescent="0.3">
      <c r="G414" s="3"/>
      <c r="H414" s="3"/>
      <c r="J414" s="83"/>
    </row>
    <row r="415" spans="2:10" x14ac:dyDescent="0.3">
      <c r="G415" s="3"/>
      <c r="H415" s="3"/>
      <c r="J415" s="83"/>
    </row>
    <row r="416" spans="2:10" x14ac:dyDescent="0.3">
      <c r="G416" s="3"/>
      <c r="H416" s="3"/>
      <c r="J416" s="83"/>
    </row>
    <row r="417" spans="2:10" x14ac:dyDescent="0.3">
      <c r="G417" s="3"/>
      <c r="H417" s="3"/>
      <c r="J417" s="83"/>
    </row>
    <row r="418" spans="2:10" x14ac:dyDescent="0.3">
      <c r="G418" s="3"/>
      <c r="H418" s="3"/>
      <c r="J418" s="83"/>
    </row>
    <row r="419" spans="2:10" x14ac:dyDescent="0.3">
      <c r="G419" s="3"/>
      <c r="H419" s="3"/>
      <c r="J419" s="83"/>
    </row>
    <row r="420" spans="2:10" x14ac:dyDescent="0.3">
      <c r="G420" s="3"/>
      <c r="H420" s="3"/>
      <c r="J420" s="83"/>
    </row>
    <row r="421" spans="2:10" x14ac:dyDescent="0.3">
      <c r="G421" s="3"/>
      <c r="H421" s="3"/>
      <c r="J421" s="83"/>
    </row>
    <row r="422" spans="2:10" x14ac:dyDescent="0.3">
      <c r="G422" s="3"/>
      <c r="H422" s="3"/>
      <c r="J422" s="83"/>
    </row>
    <row r="423" spans="2:10" x14ac:dyDescent="0.3">
      <c r="G423" s="3"/>
      <c r="H423" s="3"/>
      <c r="J423" s="83"/>
    </row>
    <row r="424" spans="2:10" x14ac:dyDescent="0.3">
      <c r="G424" s="3"/>
      <c r="H424" s="3"/>
      <c r="J424" s="83"/>
    </row>
    <row r="425" spans="2:10" x14ac:dyDescent="0.3">
      <c r="B425"/>
      <c r="C425"/>
      <c r="E425"/>
      <c r="F425"/>
      <c r="J425" s="83"/>
    </row>
    <row r="426" spans="2:10" x14ac:dyDescent="0.3">
      <c r="B426"/>
      <c r="C426"/>
      <c r="E426"/>
      <c r="F426"/>
      <c r="J426" s="83"/>
    </row>
    <row r="427" spans="2:10" x14ac:dyDescent="0.3">
      <c r="B427"/>
      <c r="C427"/>
      <c r="E427"/>
      <c r="F427"/>
      <c r="J427" s="83"/>
    </row>
    <row r="428" spans="2:10" x14ac:dyDescent="0.3">
      <c r="B428"/>
      <c r="C428"/>
      <c r="E428"/>
      <c r="F428"/>
      <c r="J428" s="83"/>
    </row>
    <row r="429" spans="2:10" x14ac:dyDescent="0.3">
      <c r="B429"/>
      <c r="C429"/>
      <c r="E429"/>
      <c r="F429"/>
      <c r="J429" s="83"/>
    </row>
    <row r="430" spans="2:10" x14ac:dyDescent="0.3">
      <c r="B430"/>
      <c r="C430"/>
      <c r="E430"/>
      <c r="F430"/>
      <c r="J430" s="83"/>
    </row>
    <row r="431" spans="2:10" x14ac:dyDescent="0.3">
      <c r="B431"/>
      <c r="C431"/>
      <c r="E431"/>
      <c r="F431"/>
      <c r="J431" s="83"/>
    </row>
    <row r="432" spans="2:10" x14ac:dyDescent="0.3">
      <c r="B432"/>
      <c r="C432"/>
      <c r="E432"/>
      <c r="F432"/>
      <c r="J432" s="83"/>
    </row>
    <row r="433" spans="2:10" x14ac:dyDescent="0.3">
      <c r="B433"/>
      <c r="C433"/>
      <c r="E433"/>
      <c r="F433"/>
      <c r="J433" s="83"/>
    </row>
    <row r="434" spans="2:10" x14ac:dyDescent="0.3">
      <c r="B434"/>
      <c r="C434"/>
      <c r="E434"/>
      <c r="F434"/>
      <c r="J434" s="83"/>
    </row>
    <row r="435" spans="2:10" x14ac:dyDescent="0.3">
      <c r="B435"/>
      <c r="C435"/>
      <c r="E435"/>
      <c r="F435"/>
      <c r="J435" s="83"/>
    </row>
    <row r="436" spans="2:10" x14ac:dyDescent="0.3">
      <c r="C436"/>
      <c r="E436"/>
      <c r="F436"/>
      <c r="J436" s="83"/>
    </row>
    <row r="437" spans="2:10" x14ac:dyDescent="0.3">
      <c r="C437"/>
      <c r="E437"/>
      <c r="F437"/>
      <c r="J437" s="83"/>
    </row>
    <row r="438" spans="2:10" x14ac:dyDescent="0.3">
      <c r="C438"/>
      <c r="E438"/>
      <c r="F438"/>
      <c r="J438" s="83"/>
    </row>
    <row r="439" spans="2:10" x14ac:dyDescent="0.3">
      <c r="C439"/>
      <c r="E439"/>
      <c r="F439"/>
      <c r="J439" s="83"/>
    </row>
    <row r="440" spans="2:10" x14ac:dyDescent="0.3">
      <c r="C440"/>
      <c r="E440"/>
      <c r="F440"/>
      <c r="J440" s="83"/>
    </row>
    <row r="441" spans="2:10" x14ac:dyDescent="0.3">
      <c r="C441"/>
      <c r="E441"/>
      <c r="F441"/>
      <c r="J441" s="83"/>
    </row>
    <row r="442" spans="2:10" x14ac:dyDescent="0.3">
      <c r="C442"/>
      <c r="E442"/>
      <c r="F442"/>
      <c r="J442" s="83"/>
    </row>
    <row r="443" spans="2:10" x14ac:dyDescent="0.3">
      <c r="C443"/>
      <c r="E443"/>
      <c r="F443"/>
      <c r="J443" s="83"/>
    </row>
    <row r="444" spans="2:10" x14ac:dyDescent="0.3">
      <c r="C444"/>
      <c r="E444"/>
      <c r="F444"/>
      <c r="J444" s="83"/>
    </row>
    <row r="445" spans="2:10" x14ac:dyDescent="0.3">
      <c r="C445"/>
      <c r="E445"/>
      <c r="F445"/>
      <c r="J445" s="83"/>
    </row>
    <row r="446" spans="2:10" x14ac:dyDescent="0.3">
      <c r="C446"/>
      <c r="E446"/>
      <c r="F446"/>
      <c r="J446" s="83"/>
    </row>
    <row r="447" spans="2:10" x14ac:dyDescent="0.3">
      <c r="B447"/>
      <c r="C447"/>
      <c r="E447"/>
      <c r="F447"/>
      <c r="J447" s="83"/>
    </row>
    <row r="448" spans="2:10" x14ac:dyDescent="0.3">
      <c r="B448"/>
      <c r="C448"/>
      <c r="E448"/>
      <c r="F448"/>
      <c r="J448" s="83"/>
    </row>
    <row r="449" spans="2:10" x14ac:dyDescent="0.3">
      <c r="B449"/>
      <c r="C449"/>
      <c r="E449"/>
      <c r="F449"/>
      <c r="J449" s="83"/>
    </row>
    <row r="450" spans="2:10" x14ac:dyDescent="0.3">
      <c r="B450"/>
      <c r="C450"/>
      <c r="E450"/>
      <c r="F450"/>
      <c r="J450" s="83"/>
    </row>
    <row r="451" spans="2:10" x14ac:dyDescent="0.3">
      <c r="B451"/>
      <c r="C451"/>
      <c r="E451"/>
      <c r="F451"/>
      <c r="J451" s="83"/>
    </row>
    <row r="452" spans="2:10" x14ac:dyDescent="0.3">
      <c r="B452"/>
      <c r="C452"/>
      <c r="E452"/>
      <c r="F452"/>
      <c r="J452" s="83"/>
    </row>
    <row r="453" spans="2:10" x14ac:dyDescent="0.3">
      <c r="B453"/>
      <c r="C453"/>
      <c r="E453"/>
      <c r="F453"/>
      <c r="J453" s="83"/>
    </row>
    <row r="454" spans="2:10" x14ac:dyDescent="0.3">
      <c r="B454"/>
      <c r="C454"/>
      <c r="E454"/>
      <c r="F454"/>
      <c r="J454" s="83"/>
    </row>
    <row r="455" spans="2:10" x14ac:dyDescent="0.3">
      <c r="B455"/>
      <c r="C455"/>
      <c r="E455"/>
      <c r="F455"/>
      <c r="J455" s="83"/>
    </row>
    <row r="456" spans="2:10" x14ac:dyDescent="0.3">
      <c r="B456"/>
      <c r="C456"/>
      <c r="E456"/>
      <c r="F456"/>
      <c r="J456" s="83"/>
    </row>
    <row r="457" spans="2:10" x14ac:dyDescent="0.3">
      <c r="B457"/>
      <c r="C457"/>
      <c r="E457"/>
      <c r="F457"/>
      <c r="J457" s="83"/>
    </row>
    <row r="458" spans="2:10" x14ac:dyDescent="0.3">
      <c r="B458"/>
      <c r="C458"/>
      <c r="E458"/>
      <c r="F458"/>
      <c r="J458" s="83"/>
    </row>
    <row r="459" spans="2:10" x14ac:dyDescent="0.3">
      <c r="B459"/>
      <c r="C459"/>
      <c r="E459"/>
      <c r="F459"/>
      <c r="J459" s="83"/>
    </row>
    <row r="460" spans="2:10" x14ac:dyDescent="0.3">
      <c r="B460"/>
      <c r="C460"/>
      <c r="E460"/>
      <c r="F460"/>
      <c r="J460" s="83"/>
    </row>
    <row r="461" spans="2:10" x14ac:dyDescent="0.3">
      <c r="B461"/>
      <c r="C461"/>
      <c r="E461"/>
      <c r="F461"/>
      <c r="J461" s="83"/>
    </row>
    <row r="462" spans="2:10" x14ac:dyDescent="0.3">
      <c r="B462"/>
      <c r="C462"/>
      <c r="E462"/>
      <c r="F462"/>
      <c r="J462" s="83"/>
    </row>
    <row r="463" spans="2:10" x14ac:dyDescent="0.3">
      <c r="B463"/>
      <c r="C463"/>
      <c r="E463"/>
      <c r="F463"/>
      <c r="J463" s="83"/>
    </row>
    <row r="464" spans="2:10" x14ac:dyDescent="0.3">
      <c r="B464"/>
      <c r="C464"/>
      <c r="E464"/>
      <c r="F464"/>
      <c r="J464" s="83"/>
    </row>
    <row r="465" spans="2:10" x14ac:dyDescent="0.3">
      <c r="B465"/>
      <c r="C465"/>
      <c r="E465"/>
      <c r="F465"/>
      <c r="J465" s="83"/>
    </row>
    <row r="466" spans="2:10" x14ac:dyDescent="0.3">
      <c r="B466"/>
      <c r="C466"/>
      <c r="E466"/>
      <c r="F466"/>
      <c r="J466" s="83"/>
    </row>
    <row r="467" spans="2:10" x14ac:dyDescent="0.3">
      <c r="B467"/>
      <c r="C467"/>
      <c r="E467"/>
      <c r="F467"/>
      <c r="J467" s="83"/>
    </row>
    <row r="468" spans="2:10" x14ac:dyDescent="0.3">
      <c r="B468"/>
      <c r="C468"/>
      <c r="E468"/>
      <c r="F468"/>
      <c r="J468" s="83"/>
    </row>
    <row r="469" spans="2:10" x14ac:dyDescent="0.3">
      <c r="G469" s="3"/>
      <c r="H469" s="3"/>
      <c r="J469" s="83"/>
    </row>
    <row r="470" spans="2:10" x14ac:dyDescent="0.3">
      <c r="G470" s="3"/>
      <c r="H470" s="3"/>
      <c r="J470" s="83"/>
    </row>
    <row r="471" spans="2:10" x14ac:dyDescent="0.3">
      <c r="G471" s="3"/>
      <c r="H471" s="3"/>
      <c r="J471" s="83"/>
    </row>
    <row r="472" spans="2:10" x14ac:dyDescent="0.3">
      <c r="G472" s="3"/>
      <c r="H472" s="3"/>
      <c r="J472" s="83"/>
    </row>
    <row r="473" spans="2:10" x14ac:dyDescent="0.3">
      <c r="G473" s="3"/>
      <c r="H473" s="3"/>
      <c r="J473" s="83"/>
    </row>
    <row r="474" spans="2:10" x14ac:dyDescent="0.3">
      <c r="G474" s="3"/>
      <c r="H474" s="3"/>
      <c r="J474" s="83"/>
    </row>
    <row r="475" spans="2:10" x14ac:dyDescent="0.3">
      <c r="G475" s="3"/>
      <c r="H475" s="3"/>
      <c r="J475" s="83"/>
    </row>
    <row r="476" spans="2:10" x14ac:dyDescent="0.3">
      <c r="G476" s="3"/>
      <c r="H476" s="3"/>
      <c r="J476" s="83"/>
    </row>
    <row r="477" spans="2:10" x14ac:dyDescent="0.3">
      <c r="G477" s="3"/>
      <c r="H477" s="3"/>
      <c r="J477" s="83"/>
    </row>
    <row r="478" spans="2:10" x14ac:dyDescent="0.3">
      <c r="G478" s="3"/>
      <c r="H478" s="3"/>
      <c r="J478" s="83"/>
    </row>
    <row r="479" spans="2:10" x14ac:dyDescent="0.3">
      <c r="G479" s="3"/>
      <c r="H479" s="3"/>
      <c r="J479" s="83"/>
    </row>
    <row r="480" spans="2:10" x14ac:dyDescent="0.3">
      <c r="J480" s="83"/>
    </row>
    <row r="481" spans="10:10" x14ac:dyDescent="0.3">
      <c r="J481" s="83"/>
    </row>
    <row r="482" spans="10:10" x14ac:dyDescent="0.3">
      <c r="J482" s="83"/>
    </row>
    <row r="483" spans="10:10" x14ac:dyDescent="0.3">
      <c r="J483" s="83"/>
    </row>
    <row r="484" spans="10:10" x14ac:dyDescent="0.3">
      <c r="J484" s="83"/>
    </row>
    <row r="485" spans="10:10" x14ac:dyDescent="0.3">
      <c r="J485" s="83"/>
    </row>
    <row r="486" spans="10:10" x14ac:dyDescent="0.3">
      <c r="J486" s="83"/>
    </row>
    <row r="487" spans="10:10" x14ac:dyDescent="0.3">
      <c r="J487" s="83"/>
    </row>
    <row r="488" spans="10:10" x14ac:dyDescent="0.3">
      <c r="J488" s="83"/>
    </row>
    <row r="489" spans="10:10" x14ac:dyDescent="0.3">
      <c r="J489" s="83"/>
    </row>
    <row r="490" spans="10:10" x14ac:dyDescent="0.3">
      <c r="J490" s="83"/>
    </row>
    <row r="491" spans="10:10" x14ac:dyDescent="0.3">
      <c r="J491" s="83"/>
    </row>
    <row r="492" spans="10:10" x14ac:dyDescent="0.3">
      <c r="J492" s="83"/>
    </row>
    <row r="493" spans="10:10" x14ac:dyDescent="0.3">
      <c r="J493" s="83"/>
    </row>
    <row r="494" spans="10:10" x14ac:dyDescent="0.3">
      <c r="J494" s="83"/>
    </row>
    <row r="495" spans="10:10" x14ac:dyDescent="0.3">
      <c r="J495" s="83"/>
    </row>
    <row r="496" spans="10:10" x14ac:dyDescent="0.3">
      <c r="J496" s="83"/>
    </row>
    <row r="497" spans="2:10" x14ac:dyDescent="0.3">
      <c r="J497" s="83"/>
    </row>
    <row r="498" spans="2:10" x14ac:dyDescent="0.3">
      <c r="J498" s="83"/>
    </row>
    <row r="499" spans="2:10" x14ac:dyDescent="0.3">
      <c r="J499" s="83"/>
    </row>
    <row r="500" spans="2:10" x14ac:dyDescent="0.3">
      <c r="J500" s="83"/>
    </row>
    <row r="501" spans="2:10" x14ac:dyDescent="0.3">
      <c r="J501" s="83"/>
    </row>
    <row r="502" spans="2:10" x14ac:dyDescent="0.3">
      <c r="J502" s="83"/>
    </row>
    <row r="503" spans="2:10" x14ac:dyDescent="0.3">
      <c r="J503" s="83"/>
    </row>
    <row r="504" spans="2:10" x14ac:dyDescent="0.3">
      <c r="J504" s="83"/>
    </row>
    <row r="505" spans="2:10" x14ac:dyDescent="0.3">
      <c r="J505" s="83"/>
    </row>
    <row r="506" spans="2:10" x14ac:dyDescent="0.3">
      <c r="J506" s="83"/>
    </row>
    <row r="507" spans="2:10" x14ac:dyDescent="0.3">
      <c r="J507" s="83"/>
    </row>
    <row r="508" spans="2:10" x14ac:dyDescent="0.3">
      <c r="J508" s="83"/>
    </row>
    <row r="509" spans="2:10" x14ac:dyDescent="0.3">
      <c r="B509"/>
      <c r="J509" s="83"/>
    </row>
    <row r="510" spans="2:10" x14ac:dyDescent="0.3">
      <c r="B510"/>
      <c r="J510" s="83"/>
    </row>
    <row r="511" spans="2:10" x14ac:dyDescent="0.3">
      <c r="B511"/>
      <c r="J511" s="83"/>
    </row>
    <row r="512" spans="2:10" x14ac:dyDescent="0.3">
      <c r="B512"/>
      <c r="J512" s="83"/>
    </row>
    <row r="513" spans="2:10" x14ac:dyDescent="0.3">
      <c r="B513"/>
      <c r="J513" s="83"/>
    </row>
    <row r="514" spans="2:10" x14ac:dyDescent="0.3">
      <c r="B514"/>
      <c r="J514" s="83"/>
    </row>
    <row r="515" spans="2:10" x14ac:dyDescent="0.3">
      <c r="B515"/>
      <c r="J515" s="83"/>
    </row>
    <row r="516" spans="2:10" x14ac:dyDescent="0.3">
      <c r="B516"/>
      <c r="H516" s="3"/>
      <c r="J516" s="83"/>
    </row>
    <row r="517" spans="2:10" x14ac:dyDescent="0.3">
      <c r="B517"/>
      <c r="H517" s="3"/>
      <c r="J517" s="83"/>
    </row>
    <row r="518" spans="2:10" x14ac:dyDescent="0.3">
      <c r="B518"/>
      <c r="H518" s="3"/>
      <c r="J518" s="83"/>
    </row>
    <row r="519" spans="2:10" x14ac:dyDescent="0.3">
      <c r="B519"/>
      <c r="H519" s="3"/>
      <c r="J519" s="83"/>
    </row>
    <row r="520" spans="2:10" x14ac:dyDescent="0.3">
      <c r="B520"/>
      <c r="H520" s="3"/>
      <c r="J520" s="83"/>
    </row>
    <row r="521" spans="2:10" x14ac:dyDescent="0.3">
      <c r="B521"/>
      <c r="H521" s="3"/>
      <c r="J521" s="83"/>
    </row>
    <row r="522" spans="2:10" x14ac:dyDescent="0.3">
      <c r="B522"/>
      <c r="H522" s="3"/>
      <c r="J522" s="83"/>
    </row>
    <row r="523" spans="2:10" x14ac:dyDescent="0.3">
      <c r="B523"/>
      <c r="E523"/>
      <c r="F523"/>
      <c r="J523" s="83"/>
    </row>
    <row r="524" spans="2:10" x14ac:dyDescent="0.3">
      <c r="B524"/>
      <c r="E524"/>
      <c r="F524"/>
      <c r="J524" s="83"/>
    </row>
    <row r="525" spans="2:10" x14ac:dyDescent="0.3">
      <c r="B525"/>
      <c r="E525"/>
      <c r="F525"/>
      <c r="J525" s="83"/>
    </row>
    <row r="526" spans="2:10" x14ac:dyDescent="0.3">
      <c r="B526"/>
      <c r="E526"/>
      <c r="F526"/>
      <c r="J526" s="83"/>
    </row>
    <row r="527" spans="2:10" x14ac:dyDescent="0.3">
      <c r="B527"/>
      <c r="E527"/>
      <c r="F527"/>
      <c r="J527" s="83"/>
    </row>
    <row r="528" spans="2:10" x14ac:dyDescent="0.3">
      <c r="B528"/>
      <c r="E528"/>
      <c r="F528"/>
      <c r="J528" s="83"/>
    </row>
    <row r="529" spans="2:10" x14ac:dyDescent="0.3">
      <c r="B529"/>
      <c r="E529"/>
      <c r="F529"/>
      <c r="J529" s="83"/>
    </row>
    <row r="530" spans="2:10" x14ac:dyDescent="0.3">
      <c r="B530"/>
      <c r="E530"/>
      <c r="F530"/>
      <c r="J530" s="83"/>
    </row>
    <row r="531" spans="2:10" x14ac:dyDescent="0.3">
      <c r="B531"/>
      <c r="E531"/>
      <c r="F531"/>
      <c r="J531" s="83"/>
    </row>
    <row r="532" spans="2:10" x14ac:dyDescent="0.3">
      <c r="B532"/>
      <c r="E532"/>
      <c r="F532"/>
      <c r="J532" s="83"/>
    </row>
    <row r="533" spans="2:10" x14ac:dyDescent="0.3">
      <c r="B533"/>
      <c r="E533"/>
      <c r="F533"/>
      <c r="J533" s="83"/>
    </row>
    <row r="534" spans="2:10" x14ac:dyDescent="0.3">
      <c r="B534"/>
      <c r="E534"/>
      <c r="F534"/>
      <c r="H534" s="3"/>
      <c r="J534" s="83"/>
    </row>
    <row r="535" spans="2:10" x14ac:dyDescent="0.3">
      <c r="B535"/>
      <c r="E535"/>
      <c r="F535"/>
      <c r="H535" s="3"/>
      <c r="J535" s="83"/>
    </row>
    <row r="536" spans="2:10" x14ac:dyDescent="0.3">
      <c r="B536"/>
      <c r="E536"/>
      <c r="F536"/>
      <c r="H536" s="3"/>
      <c r="J536" s="83"/>
    </row>
    <row r="537" spans="2:10" x14ac:dyDescent="0.3">
      <c r="B537"/>
      <c r="E537"/>
      <c r="F537"/>
      <c r="H537" s="3"/>
      <c r="J537" s="83"/>
    </row>
    <row r="538" spans="2:10" x14ac:dyDescent="0.3">
      <c r="B538"/>
      <c r="E538"/>
      <c r="F538"/>
      <c r="H538" s="3"/>
      <c r="J538" s="83"/>
    </row>
    <row r="539" spans="2:10" x14ac:dyDescent="0.3">
      <c r="B539"/>
      <c r="E539"/>
      <c r="F539"/>
      <c r="H539" s="3"/>
      <c r="J539" s="83"/>
    </row>
    <row r="540" spans="2:10" x14ac:dyDescent="0.3">
      <c r="B540"/>
      <c r="E540"/>
      <c r="F540"/>
      <c r="H540" s="3"/>
      <c r="J540" s="83"/>
    </row>
    <row r="541" spans="2:10" x14ac:dyDescent="0.3">
      <c r="B541"/>
      <c r="E541"/>
      <c r="F541"/>
      <c r="H541" s="3"/>
      <c r="J541" s="83"/>
    </row>
    <row r="542" spans="2:10" x14ac:dyDescent="0.3">
      <c r="B542"/>
      <c r="E542"/>
      <c r="F542"/>
      <c r="H542" s="3"/>
      <c r="J542" s="83"/>
    </row>
    <row r="543" spans="2:10" x14ac:dyDescent="0.3">
      <c r="B543"/>
      <c r="E543"/>
      <c r="F543"/>
      <c r="H543" s="3"/>
      <c r="J543" s="83"/>
    </row>
    <row r="544" spans="2:10" x14ac:dyDescent="0.3">
      <c r="B544"/>
      <c r="E544"/>
      <c r="F544"/>
      <c r="H544" s="3"/>
      <c r="J544" s="83"/>
    </row>
    <row r="545" spans="2:10" x14ac:dyDescent="0.3">
      <c r="B545"/>
      <c r="E545"/>
      <c r="F545"/>
      <c r="H545" s="3"/>
      <c r="J545" s="83"/>
    </row>
    <row r="546" spans="2:10" x14ac:dyDescent="0.3">
      <c r="B546"/>
      <c r="E546"/>
      <c r="F546"/>
      <c r="J546" s="83"/>
    </row>
    <row r="547" spans="2:10" x14ac:dyDescent="0.3">
      <c r="B547"/>
      <c r="E547"/>
      <c r="F547"/>
      <c r="J547" s="83"/>
    </row>
    <row r="548" spans="2:10" x14ac:dyDescent="0.3">
      <c r="B548"/>
      <c r="E548"/>
      <c r="F548"/>
      <c r="J548" s="83"/>
    </row>
    <row r="549" spans="2:10" x14ac:dyDescent="0.3">
      <c r="B549"/>
      <c r="E549"/>
      <c r="F549"/>
      <c r="J549" s="83"/>
    </row>
    <row r="550" spans="2:10" x14ac:dyDescent="0.3">
      <c r="B550"/>
      <c r="E550"/>
      <c r="F550"/>
      <c r="J550" s="83"/>
    </row>
    <row r="551" spans="2:10" x14ac:dyDescent="0.3">
      <c r="B551"/>
      <c r="E551"/>
      <c r="F551"/>
      <c r="J551" s="83"/>
    </row>
    <row r="552" spans="2:10" x14ac:dyDescent="0.3">
      <c r="B552"/>
      <c r="E552"/>
      <c r="F552"/>
      <c r="J552" s="83"/>
    </row>
    <row r="553" spans="2:10" x14ac:dyDescent="0.3">
      <c r="B553"/>
      <c r="E553"/>
      <c r="F553"/>
      <c r="J553" s="83"/>
    </row>
    <row r="554" spans="2:10" x14ac:dyDescent="0.3">
      <c r="B554"/>
      <c r="E554"/>
      <c r="F554"/>
      <c r="J554" s="83"/>
    </row>
    <row r="555" spans="2:10" x14ac:dyDescent="0.3">
      <c r="B555"/>
      <c r="E555"/>
      <c r="F555"/>
      <c r="J555" s="83"/>
    </row>
    <row r="556" spans="2:10" x14ac:dyDescent="0.3">
      <c r="B556"/>
      <c r="E556"/>
      <c r="F556"/>
      <c r="J556" s="83"/>
    </row>
    <row r="557" spans="2:10" x14ac:dyDescent="0.3">
      <c r="B557"/>
      <c r="E557"/>
      <c r="F557"/>
      <c r="J557" s="83"/>
    </row>
    <row r="558" spans="2:10" x14ac:dyDescent="0.3">
      <c r="E558"/>
      <c r="F558"/>
      <c r="H558" s="3"/>
      <c r="J558" s="83"/>
    </row>
    <row r="559" spans="2:10" x14ac:dyDescent="0.3">
      <c r="E559"/>
      <c r="F559"/>
      <c r="H559" s="3"/>
      <c r="J559" s="83"/>
    </row>
    <row r="560" spans="2:10" x14ac:dyDescent="0.3">
      <c r="E560"/>
      <c r="F560"/>
      <c r="H560" s="3"/>
      <c r="J560" s="83"/>
    </row>
    <row r="561" spans="5:10" x14ac:dyDescent="0.3">
      <c r="E561"/>
      <c r="F561"/>
      <c r="H561" s="3"/>
      <c r="J561" s="83"/>
    </row>
    <row r="562" spans="5:10" x14ac:dyDescent="0.3">
      <c r="E562"/>
      <c r="F562"/>
      <c r="H562" s="3"/>
      <c r="J562" s="83"/>
    </row>
    <row r="563" spans="5:10" x14ac:dyDescent="0.3">
      <c r="E563"/>
      <c r="F563"/>
      <c r="H563" s="3"/>
      <c r="J563" s="83"/>
    </row>
    <row r="564" spans="5:10" x14ac:dyDescent="0.3">
      <c r="E564"/>
      <c r="F564"/>
      <c r="H564" s="3"/>
      <c r="J564" s="83"/>
    </row>
    <row r="565" spans="5:10" x14ac:dyDescent="0.3">
      <c r="E565"/>
      <c r="F565"/>
      <c r="H565" s="3"/>
      <c r="J565" s="83"/>
    </row>
    <row r="566" spans="5:10" x14ac:dyDescent="0.3">
      <c r="E566"/>
      <c r="F566"/>
      <c r="H566" s="3"/>
      <c r="J566" s="83"/>
    </row>
    <row r="567" spans="5:10" x14ac:dyDescent="0.3">
      <c r="E567"/>
      <c r="F567"/>
      <c r="H567" s="3"/>
      <c r="J567" s="83"/>
    </row>
    <row r="568" spans="5:10" x14ac:dyDescent="0.3">
      <c r="E568"/>
      <c r="F568"/>
      <c r="H568" s="3"/>
      <c r="J568" s="83"/>
    </row>
    <row r="569" spans="5:10" x14ac:dyDescent="0.3">
      <c r="E569"/>
      <c r="F569"/>
      <c r="H569" s="3"/>
      <c r="J569" s="83"/>
    </row>
    <row r="570" spans="5:10" x14ac:dyDescent="0.3">
      <c r="E570"/>
      <c r="F570"/>
      <c r="H570" s="3"/>
      <c r="J570" s="83"/>
    </row>
    <row r="571" spans="5:10" x14ac:dyDescent="0.3">
      <c r="E571"/>
      <c r="F571"/>
      <c r="H571" s="3"/>
      <c r="J571" s="83"/>
    </row>
    <row r="572" spans="5:10" x14ac:dyDescent="0.3">
      <c r="E572"/>
      <c r="F572"/>
      <c r="H572" s="3"/>
      <c r="J572" s="83"/>
    </row>
    <row r="573" spans="5:10" x14ac:dyDescent="0.3">
      <c r="E573"/>
      <c r="F573"/>
      <c r="H573" s="3"/>
      <c r="J573" s="83"/>
    </row>
    <row r="574" spans="5:10" x14ac:dyDescent="0.3">
      <c r="E574"/>
      <c r="F574"/>
      <c r="H574" s="3"/>
      <c r="J574" s="83"/>
    </row>
    <row r="575" spans="5:10" x14ac:dyDescent="0.3">
      <c r="E575"/>
      <c r="F575"/>
      <c r="H575" s="3"/>
      <c r="J575" s="83"/>
    </row>
    <row r="576" spans="5:10" x14ac:dyDescent="0.3">
      <c r="E576"/>
      <c r="F576"/>
      <c r="H576" s="3"/>
      <c r="J576" s="83"/>
    </row>
    <row r="577" spans="2:10" x14ac:dyDescent="0.3">
      <c r="E577"/>
      <c r="F577"/>
      <c r="H577" s="3"/>
      <c r="J577" s="83"/>
    </row>
    <row r="578" spans="2:10" x14ac:dyDescent="0.3">
      <c r="E578"/>
      <c r="F578"/>
      <c r="H578" s="3"/>
      <c r="J578" s="83"/>
    </row>
    <row r="579" spans="2:10" x14ac:dyDescent="0.3">
      <c r="E579"/>
      <c r="F579"/>
      <c r="H579" s="3"/>
      <c r="J579" s="83"/>
    </row>
    <row r="580" spans="2:10" x14ac:dyDescent="0.3">
      <c r="G580" s="3"/>
      <c r="H580" s="3"/>
      <c r="J580" s="83"/>
    </row>
    <row r="581" spans="2:10" x14ac:dyDescent="0.3">
      <c r="B581" s="84"/>
      <c r="C581" s="84"/>
      <c r="E581" s="84"/>
      <c r="F581" s="84"/>
      <c r="G581" s="3"/>
      <c r="H581" s="84"/>
      <c r="J581" s="83"/>
    </row>
    <row r="582" spans="2:10" x14ac:dyDescent="0.3">
      <c r="B582" s="84"/>
      <c r="C582" s="84"/>
      <c r="E582" s="84"/>
      <c r="F582" s="84"/>
      <c r="G582" s="3"/>
      <c r="H582" s="84"/>
      <c r="J582" s="83"/>
    </row>
    <row r="583" spans="2:10" x14ac:dyDescent="0.3">
      <c r="B583" s="84"/>
      <c r="C583" s="84"/>
      <c r="E583" s="84"/>
      <c r="F583" s="84"/>
      <c r="G583" s="3"/>
      <c r="H583" s="84"/>
      <c r="J583" s="83"/>
    </row>
    <row r="584" spans="2:10" x14ac:dyDescent="0.3">
      <c r="B584" s="84"/>
      <c r="C584" s="84"/>
      <c r="E584" s="84"/>
      <c r="F584" s="84"/>
      <c r="G584" s="3"/>
      <c r="H584" s="84"/>
      <c r="J584" s="83"/>
    </row>
    <row r="585" spans="2:10" x14ac:dyDescent="0.3">
      <c r="B585" s="84"/>
      <c r="C585" s="84"/>
      <c r="E585" s="84"/>
      <c r="F585" s="84"/>
      <c r="G585" s="3"/>
      <c r="H585" s="84"/>
      <c r="J585" s="83"/>
    </row>
    <row r="586" spans="2:10" x14ac:dyDescent="0.3">
      <c r="B586" s="84"/>
      <c r="C586" s="84"/>
      <c r="E586" s="84"/>
      <c r="F586" s="84"/>
      <c r="G586" s="3"/>
      <c r="H586" s="84"/>
      <c r="J586" s="83"/>
    </row>
    <row r="587" spans="2:10" x14ac:dyDescent="0.3">
      <c r="B587" s="84"/>
      <c r="C587" s="84"/>
      <c r="E587" s="84"/>
      <c r="F587" s="84"/>
      <c r="G587" s="3"/>
      <c r="H587" s="84"/>
      <c r="J587" s="83"/>
    </row>
    <row r="588" spans="2:10" x14ac:dyDescent="0.3">
      <c r="B588" s="84"/>
      <c r="C588" s="84"/>
      <c r="E588" s="84"/>
      <c r="F588" s="84"/>
      <c r="G588" s="3"/>
      <c r="H588" s="84"/>
      <c r="J588" s="83"/>
    </row>
    <row r="589" spans="2:10" x14ac:dyDescent="0.3">
      <c r="B589" s="84"/>
      <c r="C589" s="84"/>
      <c r="E589" s="84"/>
      <c r="F589" s="84"/>
      <c r="G589" s="3"/>
      <c r="H589" s="84"/>
      <c r="J589" s="83"/>
    </row>
    <row r="590" spans="2:10" x14ac:dyDescent="0.3">
      <c r="B590" s="84"/>
      <c r="C590" s="84"/>
      <c r="E590" s="84"/>
      <c r="F590" s="84"/>
      <c r="G590" s="3"/>
      <c r="H590" s="84"/>
      <c r="J590" s="83"/>
    </row>
    <row r="591" spans="2:10" x14ac:dyDescent="0.3">
      <c r="B591" s="84"/>
      <c r="C591" s="84"/>
      <c r="E591" s="84"/>
      <c r="F591" s="84"/>
      <c r="G591" s="3"/>
      <c r="H591" s="84"/>
      <c r="J591" s="83"/>
    </row>
    <row r="592" spans="2:10" x14ac:dyDescent="0.3">
      <c r="B592" s="84"/>
      <c r="C592" s="84"/>
      <c r="E592" s="84"/>
      <c r="F592" s="84"/>
      <c r="G592" s="3"/>
      <c r="H592" s="84"/>
      <c r="J592" s="83"/>
    </row>
    <row r="593" spans="10:10" x14ac:dyDescent="0.3">
      <c r="J593" s="83"/>
    </row>
    <row r="594" spans="10:10" x14ac:dyDescent="0.3">
      <c r="J594" s="83"/>
    </row>
    <row r="595" spans="10:10" x14ac:dyDescent="0.3">
      <c r="J595" s="83"/>
    </row>
    <row r="596" spans="10:10" x14ac:dyDescent="0.3">
      <c r="J596" s="83"/>
    </row>
    <row r="597" spans="10:10" x14ac:dyDescent="0.3">
      <c r="J597" s="83"/>
    </row>
    <row r="598" spans="10:10" x14ac:dyDescent="0.3">
      <c r="J598" s="83"/>
    </row>
    <row r="599" spans="10:10" x14ac:dyDescent="0.3">
      <c r="J599" s="83"/>
    </row>
    <row r="600" spans="10:10" x14ac:dyDescent="0.3">
      <c r="J600" s="83"/>
    </row>
    <row r="601" spans="10:10" x14ac:dyDescent="0.3">
      <c r="J601" s="83"/>
    </row>
    <row r="602" spans="10:10" x14ac:dyDescent="0.3">
      <c r="J602" s="83"/>
    </row>
    <row r="603" spans="10:10" x14ac:dyDescent="0.3">
      <c r="J603" s="83"/>
    </row>
    <row r="604" spans="10:10" x14ac:dyDescent="0.3">
      <c r="J604" s="83"/>
    </row>
    <row r="605" spans="10:10" x14ac:dyDescent="0.3">
      <c r="J605" s="83"/>
    </row>
    <row r="606" spans="10:10" x14ac:dyDescent="0.3">
      <c r="J606" s="83"/>
    </row>
    <row r="607" spans="10:10" x14ac:dyDescent="0.3">
      <c r="J607" s="83"/>
    </row>
    <row r="608" spans="10:10" x14ac:dyDescent="0.3">
      <c r="J608" s="83"/>
    </row>
    <row r="609" spans="10:10" x14ac:dyDescent="0.3">
      <c r="J609" s="83"/>
    </row>
    <row r="610" spans="10:10" x14ac:dyDescent="0.3">
      <c r="J610" s="83"/>
    </row>
    <row r="611" spans="10:10" x14ac:dyDescent="0.3">
      <c r="J611" s="83"/>
    </row>
    <row r="612" spans="10:10" x14ac:dyDescent="0.3">
      <c r="J612" s="83"/>
    </row>
    <row r="613" spans="10:10" x14ac:dyDescent="0.3">
      <c r="J613" s="83"/>
    </row>
    <row r="614" spans="10:10" x14ac:dyDescent="0.3">
      <c r="J614" s="83"/>
    </row>
    <row r="615" spans="10:10" x14ac:dyDescent="0.3">
      <c r="J615" s="83"/>
    </row>
    <row r="616" spans="10:10" x14ac:dyDescent="0.3">
      <c r="J616" s="83"/>
    </row>
    <row r="617" spans="10:10" x14ac:dyDescent="0.3">
      <c r="J617" s="83"/>
    </row>
    <row r="618" spans="10:10" x14ac:dyDescent="0.3">
      <c r="J618" s="83"/>
    </row>
    <row r="619" spans="10:10" x14ac:dyDescent="0.3">
      <c r="J619" s="83"/>
    </row>
    <row r="620" spans="10:10" x14ac:dyDescent="0.3">
      <c r="J620" s="83"/>
    </row>
    <row r="621" spans="10:10" x14ac:dyDescent="0.3">
      <c r="J621" s="83"/>
    </row>
    <row r="622" spans="10:10" x14ac:dyDescent="0.3">
      <c r="J622" s="83"/>
    </row>
    <row r="623" spans="10:10" x14ac:dyDescent="0.3">
      <c r="J623" s="83"/>
    </row>
    <row r="624" spans="10:10" x14ac:dyDescent="0.3">
      <c r="J624" s="83"/>
    </row>
    <row r="625" spans="10:10" x14ac:dyDescent="0.3">
      <c r="J625" s="83"/>
    </row>
    <row r="626" spans="10:10" x14ac:dyDescent="0.3">
      <c r="J626" s="83"/>
    </row>
    <row r="627" spans="10:10" x14ac:dyDescent="0.3">
      <c r="J627" s="83"/>
    </row>
    <row r="628" spans="10:10" x14ac:dyDescent="0.3">
      <c r="J628" s="83"/>
    </row>
    <row r="629" spans="10:10" x14ac:dyDescent="0.3">
      <c r="J629" s="83"/>
    </row>
    <row r="630" spans="10:10" x14ac:dyDescent="0.3">
      <c r="J630" s="83"/>
    </row>
    <row r="631" spans="10:10" x14ac:dyDescent="0.3">
      <c r="J631" s="83"/>
    </row>
    <row r="632" spans="10:10" x14ac:dyDescent="0.3">
      <c r="J632" s="83"/>
    </row>
    <row r="633" spans="10:10" x14ac:dyDescent="0.3">
      <c r="J633" s="83"/>
    </row>
    <row r="634" spans="10:10" x14ac:dyDescent="0.3">
      <c r="J634" s="83"/>
    </row>
    <row r="635" spans="10:10" x14ac:dyDescent="0.3">
      <c r="J635" s="83"/>
    </row>
    <row r="636" spans="10:10" x14ac:dyDescent="0.3">
      <c r="J636" s="83"/>
    </row>
    <row r="637" spans="10:10" x14ac:dyDescent="0.3">
      <c r="J637" s="83"/>
    </row>
    <row r="638" spans="10:10" x14ac:dyDescent="0.3">
      <c r="J638" s="83"/>
    </row>
    <row r="639" spans="10:10" x14ac:dyDescent="0.3">
      <c r="J639" s="83"/>
    </row>
    <row r="640" spans="10:10" x14ac:dyDescent="0.3">
      <c r="J640" s="83"/>
    </row>
    <row r="641" spans="10:10" x14ac:dyDescent="0.3">
      <c r="J641" s="83"/>
    </row>
    <row r="642" spans="10:10" x14ac:dyDescent="0.3">
      <c r="J642" s="83"/>
    </row>
    <row r="643" spans="10:10" x14ac:dyDescent="0.3">
      <c r="J643" s="83"/>
    </row>
    <row r="644" spans="10:10" x14ac:dyDescent="0.3">
      <c r="J644" s="83"/>
    </row>
    <row r="645" spans="10:10" x14ac:dyDescent="0.3">
      <c r="J645" s="83"/>
    </row>
    <row r="646" spans="10:10" x14ac:dyDescent="0.3">
      <c r="J646" s="83"/>
    </row>
    <row r="647" spans="10:10" x14ac:dyDescent="0.3">
      <c r="J647" s="83"/>
    </row>
    <row r="648" spans="10:10" x14ac:dyDescent="0.3">
      <c r="J648" s="83"/>
    </row>
    <row r="649" spans="10:10" x14ac:dyDescent="0.3">
      <c r="J649" s="83"/>
    </row>
    <row r="650" spans="10:10" x14ac:dyDescent="0.3">
      <c r="J650" s="83"/>
    </row>
    <row r="651" spans="10:10" x14ac:dyDescent="0.3">
      <c r="J651" s="83"/>
    </row>
    <row r="652" spans="10:10" x14ac:dyDescent="0.3">
      <c r="J652" s="83"/>
    </row>
    <row r="653" spans="10:10" x14ac:dyDescent="0.3">
      <c r="J653" s="83"/>
    </row>
    <row r="654" spans="10:10" x14ac:dyDescent="0.3">
      <c r="J654" s="83"/>
    </row>
    <row r="655" spans="10:10" x14ac:dyDescent="0.3">
      <c r="J655" s="83"/>
    </row>
    <row r="656" spans="10:10" x14ac:dyDescent="0.3">
      <c r="J656" s="83"/>
    </row>
    <row r="657" spans="10:10" x14ac:dyDescent="0.3">
      <c r="J657" s="83"/>
    </row>
    <row r="658" spans="10:10" x14ac:dyDescent="0.3">
      <c r="J658" s="83"/>
    </row>
    <row r="659" spans="10:10" x14ac:dyDescent="0.3">
      <c r="J659" s="83"/>
    </row>
    <row r="660" spans="10:10" x14ac:dyDescent="0.3">
      <c r="J660" s="83"/>
    </row>
    <row r="661" spans="10:10" x14ac:dyDescent="0.3">
      <c r="J661" s="83"/>
    </row>
    <row r="662" spans="10:10" x14ac:dyDescent="0.3">
      <c r="J662" s="83"/>
    </row>
    <row r="663" spans="10:10" x14ac:dyDescent="0.3">
      <c r="J663" s="83"/>
    </row>
    <row r="664" spans="10:10" x14ac:dyDescent="0.3">
      <c r="J664" s="83"/>
    </row>
    <row r="665" spans="10:10" x14ac:dyDescent="0.3">
      <c r="J665" s="83"/>
    </row>
    <row r="666" spans="10:10" x14ac:dyDescent="0.3">
      <c r="J666" s="83"/>
    </row>
    <row r="667" spans="10:10" x14ac:dyDescent="0.3">
      <c r="J667" s="83"/>
    </row>
    <row r="668" spans="10:10" x14ac:dyDescent="0.3">
      <c r="J668" s="83"/>
    </row>
    <row r="669" spans="10:10" x14ac:dyDescent="0.3">
      <c r="J669" s="83"/>
    </row>
    <row r="670" spans="10:10" x14ac:dyDescent="0.3">
      <c r="J670" s="83"/>
    </row>
    <row r="671" spans="10:10" x14ac:dyDescent="0.3">
      <c r="J671" s="83"/>
    </row>
    <row r="672" spans="10:10" x14ac:dyDescent="0.3">
      <c r="J672" s="83"/>
    </row>
    <row r="673" spans="10:10" x14ac:dyDescent="0.3">
      <c r="J673" s="83"/>
    </row>
    <row r="674" spans="10:10" x14ac:dyDescent="0.3">
      <c r="J674" s="83"/>
    </row>
  </sheetData>
  <autoFilter ref="A1:J580" xr:uid="{BDC498DD-4750-4866-924E-215F704253C8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951D-B6D1-44B5-8878-23911355A58F}">
  <dimension ref="A1:H49"/>
  <sheetViews>
    <sheetView tabSelected="1" topLeftCell="A19" workbookViewId="0">
      <selection activeCell="G40" sqref="G40"/>
    </sheetView>
  </sheetViews>
  <sheetFormatPr defaultColWidth="7.88671875" defaultRowHeight="14.4" x14ac:dyDescent="0.3"/>
  <cols>
    <col min="1" max="1" width="14.5546875" bestFit="1" customWidth="1"/>
    <col min="2" max="2" width="13.88671875" bestFit="1" customWidth="1"/>
    <col min="3" max="3" width="12.88671875" bestFit="1" customWidth="1"/>
    <col min="4" max="4" width="10.21875" bestFit="1" customWidth="1"/>
    <col min="5" max="5" width="11.6640625" bestFit="1" customWidth="1"/>
    <col min="6" max="6" width="9.33203125" bestFit="1" customWidth="1"/>
    <col min="7" max="7" width="9.88671875" bestFit="1" customWidth="1"/>
    <col min="8" max="8" width="5" bestFit="1" customWidth="1"/>
  </cols>
  <sheetData>
    <row r="1" spans="1:8" x14ac:dyDescent="0.3">
      <c r="A1" s="85" t="s">
        <v>93</v>
      </c>
      <c r="B1" s="86" t="s">
        <v>112</v>
      </c>
      <c r="C1" s="86" t="s">
        <v>111</v>
      </c>
      <c r="D1" s="86" t="s">
        <v>113</v>
      </c>
      <c r="E1" s="86" t="s">
        <v>114</v>
      </c>
      <c r="F1" s="87" t="s">
        <v>115</v>
      </c>
      <c r="G1" s="88" t="s">
        <v>116</v>
      </c>
      <c r="H1" s="89" t="s">
        <v>67</v>
      </c>
    </row>
    <row r="2" spans="1:8" x14ac:dyDescent="0.3">
      <c r="A2" s="90" t="s">
        <v>103</v>
      </c>
      <c r="B2" s="91">
        <f ca="1">D2*F2</f>
        <v>23287</v>
      </c>
      <c r="C2" s="91">
        <f ca="1">B2/12</f>
        <v>1940.5833333333333</v>
      </c>
      <c r="D2" s="91">
        <f ca="1">RANDBETWEEN(50,80)</f>
        <v>73</v>
      </c>
      <c r="E2" s="91">
        <f ca="1">D2/12</f>
        <v>6.083333333333333</v>
      </c>
      <c r="F2" s="91">
        <f ca="1">RANDBETWEEN(300,500)</f>
        <v>319</v>
      </c>
      <c r="G2" s="92" t="s">
        <v>101</v>
      </c>
      <c r="H2" s="93">
        <v>2022</v>
      </c>
    </row>
    <row r="3" spans="1:8" x14ac:dyDescent="0.3">
      <c r="A3" s="94" t="s">
        <v>104</v>
      </c>
      <c r="B3" s="95">
        <f t="shared" ref="B3:B9" ca="1" si="0">D3*F3</f>
        <v>21054</v>
      </c>
      <c r="C3" s="95">
        <f t="shared" ref="C3:C49" ca="1" si="1">B3/12</f>
        <v>1754.5</v>
      </c>
      <c r="D3" s="95">
        <f t="shared" ref="D3:D49" ca="1" si="2">RANDBETWEEN(50,80)</f>
        <v>66</v>
      </c>
      <c r="E3" s="95">
        <f t="shared" ref="E3:E49" ca="1" si="3">D3/12</f>
        <v>5.5</v>
      </c>
      <c r="F3" s="95">
        <f ca="1">F2</f>
        <v>319</v>
      </c>
      <c r="G3" s="96" t="s">
        <v>101</v>
      </c>
      <c r="H3" s="97">
        <v>2022</v>
      </c>
    </row>
    <row r="4" spans="1:8" x14ac:dyDescent="0.3">
      <c r="A4" s="94" t="s">
        <v>105</v>
      </c>
      <c r="B4" s="95">
        <f t="shared" ca="1" si="0"/>
        <v>20416</v>
      </c>
      <c r="C4" s="95">
        <f t="shared" ca="1" si="1"/>
        <v>1701.3333333333333</v>
      </c>
      <c r="D4" s="95">
        <f t="shared" ca="1" si="2"/>
        <v>64</v>
      </c>
      <c r="E4" s="95">
        <f t="shared" ca="1" si="3"/>
        <v>5.333333333333333</v>
      </c>
      <c r="F4" s="95">
        <f t="shared" ref="F4:F9" ca="1" si="4">F3</f>
        <v>319</v>
      </c>
      <c r="G4" s="96" t="s">
        <v>101</v>
      </c>
      <c r="H4" s="97">
        <v>2022</v>
      </c>
    </row>
    <row r="5" spans="1:8" x14ac:dyDescent="0.3">
      <c r="A5" s="94" t="s">
        <v>106</v>
      </c>
      <c r="B5" s="95">
        <f t="shared" ca="1" si="0"/>
        <v>17226</v>
      </c>
      <c r="C5" s="95">
        <f t="shared" ca="1" si="1"/>
        <v>1435.5</v>
      </c>
      <c r="D5" s="95">
        <f t="shared" ca="1" si="2"/>
        <v>54</v>
      </c>
      <c r="E5" s="95">
        <f t="shared" ca="1" si="3"/>
        <v>4.5</v>
      </c>
      <c r="F5" s="95">
        <f t="shared" ca="1" si="4"/>
        <v>319</v>
      </c>
      <c r="G5" s="96" t="s">
        <v>101</v>
      </c>
      <c r="H5" s="97">
        <v>2022</v>
      </c>
    </row>
    <row r="6" spans="1:8" x14ac:dyDescent="0.3">
      <c r="A6" s="94" t="s">
        <v>107</v>
      </c>
      <c r="B6" s="95">
        <f t="shared" ca="1" si="0"/>
        <v>24244</v>
      </c>
      <c r="C6" s="95">
        <f t="shared" ca="1" si="1"/>
        <v>2020.3333333333333</v>
      </c>
      <c r="D6" s="95">
        <f t="shared" ca="1" si="2"/>
        <v>76</v>
      </c>
      <c r="E6" s="95">
        <f t="shared" ca="1" si="3"/>
        <v>6.333333333333333</v>
      </c>
      <c r="F6" s="95">
        <f t="shared" ca="1" si="4"/>
        <v>319</v>
      </c>
      <c r="G6" s="96" t="s">
        <v>101</v>
      </c>
      <c r="H6" s="97">
        <v>2022</v>
      </c>
    </row>
    <row r="7" spans="1:8" x14ac:dyDescent="0.3">
      <c r="A7" s="94" t="s">
        <v>108</v>
      </c>
      <c r="B7" s="95">
        <f t="shared" ca="1" si="0"/>
        <v>22968</v>
      </c>
      <c r="C7" s="95">
        <f t="shared" ca="1" si="1"/>
        <v>1914</v>
      </c>
      <c r="D7" s="95">
        <f t="shared" ca="1" si="2"/>
        <v>72</v>
      </c>
      <c r="E7" s="95">
        <f t="shared" ca="1" si="3"/>
        <v>6</v>
      </c>
      <c r="F7" s="95">
        <f t="shared" ca="1" si="4"/>
        <v>319</v>
      </c>
      <c r="G7" s="96" t="s">
        <v>101</v>
      </c>
      <c r="H7" s="97">
        <v>2022</v>
      </c>
    </row>
    <row r="8" spans="1:8" x14ac:dyDescent="0.3">
      <c r="A8" s="94" t="s">
        <v>109</v>
      </c>
      <c r="B8" s="95">
        <f t="shared" ca="1" si="0"/>
        <v>20735</v>
      </c>
      <c r="C8" s="95">
        <f t="shared" ca="1" si="1"/>
        <v>1727.9166666666667</v>
      </c>
      <c r="D8" s="95">
        <f t="shared" ca="1" si="2"/>
        <v>65</v>
      </c>
      <c r="E8" s="95">
        <f t="shared" ca="1" si="3"/>
        <v>5.416666666666667</v>
      </c>
      <c r="F8" s="95">
        <f t="shared" ca="1" si="4"/>
        <v>319</v>
      </c>
      <c r="G8" s="96" t="s">
        <v>101</v>
      </c>
      <c r="H8" s="97">
        <v>2022</v>
      </c>
    </row>
    <row r="9" spans="1:8" x14ac:dyDescent="0.3">
      <c r="A9" s="94" t="s">
        <v>110</v>
      </c>
      <c r="B9" s="95">
        <f t="shared" ca="1" si="0"/>
        <v>22649</v>
      </c>
      <c r="C9" s="95">
        <f t="shared" ca="1" si="1"/>
        <v>1887.4166666666667</v>
      </c>
      <c r="D9" s="95">
        <f t="shared" ca="1" si="2"/>
        <v>71</v>
      </c>
      <c r="E9" s="95">
        <f t="shared" ca="1" si="3"/>
        <v>5.916666666666667</v>
      </c>
      <c r="F9" s="95">
        <f t="shared" ca="1" si="4"/>
        <v>319</v>
      </c>
      <c r="G9" s="96" t="s">
        <v>101</v>
      </c>
      <c r="H9" s="97">
        <v>2022</v>
      </c>
    </row>
    <row r="10" spans="1:8" x14ac:dyDescent="0.3">
      <c r="A10" s="90" t="s">
        <v>103</v>
      </c>
      <c r="B10" s="91">
        <f ca="1">D10*F10</f>
        <v>24839</v>
      </c>
      <c r="C10" s="91">
        <f ca="1">B10/12</f>
        <v>2069.9166666666665</v>
      </c>
      <c r="D10" s="91">
        <f ca="1">RANDBETWEEN(50,80)</f>
        <v>59</v>
      </c>
      <c r="E10" s="91">
        <f ca="1">D10/12</f>
        <v>4.916666666666667</v>
      </c>
      <c r="F10" s="91">
        <f ca="1">RANDBETWEEN(300,500)</f>
        <v>421</v>
      </c>
      <c r="G10" s="92" t="s">
        <v>101</v>
      </c>
      <c r="H10" s="93">
        <v>2023</v>
      </c>
    </row>
    <row r="11" spans="1:8" x14ac:dyDescent="0.3">
      <c r="A11" s="94" t="s">
        <v>104</v>
      </c>
      <c r="B11" s="95">
        <f t="shared" ref="B11:B17" ca="1" si="5">D11*F11</f>
        <v>25681</v>
      </c>
      <c r="C11" s="95">
        <f t="shared" ca="1" si="1"/>
        <v>2140.0833333333335</v>
      </c>
      <c r="D11" s="95">
        <f t="shared" ca="1" si="2"/>
        <v>61</v>
      </c>
      <c r="E11" s="95">
        <f t="shared" ca="1" si="3"/>
        <v>5.083333333333333</v>
      </c>
      <c r="F11" s="95">
        <f ca="1">F10</f>
        <v>421</v>
      </c>
      <c r="G11" s="96" t="s">
        <v>101</v>
      </c>
      <c r="H11" s="97">
        <v>2023</v>
      </c>
    </row>
    <row r="12" spans="1:8" x14ac:dyDescent="0.3">
      <c r="A12" s="94" t="s">
        <v>105</v>
      </c>
      <c r="B12" s="95">
        <f t="shared" ca="1" si="5"/>
        <v>25681</v>
      </c>
      <c r="C12" s="95">
        <f t="shared" ca="1" si="1"/>
        <v>2140.0833333333335</v>
      </c>
      <c r="D12" s="95">
        <f t="shared" ca="1" si="2"/>
        <v>61</v>
      </c>
      <c r="E12" s="95">
        <f t="shared" ca="1" si="3"/>
        <v>5.083333333333333</v>
      </c>
      <c r="F12" s="95">
        <f t="shared" ref="F12:F17" ca="1" si="6">F11</f>
        <v>421</v>
      </c>
      <c r="G12" s="96" t="s">
        <v>101</v>
      </c>
      <c r="H12" s="97">
        <v>2023</v>
      </c>
    </row>
    <row r="13" spans="1:8" x14ac:dyDescent="0.3">
      <c r="A13" s="94" t="s">
        <v>106</v>
      </c>
      <c r="B13" s="95">
        <f t="shared" ca="1" si="5"/>
        <v>33259</v>
      </c>
      <c r="C13" s="95">
        <f t="shared" ca="1" si="1"/>
        <v>2771.5833333333335</v>
      </c>
      <c r="D13" s="95">
        <f t="shared" ca="1" si="2"/>
        <v>79</v>
      </c>
      <c r="E13" s="95">
        <f t="shared" ca="1" si="3"/>
        <v>6.583333333333333</v>
      </c>
      <c r="F13" s="95">
        <f t="shared" ca="1" si="6"/>
        <v>421</v>
      </c>
      <c r="G13" s="96" t="s">
        <v>101</v>
      </c>
      <c r="H13" s="97">
        <v>2023</v>
      </c>
    </row>
    <row r="14" spans="1:8" x14ac:dyDescent="0.3">
      <c r="A14" s="94" t="s">
        <v>107</v>
      </c>
      <c r="B14" s="95">
        <f t="shared" ca="1" si="5"/>
        <v>33259</v>
      </c>
      <c r="C14" s="95">
        <f t="shared" ca="1" si="1"/>
        <v>2771.5833333333335</v>
      </c>
      <c r="D14" s="95">
        <f t="shared" ca="1" si="2"/>
        <v>79</v>
      </c>
      <c r="E14" s="95">
        <f t="shared" ca="1" si="3"/>
        <v>6.583333333333333</v>
      </c>
      <c r="F14" s="95">
        <f t="shared" ca="1" si="6"/>
        <v>421</v>
      </c>
      <c r="G14" s="96" t="s">
        <v>101</v>
      </c>
      <c r="H14" s="97">
        <v>2023</v>
      </c>
    </row>
    <row r="15" spans="1:8" x14ac:dyDescent="0.3">
      <c r="A15" s="94" t="s">
        <v>108</v>
      </c>
      <c r="B15" s="95">
        <f t="shared" ca="1" si="5"/>
        <v>28207</v>
      </c>
      <c r="C15" s="95">
        <f t="shared" ca="1" si="1"/>
        <v>2350.5833333333335</v>
      </c>
      <c r="D15" s="95">
        <f t="shared" ca="1" si="2"/>
        <v>67</v>
      </c>
      <c r="E15" s="95">
        <f t="shared" ca="1" si="3"/>
        <v>5.583333333333333</v>
      </c>
      <c r="F15" s="95">
        <f t="shared" ca="1" si="6"/>
        <v>421</v>
      </c>
      <c r="G15" s="96" t="s">
        <v>101</v>
      </c>
      <c r="H15" s="97">
        <v>2023</v>
      </c>
    </row>
    <row r="16" spans="1:8" x14ac:dyDescent="0.3">
      <c r="A16" s="94" t="s">
        <v>109</v>
      </c>
      <c r="B16" s="95">
        <f t="shared" ca="1" si="5"/>
        <v>29049</v>
      </c>
      <c r="C16" s="95">
        <f t="shared" ca="1" si="1"/>
        <v>2420.75</v>
      </c>
      <c r="D16" s="95">
        <f t="shared" ca="1" si="2"/>
        <v>69</v>
      </c>
      <c r="E16" s="95">
        <f t="shared" ca="1" si="3"/>
        <v>5.75</v>
      </c>
      <c r="F16" s="95">
        <f t="shared" ca="1" si="6"/>
        <v>421</v>
      </c>
      <c r="G16" s="96" t="s">
        <v>101</v>
      </c>
      <c r="H16" s="97">
        <v>2023</v>
      </c>
    </row>
    <row r="17" spans="1:8" x14ac:dyDescent="0.3">
      <c r="A17" s="94" t="s">
        <v>110</v>
      </c>
      <c r="B17" s="95">
        <f t="shared" ca="1" si="5"/>
        <v>23997</v>
      </c>
      <c r="C17" s="95">
        <f t="shared" ca="1" si="1"/>
        <v>1999.75</v>
      </c>
      <c r="D17" s="95">
        <f t="shared" ca="1" si="2"/>
        <v>57</v>
      </c>
      <c r="E17" s="95">
        <f t="shared" ca="1" si="3"/>
        <v>4.75</v>
      </c>
      <c r="F17" s="95">
        <f t="shared" ca="1" si="6"/>
        <v>421</v>
      </c>
      <c r="G17" s="96" t="s">
        <v>101</v>
      </c>
      <c r="H17" s="97">
        <v>2023</v>
      </c>
    </row>
    <row r="18" spans="1:8" x14ac:dyDescent="0.3">
      <c r="A18" s="90" t="s">
        <v>103</v>
      </c>
      <c r="B18" s="91">
        <f ca="1">D18*F18</f>
        <v>26598</v>
      </c>
      <c r="C18" s="91">
        <f ca="1">B18/12</f>
        <v>2216.5</v>
      </c>
      <c r="D18" s="91">
        <f ca="1">RANDBETWEEN(50,80)</f>
        <v>62</v>
      </c>
      <c r="E18" s="91">
        <f ca="1">D18/12</f>
        <v>5.166666666666667</v>
      </c>
      <c r="F18" s="91">
        <f ca="1">RANDBETWEEN(300,500)</f>
        <v>429</v>
      </c>
      <c r="G18" s="92" t="s">
        <v>101</v>
      </c>
      <c r="H18" s="93">
        <v>2024</v>
      </c>
    </row>
    <row r="19" spans="1:8" x14ac:dyDescent="0.3">
      <c r="A19" s="94" t="s">
        <v>104</v>
      </c>
      <c r="B19" s="95">
        <f t="shared" ref="B19:B26" ca="1" si="7">D19*F19</f>
        <v>28314</v>
      </c>
      <c r="C19" s="95">
        <f t="shared" ca="1" si="1"/>
        <v>2359.5</v>
      </c>
      <c r="D19" s="95">
        <f t="shared" ca="1" si="2"/>
        <v>66</v>
      </c>
      <c r="E19" s="95">
        <f t="shared" ca="1" si="3"/>
        <v>5.5</v>
      </c>
      <c r="F19" s="95">
        <f ca="1">F18</f>
        <v>429</v>
      </c>
      <c r="G19" s="96" t="s">
        <v>101</v>
      </c>
      <c r="H19" s="97">
        <v>2024</v>
      </c>
    </row>
    <row r="20" spans="1:8" x14ac:dyDescent="0.3">
      <c r="A20" s="94" t="s">
        <v>105</v>
      </c>
      <c r="B20" s="95">
        <f t="shared" ca="1" si="7"/>
        <v>29601</v>
      </c>
      <c r="C20" s="95">
        <f t="shared" ca="1" si="1"/>
        <v>2466.75</v>
      </c>
      <c r="D20" s="95">
        <f t="shared" ca="1" si="2"/>
        <v>69</v>
      </c>
      <c r="E20" s="95">
        <f t="shared" ca="1" si="3"/>
        <v>5.75</v>
      </c>
      <c r="F20" s="95">
        <f t="shared" ref="F20:F25" ca="1" si="8">F19</f>
        <v>429</v>
      </c>
      <c r="G20" s="96" t="s">
        <v>101</v>
      </c>
      <c r="H20" s="97">
        <v>2024</v>
      </c>
    </row>
    <row r="21" spans="1:8" x14ac:dyDescent="0.3">
      <c r="A21" s="94" t="s">
        <v>106</v>
      </c>
      <c r="B21" s="95">
        <f t="shared" ca="1" si="7"/>
        <v>24024</v>
      </c>
      <c r="C21" s="95">
        <f t="shared" ca="1" si="1"/>
        <v>2002</v>
      </c>
      <c r="D21" s="95">
        <f t="shared" ca="1" si="2"/>
        <v>56</v>
      </c>
      <c r="E21" s="95">
        <f t="shared" ca="1" si="3"/>
        <v>4.666666666666667</v>
      </c>
      <c r="F21" s="95">
        <f t="shared" ca="1" si="8"/>
        <v>429</v>
      </c>
      <c r="G21" s="96" t="s">
        <v>101</v>
      </c>
      <c r="H21" s="97">
        <v>2024</v>
      </c>
    </row>
    <row r="22" spans="1:8" x14ac:dyDescent="0.3">
      <c r="A22" s="94" t="s">
        <v>107</v>
      </c>
      <c r="B22" s="95">
        <f t="shared" ca="1" si="7"/>
        <v>23595</v>
      </c>
      <c r="C22" s="95">
        <f t="shared" ca="1" si="1"/>
        <v>1966.25</v>
      </c>
      <c r="D22" s="95">
        <f t="shared" ca="1" si="2"/>
        <v>55</v>
      </c>
      <c r="E22" s="95">
        <f t="shared" ca="1" si="3"/>
        <v>4.583333333333333</v>
      </c>
      <c r="F22" s="95">
        <f t="shared" ca="1" si="8"/>
        <v>429</v>
      </c>
      <c r="G22" s="96" t="s">
        <v>101</v>
      </c>
      <c r="H22" s="97">
        <v>2024</v>
      </c>
    </row>
    <row r="23" spans="1:8" x14ac:dyDescent="0.3">
      <c r="A23" s="94" t="s">
        <v>108</v>
      </c>
      <c r="B23" s="95">
        <f t="shared" ca="1" si="7"/>
        <v>27885</v>
      </c>
      <c r="C23" s="95">
        <f t="shared" ca="1" si="1"/>
        <v>2323.75</v>
      </c>
      <c r="D23" s="95">
        <f t="shared" ca="1" si="2"/>
        <v>65</v>
      </c>
      <c r="E23" s="95">
        <f t="shared" ca="1" si="3"/>
        <v>5.416666666666667</v>
      </c>
      <c r="F23" s="95">
        <f t="shared" ca="1" si="8"/>
        <v>429</v>
      </c>
      <c r="G23" s="96" t="s">
        <v>101</v>
      </c>
      <c r="H23" s="97">
        <v>2024</v>
      </c>
    </row>
    <row r="24" spans="1:8" x14ac:dyDescent="0.3">
      <c r="A24" s="94" t="s">
        <v>109</v>
      </c>
      <c r="B24" s="95">
        <f t="shared" ca="1" si="7"/>
        <v>26169</v>
      </c>
      <c r="C24" s="95">
        <f t="shared" ca="1" si="1"/>
        <v>2180.75</v>
      </c>
      <c r="D24" s="95">
        <f t="shared" ca="1" si="2"/>
        <v>61</v>
      </c>
      <c r="E24" s="95">
        <f t="shared" ca="1" si="3"/>
        <v>5.083333333333333</v>
      </c>
      <c r="F24" s="95">
        <f t="shared" ca="1" si="8"/>
        <v>429</v>
      </c>
      <c r="G24" s="96" t="s">
        <v>101</v>
      </c>
      <c r="H24" s="97">
        <v>2024</v>
      </c>
    </row>
    <row r="25" spans="1:8" x14ac:dyDescent="0.3">
      <c r="A25" s="94" t="s">
        <v>110</v>
      </c>
      <c r="B25" s="95">
        <f t="shared" ca="1" si="7"/>
        <v>29601</v>
      </c>
      <c r="C25" s="95">
        <f t="shared" ca="1" si="1"/>
        <v>2466.75</v>
      </c>
      <c r="D25" s="95">
        <f t="shared" ca="1" si="2"/>
        <v>69</v>
      </c>
      <c r="E25" s="95">
        <f t="shared" ca="1" si="3"/>
        <v>5.75</v>
      </c>
      <c r="F25" s="95">
        <f t="shared" ca="1" si="8"/>
        <v>429</v>
      </c>
      <c r="G25" s="96" t="s">
        <v>101</v>
      </c>
      <c r="H25" s="97">
        <v>2024</v>
      </c>
    </row>
    <row r="26" spans="1:8" x14ac:dyDescent="0.3">
      <c r="A26" s="90" t="s">
        <v>103</v>
      </c>
      <c r="B26" s="91">
        <f t="shared" ca="1" si="7"/>
        <v>24300</v>
      </c>
      <c r="C26" s="91">
        <f t="shared" ca="1" si="1"/>
        <v>2025</v>
      </c>
      <c r="D26" s="91">
        <f t="shared" ca="1" si="2"/>
        <v>54</v>
      </c>
      <c r="E26" s="91">
        <f t="shared" ca="1" si="3"/>
        <v>4.5</v>
      </c>
      <c r="F26" s="91">
        <f t="shared" ref="F26:F49" ca="1" si="9">RANDBETWEEN(300,500)</f>
        <v>450</v>
      </c>
      <c r="G26" s="92" t="s">
        <v>102</v>
      </c>
      <c r="H26" s="93">
        <v>2022</v>
      </c>
    </row>
    <row r="27" spans="1:8" x14ac:dyDescent="0.3">
      <c r="A27" s="94" t="s">
        <v>104</v>
      </c>
      <c r="B27" s="95">
        <f t="shared" ref="B27:B49" ca="1" si="10">D27*F27</f>
        <v>25200</v>
      </c>
      <c r="C27" s="95">
        <f t="shared" ca="1" si="1"/>
        <v>2100</v>
      </c>
      <c r="D27" s="95">
        <f t="shared" ca="1" si="2"/>
        <v>56</v>
      </c>
      <c r="E27" s="95">
        <f t="shared" ca="1" si="3"/>
        <v>4.666666666666667</v>
      </c>
      <c r="F27" s="95">
        <f t="shared" ref="F27:F49" ca="1" si="11">F26</f>
        <v>450</v>
      </c>
      <c r="G27" s="96" t="s">
        <v>102</v>
      </c>
      <c r="H27" s="97">
        <v>2022</v>
      </c>
    </row>
    <row r="28" spans="1:8" x14ac:dyDescent="0.3">
      <c r="A28" s="94" t="s">
        <v>105</v>
      </c>
      <c r="B28" s="95">
        <f t="shared" ca="1" si="10"/>
        <v>28350</v>
      </c>
      <c r="C28" s="95">
        <f t="shared" ca="1" si="1"/>
        <v>2362.5</v>
      </c>
      <c r="D28" s="95">
        <f t="shared" ca="1" si="2"/>
        <v>63</v>
      </c>
      <c r="E28" s="95">
        <f t="shared" ca="1" si="3"/>
        <v>5.25</v>
      </c>
      <c r="F28" s="95">
        <f t="shared" ca="1" si="11"/>
        <v>450</v>
      </c>
      <c r="G28" s="96" t="s">
        <v>102</v>
      </c>
      <c r="H28" s="97">
        <v>2022</v>
      </c>
    </row>
    <row r="29" spans="1:8" x14ac:dyDescent="0.3">
      <c r="A29" s="94" t="s">
        <v>106</v>
      </c>
      <c r="B29" s="95">
        <f t="shared" ca="1" si="10"/>
        <v>32850</v>
      </c>
      <c r="C29" s="95">
        <f t="shared" ca="1" si="1"/>
        <v>2737.5</v>
      </c>
      <c r="D29" s="95">
        <f t="shared" ca="1" si="2"/>
        <v>73</v>
      </c>
      <c r="E29" s="95">
        <f t="shared" ca="1" si="3"/>
        <v>6.083333333333333</v>
      </c>
      <c r="F29" s="95">
        <f t="shared" ca="1" si="11"/>
        <v>450</v>
      </c>
      <c r="G29" s="96" t="s">
        <v>102</v>
      </c>
      <c r="H29" s="97">
        <v>2022</v>
      </c>
    </row>
    <row r="30" spans="1:8" x14ac:dyDescent="0.3">
      <c r="A30" s="94" t="s">
        <v>107</v>
      </c>
      <c r="B30" s="95">
        <f t="shared" ca="1" si="10"/>
        <v>24750</v>
      </c>
      <c r="C30" s="95">
        <f t="shared" ca="1" si="1"/>
        <v>2062.5</v>
      </c>
      <c r="D30" s="95">
        <f t="shared" ca="1" si="2"/>
        <v>55</v>
      </c>
      <c r="E30" s="95">
        <f t="shared" ca="1" si="3"/>
        <v>4.583333333333333</v>
      </c>
      <c r="F30" s="95">
        <f t="shared" ca="1" si="11"/>
        <v>450</v>
      </c>
      <c r="G30" s="96" t="s">
        <v>102</v>
      </c>
      <c r="H30" s="97">
        <v>2022</v>
      </c>
    </row>
    <row r="31" spans="1:8" x14ac:dyDescent="0.3">
      <c r="A31" s="94" t="s">
        <v>108</v>
      </c>
      <c r="B31" s="95">
        <f t="shared" ca="1" si="10"/>
        <v>24750</v>
      </c>
      <c r="C31" s="95">
        <f t="shared" ca="1" si="1"/>
        <v>2062.5</v>
      </c>
      <c r="D31" s="95">
        <f t="shared" ca="1" si="2"/>
        <v>55</v>
      </c>
      <c r="E31" s="95">
        <f t="shared" ca="1" si="3"/>
        <v>4.583333333333333</v>
      </c>
      <c r="F31" s="95">
        <f t="shared" ca="1" si="11"/>
        <v>450</v>
      </c>
      <c r="G31" s="96" t="s">
        <v>102</v>
      </c>
      <c r="H31" s="97">
        <v>2022</v>
      </c>
    </row>
    <row r="32" spans="1:8" x14ac:dyDescent="0.3">
      <c r="A32" s="94" t="s">
        <v>109</v>
      </c>
      <c r="B32" s="95">
        <f t="shared" ca="1" si="10"/>
        <v>35550</v>
      </c>
      <c r="C32" s="95">
        <f t="shared" ca="1" si="1"/>
        <v>2962.5</v>
      </c>
      <c r="D32" s="95">
        <f t="shared" ca="1" si="2"/>
        <v>79</v>
      </c>
      <c r="E32" s="95">
        <f t="shared" ca="1" si="3"/>
        <v>6.583333333333333</v>
      </c>
      <c r="F32" s="95">
        <f t="shared" ca="1" si="11"/>
        <v>450</v>
      </c>
      <c r="G32" s="96" t="s">
        <v>102</v>
      </c>
      <c r="H32" s="97">
        <v>2022</v>
      </c>
    </row>
    <row r="33" spans="1:8" x14ac:dyDescent="0.3">
      <c r="A33" s="98" t="s">
        <v>110</v>
      </c>
      <c r="B33" s="99">
        <f t="shared" ca="1" si="10"/>
        <v>27450</v>
      </c>
      <c r="C33" s="99">
        <f t="shared" ca="1" si="1"/>
        <v>2287.5</v>
      </c>
      <c r="D33" s="99">
        <f t="shared" ca="1" si="2"/>
        <v>61</v>
      </c>
      <c r="E33" s="99">
        <f t="shared" ca="1" si="3"/>
        <v>5.083333333333333</v>
      </c>
      <c r="F33" s="99">
        <f t="shared" ca="1" si="11"/>
        <v>450</v>
      </c>
      <c r="G33" s="100" t="s">
        <v>102</v>
      </c>
      <c r="H33" s="101">
        <v>2022</v>
      </c>
    </row>
    <row r="34" spans="1:8" x14ac:dyDescent="0.3">
      <c r="A34" s="90" t="s">
        <v>103</v>
      </c>
      <c r="B34" s="91">
        <f t="shared" ca="1" si="10"/>
        <v>19448</v>
      </c>
      <c r="C34" s="91">
        <f t="shared" ca="1" si="1"/>
        <v>1620.6666666666667</v>
      </c>
      <c r="D34" s="91">
        <f t="shared" ca="1" si="2"/>
        <v>52</v>
      </c>
      <c r="E34" s="91">
        <f t="shared" ca="1" si="3"/>
        <v>4.333333333333333</v>
      </c>
      <c r="F34" s="91">
        <f t="shared" ref="F34:F49" ca="1" si="12">RANDBETWEEN(300,500)</f>
        <v>374</v>
      </c>
      <c r="G34" s="92" t="s">
        <v>102</v>
      </c>
      <c r="H34" s="93">
        <v>2023</v>
      </c>
    </row>
    <row r="35" spans="1:8" x14ac:dyDescent="0.3">
      <c r="A35" s="94" t="s">
        <v>104</v>
      </c>
      <c r="B35" s="95">
        <f t="shared" ca="1" si="10"/>
        <v>23936</v>
      </c>
      <c r="C35" s="95">
        <f t="shared" ca="1" si="1"/>
        <v>1994.6666666666667</v>
      </c>
      <c r="D35" s="95">
        <f t="shared" ca="1" si="2"/>
        <v>64</v>
      </c>
      <c r="E35" s="95">
        <f t="shared" ca="1" si="3"/>
        <v>5.333333333333333</v>
      </c>
      <c r="F35" s="95">
        <f t="shared" ref="F35:F49" ca="1" si="13">F34</f>
        <v>374</v>
      </c>
      <c r="G35" s="96" t="s">
        <v>102</v>
      </c>
      <c r="H35" s="97">
        <v>2023</v>
      </c>
    </row>
    <row r="36" spans="1:8" x14ac:dyDescent="0.3">
      <c r="A36" s="94" t="s">
        <v>105</v>
      </c>
      <c r="B36" s="95">
        <f t="shared" ca="1" si="10"/>
        <v>22066</v>
      </c>
      <c r="C36" s="95">
        <f t="shared" ca="1" si="1"/>
        <v>1838.8333333333333</v>
      </c>
      <c r="D36" s="95">
        <f t="shared" ca="1" si="2"/>
        <v>59</v>
      </c>
      <c r="E36" s="95">
        <f t="shared" ca="1" si="3"/>
        <v>4.916666666666667</v>
      </c>
      <c r="F36" s="95">
        <f t="shared" ca="1" si="11"/>
        <v>374</v>
      </c>
      <c r="G36" s="96" t="s">
        <v>102</v>
      </c>
      <c r="H36" s="97">
        <v>2023</v>
      </c>
    </row>
    <row r="37" spans="1:8" x14ac:dyDescent="0.3">
      <c r="A37" s="94" t="s">
        <v>106</v>
      </c>
      <c r="B37" s="95">
        <f t="shared" ca="1" si="10"/>
        <v>19448</v>
      </c>
      <c r="C37" s="95">
        <f t="shared" ca="1" si="1"/>
        <v>1620.6666666666667</v>
      </c>
      <c r="D37" s="95">
        <f t="shared" ca="1" si="2"/>
        <v>52</v>
      </c>
      <c r="E37" s="95">
        <f t="shared" ca="1" si="3"/>
        <v>4.333333333333333</v>
      </c>
      <c r="F37" s="95">
        <f t="shared" ca="1" si="11"/>
        <v>374</v>
      </c>
      <c r="G37" s="96" t="s">
        <v>102</v>
      </c>
      <c r="H37" s="97">
        <v>2023</v>
      </c>
    </row>
    <row r="38" spans="1:8" x14ac:dyDescent="0.3">
      <c r="A38" s="94" t="s">
        <v>107</v>
      </c>
      <c r="B38" s="95">
        <f t="shared" ca="1" si="10"/>
        <v>23562</v>
      </c>
      <c r="C38" s="95">
        <f t="shared" ca="1" si="1"/>
        <v>1963.5</v>
      </c>
      <c r="D38" s="95">
        <f t="shared" ca="1" si="2"/>
        <v>63</v>
      </c>
      <c r="E38" s="95">
        <f t="shared" ca="1" si="3"/>
        <v>5.25</v>
      </c>
      <c r="F38" s="95">
        <f t="shared" ca="1" si="11"/>
        <v>374</v>
      </c>
      <c r="G38" s="96" t="s">
        <v>102</v>
      </c>
      <c r="H38" s="97">
        <v>2023</v>
      </c>
    </row>
    <row r="39" spans="1:8" x14ac:dyDescent="0.3">
      <c r="A39" s="94" t="s">
        <v>108</v>
      </c>
      <c r="B39" s="95">
        <f t="shared" ca="1" si="10"/>
        <v>21318</v>
      </c>
      <c r="C39" s="95">
        <f t="shared" ca="1" si="1"/>
        <v>1776.5</v>
      </c>
      <c r="D39" s="95">
        <f t="shared" ca="1" si="2"/>
        <v>57</v>
      </c>
      <c r="E39" s="95">
        <f t="shared" ca="1" si="3"/>
        <v>4.75</v>
      </c>
      <c r="F39" s="95">
        <f t="shared" ca="1" si="11"/>
        <v>374</v>
      </c>
      <c r="G39" s="96" t="s">
        <v>102</v>
      </c>
      <c r="H39" s="97">
        <v>2023</v>
      </c>
    </row>
    <row r="40" spans="1:8" x14ac:dyDescent="0.3">
      <c r="A40" s="94" t="s">
        <v>109</v>
      </c>
      <c r="B40" s="95">
        <f t="shared" ca="1" si="10"/>
        <v>20570</v>
      </c>
      <c r="C40" s="95">
        <f t="shared" ca="1" si="1"/>
        <v>1714.1666666666667</v>
      </c>
      <c r="D40" s="95">
        <f t="shared" ca="1" si="2"/>
        <v>55</v>
      </c>
      <c r="E40" s="95">
        <f t="shared" ca="1" si="3"/>
        <v>4.583333333333333</v>
      </c>
      <c r="F40" s="95">
        <f t="shared" ca="1" si="11"/>
        <v>374</v>
      </c>
      <c r="G40" s="96" t="s">
        <v>102</v>
      </c>
      <c r="H40" s="97">
        <v>2023</v>
      </c>
    </row>
    <row r="41" spans="1:8" x14ac:dyDescent="0.3">
      <c r="A41" s="98" t="s">
        <v>110</v>
      </c>
      <c r="B41" s="99">
        <f t="shared" ca="1" si="10"/>
        <v>27302</v>
      </c>
      <c r="C41" s="99">
        <f t="shared" ca="1" si="1"/>
        <v>2275.1666666666665</v>
      </c>
      <c r="D41" s="99">
        <f t="shared" ca="1" si="2"/>
        <v>73</v>
      </c>
      <c r="E41" s="99">
        <f t="shared" ca="1" si="3"/>
        <v>6.083333333333333</v>
      </c>
      <c r="F41" s="99">
        <f t="shared" ca="1" si="11"/>
        <v>374</v>
      </c>
      <c r="G41" s="100" t="s">
        <v>102</v>
      </c>
      <c r="H41" s="101">
        <v>2023</v>
      </c>
    </row>
    <row r="42" spans="1:8" x14ac:dyDescent="0.3">
      <c r="A42" s="90" t="s">
        <v>103</v>
      </c>
      <c r="B42" s="91">
        <f t="shared" ca="1" si="10"/>
        <v>32406</v>
      </c>
      <c r="C42" s="91">
        <f t="shared" ca="1" si="1"/>
        <v>2700.5</v>
      </c>
      <c r="D42" s="91">
        <f t="shared" ca="1" si="2"/>
        <v>66</v>
      </c>
      <c r="E42" s="91">
        <f t="shared" ca="1" si="3"/>
        <v>5.5</v>
      </c>
      <c r="F42" s="91">
        <f t="shared" ref="F42:F49" ca="1" si="14">RANDBETWEEN(300,500)</f>
        <v>491</v>
      </c>
      <c r="G42" s="92" t="s">
        <v>102</v>
      </c>
      <c r="H42" s="93">
        <v>2024</v>
      </c>
    </row>
    <row r="43" spans="1:8" x14ac:dyDescent="0.3">
      <c r="A43" s="94" t="s">
        <v>104</v>
      </c>
      <c r="B43" s="95">
        <f t="shared" ca="1" si="10"/>
        <v>32897</v>
      </c>
      <c r="C43" s="95">
        <f t="shared" ca="1" si="1"/>
        <v>2741.4166666666665</v>
      </c>
      <c r="D43" s="95">
        <f t="shared" ca="1" si="2"/>
        <v>67</v>
      </c>
      <c r="E43" s="95">
        <f t="shared" ca="1" si="3"/>
        <v>5.583333333333333</v>
      </c>
      <c r="F43" s="95">
        <f t="shared" ref="F43:F49" ca="1" si="15">F42</f>
        <v>491</v>
      </c>
      <c r="G43" s="96" t="s">
        <v>102</v>
      </c>
      <c r="H43" s="97">
        <v>2024</v>
      </c>
    </row>
    <row r="44" spans="1:8" x14ac:dyDescent="0.3">
      <c r="A44" s="94" t="s">
        <v>105</v>
      </c>
      <c r="B44" s="95">
        <f t="shared" ca="1" si="10"/>
        <v>28969</v>
      </c>
      <c r="C44" s="95">
        <f t="shared" ca="1" si="1"/>
        <v>2414.0833333333335</v>
      </c>
      <c r="D44" s="95">
        <f t="shared" ca="1" si="2"/>
        <v>59</v>
      </c>
      <c r="E44" s="95">
        <f t="shared" ca="1" si="3"/>
        <v>4.916666666666667</v>
      </c>
      <c r="F44" s="95">
        <f t="shared" ca="1" si="11"/>
        <v>491</v>
      </c>
      <c r="G44" s="96" t="s">
        <v>102</v>
      </c>
      <c r="H44" s="97">
        <v>2024</v>
      </c>
    </row>
    <row r="45" spans="1:8" x14ac:dyDescent="0.3">
      <c r="A45" s="94" t="s">
        <v>106</v>
      </c>
      <c r="B45" s="95">
        <f t="shared" ca="1" si="10"/>
        <v>25041</v>
      </c>
      <c r="C45" s="95">
        <f t="shared" ca="1" si="1"/>
        <v>2086.75</v>
      </c>
      <c r="D45" s="95">
        <f t="shared" ca="1" si="2"/>
        <v>51</v>
      </c>
      <c r="E45" s="95">
        <f t="shared" ca="1" si="3"/>
        <v>4.25</v>
      </c>
      <c r="F45" s="95">
        <f t="shared" ca="1" si="11"/>
        <v>491</v>
      </c>
      <c r="G45" s="96" t="s">
        <v>102</v>
      </c>
      <c r="H45" s="97">
        <v>2024</v>
      </c>
    </row>
    <row r="46" spans="1:8" x14ac:dyDescent="0.3">
      <c r="A46" s="94" t="s">
        <v>107</v>
      </c>
      <c r="B46" s="95">
        <f t="shared" ca="1" si="10"/>
        <v>25041</v>
      </c>
      <c r="C46" s="95">
        <f t="shared" ca="1" si="1"/>
        <v>2086.75</v>
      </c>
      <c r="D46" s="95">
        <f t="shared" ca="1" si="2"/>
        <v>51</v>
      </c>
      <c r="E46" s="95">
        <f t="shared" ca="1" si="3"/>
        <v>4.25</v>
      </c>
      <c r="F46" s="95">
        <f t="shared" ca="1" si="11"/>
        <v>491</v>
      </c>
      <c r="G46" s="96" t="s">
        <v>102</v>
      </c>
      <c r="H46" s="97">
        <v>2024</v>
      </c>
    </row>
    <row r="47" spans="1:8" x14ac:dyDescent="0.3">
      <c r="A47" s="94" t="s">
        <v>108</v>
      </c>
      <c r="B47" s="95">
        <f t="shared" ca="1" si="10"/>
        <v>27005</v>
      </c>
      <c r="C47" s="95">
        <f t="shared" ca="1" si="1"/>
        <v>2250.4166666666665</v>
      </c>
      <c r="D47" s="95">
        <f t="shared" ca="1" si="2"/>
        <v>55</v>
      </c>
      <c r="E47" s="95">
        <f t="shared" ca="1" si="3"/>
        <v>4.583333333333333</v>
      </c>
      <c r="F47" s="95">
        <f t="shared" ca="1" si="11"/>
        <v>491</v>
      </c>
      <c r="G47" s="96" t="s">
        <v>102</v>
      </c>
      <c r="H47" s="97">
        <v>2024</v>
      </c>
    </row>
    <row r="48" spans="1:8" x14ac:dyDescent="0.3">
      <c r="A48" s="94" t="s">
        <v>109</v>
      </c>
      <c r="B48" s="95">
        <f t="shared" ca="1" si="10"/>
        <v>37807</v>
      </c>
      <c r="C48" s="95">
        <f t="shared" ca="1" si="1"/>
        <v>3150.5833333333335</v>
      </c>
      <c r="D48" s="95">
        <f t="shared" ca="1" si="2"/>
        <v>77</v>
      </c>
      <c r="E48" s="95">
        <f t="shared" ca="1" si="3"/>
        <v>6.416666666666667</v>
      </c>
      <c r="F48" s="95">
        <f t="shared" ca="1" si="11"/>
        <v>491</v>
      </c>
      <c r="G48" s="96" t="s">
        <v>102</v>
      </c>
      <c r="H48" s="97">
        <v>2024</v>
      </c>
    </row>
    <row r="49" spans="1:8" x14ac:dyDescent="0.3">
      <c r="A49" s="98" t="s">
        <v>110</v>
      </c>
      <c r="B49" s="99">
        <f t="shared" ca="1" si="10"/>
        <v>27005</v>
      </c>
      <c r="C49" s="99">
        <f t="shared" ca="1" si="1"/>
        <v>2250.4166666666665</v>
      </c>
      <c r="D49" s="99">
        <f t="shared" ca="1" si="2"/>
        <v>55</v>
      </c>
      <c r="E49" s="99">
        <f t="shared" ca="1" si="3"/>
        <v>4.583333333333333</v>
      </c>
      <c r="F49" s="99">
        <f t="shared" ca="1" si="11"/>
        <v>491</v>
      </c>
      <c r="G49" s="100" t="s">
        <v>102</v>
      </c>
      <c r="H49" s="101">
        <v>2024</v>
      </c>
    </row>
  </sheetData>
  <phoneticPr fontId="19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C143-DD51-4CE1-9A82-8A4A80BFA3A9}">
  <dimension ref="A1:D12"/>
  <sheetViews>
    <sheetView workbookViewId="0"/>
  </sheetViews>
  <sheetFormatPr defaultRowHeight="14.4" x14ac:dyDescent="0.3"/>
  <cols>
    <col min="1" max="1" width="5.6640625" bestFit="1" customWidth="1"/>
    <col min="2" max="2" width="30.77734375" bestFit="1" customWidth="1"/>
    <col min="3" max="3" width="19.33203125" bestFit="1" customWidth="1"/>
    <col min="4" max="4" width="7.21875" bestFit="1" customWidth="1"/>
  </cols>
  <sheetData>
    <row r="1" spans="1:4" x14ac:dyDescent="0.3">
      <c r="A1" t="s">
        <v>117</v>
      </c>
      <c r="B1" t="s">
        <v>21</v>
      </c>
      <c r="C1" t="s">
        <v>118</v>
      </c>
      <c r="D1" t="s">
        <v>119</v>
      </c>
    </row>
    <row r="2" spans="1:4" x14ac:dyDescent="0.3">
      <c r="A2">
        <v>1</v>
      </c>
      <c r="B2" t="s">
        <v>103</v>
      </c>
      <c r="C2" t="s">
        <v>126</v>
      </c>
      <c r="D2" t="s">
        <v>120</v>
      </c>
    </row>
    <row r="3" spans="1:4" x14ac:dyDescent="0.3">
      <c r="A3">
        <v>2</v>
      </c>
      <c r="B3" t="s">
        <v>104</v>
      </c>
      <c r="C3" t="s">
        <v>127</v>
      </c>
      <c r="D3" t="s">
        <v>120</v>
      </c>
    </row>
    <row r="4" spans="1:4" x14ac:dyDescent="0.3">
      <c r="A4">
        <v>3</v>
      </c>
      <c r="B4" t="s">
        <v>105</v>
      </c>
      <c r="C4" t="s">
        <v>128</v>
      </c>
      <c r="D4" t="s">
        <v>120</v>
      </c>
    </row>
    <row r="5" spans="1:4" x14ac:dyDescent="0.3">
      <c r="A5">
        <v>4</v>
      </c>
      <c r="B5" t="s">
        <v>106</v>
      </c>
      <c r="C5" t="s">
        <v>129</v>
      </c>
      <c r="D5" t="s">
        <v>120</v>
      </c>
    </row>
    <row r="6" spans="1:4" x14ac:dyDescent="0.3">
      <c r="A6">
        <v>5</v>
      </c>
      <c r="B6" t="s">
        <v>107</v>
      </c>
      <c r="C6" t="s">
        <v>130</v>
      </c>
      <c r="D6" t="s">
        <v>120</v>
      </c>
    </row>
    <row r="7" spans="1:4" x14ac:dyDescent="0.3">
      <c r="A7">
        <v>6</v>
      </c>
      <c r="B7" t="s">
        <v>108</v>
      </c>
      <c r="C7" t="s">
        <v>131</v>
      </c>
      <c r="D7" t="s">
        <v>120</v>
      </c>
    </row>
    <row r="8" spans="1:4" x14ac:dyDescent="0.3">
      <c r="A8">
        <v>7</v>
      </c>
      <c r="B8" t="s">
        <v>109</v>
      </c>
      <c r="C8" t="s">
        <v>132</v>
      </c>
      <c r="D8" t="s">
        <v>120</v>
      </c>
    </row>
    <row r="9" spans="1:4" x14ac:dyDescent="0.3">
      <c r="A9">
        <v>8</v>
      </c>
      <c r="B9" t="s">
        <v>110</v>
      </c>
      <c r="C9" t="s">
        <v>133</v>
      </c>
      <c r="D9" t="s">
        <v>120</v>
      </c>
    </row>
    <row r="10" spans="1:4" x14ac:dyDescent="0.3">
      <c r="A10">
        <v>9</v>
      </c>
      <c r="B10" t="s">
        <v>121</v>
      </c>
      <c r="D10" t="s">
        <v>121</v>
      </c>
    </row>
    <row r="11" spans="1:4" x14ac:dyDescent="0.3">
      <c r="A11">
        <v>10</v>
      </c>
      <c r="B11" t="s">
        <v>122</v>
      </c>
      <c r="D11" t="s">
        <v>123</v>
      </c>
    </row>
    <row r="12" spans="1:4" x14ac:dyDescent="0.3">
      <c r="A12">
        <v>11</v>
      </c>
      <c r="B12" t="s">
        <v>124</v>
      </c>
      <c r="D12" t="s">
        <v>125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73A5-D77E-4AE1-B104-34A35A796F66}">
  <sheetPr filterMode="1">
    <tabColor theme="9" tint="0.59999389629810485"/>
  </sheetPr>
  <dimension ref="A1:K210"/>
  <sheetViews>
    <sheetView showGridLines="0" topLeftCell="A159" workbookViewId="0">
      <selection activeCell="G135" sqref="G135"/>
    </sheetView>
  </sheetViews>
  <sheetFormatPr defaultRowHeight="14.4" x14ac:dyDescent="0.3"/>
  <cols>
    <col min="1" max="1" width="44.77734375" bestFit="1" customWidth="1"/>
    <col min="2" max="2" width="12.77734375" bestFit="1" customWidth="1"/>
    <col min="3" max="3" width="9.44140625" bestFit="1" customWidth="1"/>
    <col min="4" max="4" width="10.21875" style="10" bestFit="1" customWidth="1"/>
    <col min="5" max="5" width="11.44140625" bestFit="1" customWidth="1"/>
    <col min="6" max="6" width="9.77734375" bestFit="1" customWidth="1"/>
    <col min="7" max="7" width="12" style="10" bestFit="1" customWidth="1"/>
    <col min="8" max="8" width="15.21875" bestFit="1" customWidth="1"/>
    <col min="9" max="9" width="10.44140625" bestFit="1" customWidth="1"/>
    <col min="10" max="10" width="11.44140625" bestFit="1" customWidth="1"/>
    <col min="11" max="11" width="4.44140625" bestFit="1" customWidth="1"/>
  </cols>
  <sheetData>
    <row r="1" spans="1:11" x14ac:dyDescent="0.3">
      <c r="A1" t="s">
        <v>21</v>
      </c>
      <c r="B1" t="s">
        <v>22</v>
      </c>
      <c r="C1" t="s">
        <v>23</v>
      </c>
      <c r="D1" s="10" t="s">
        <v>24</v>
      </c>
      <c r="E1" t="s">
        <v>25</v>
      </c>
      <c r="F1" t="s">
        <v>26</v>
      </c>
      <c r="G1" s="10" t="s">
        <v>27</v>
      </c>
      <c r="H1" t="s">
        <v>28</v>
      </c>
      <c r="I1" t="s">
        <v>29</v>
      </c>
      <c r="J1" t="s">
        <v>30</v>
      </c>
      <c r="K1" t="s">
        <v>43</v>
      </c>
    </row>
    <row r="2" spans="1:11" hidden="1" x14ac:dyDescent="0.3">
      <c r="A2" t="s">
        <v>31</v>
      </c>
      <c r="B2" s="2">
        <v>0</v>
      </c>
      <c r="C2" s="2">
        <v>0</v>
      </c>
      <c r="D2" s="11">
        <v>0</v>
      </c>
      <c r="E2" s="2">
        <v>0</v>
      </c>
      <c r="F2" s="2">
        <v>0</v>
      </c>
      <c r="G2" s="11">
        <v>0</v>
      </c>
      <c r="H2" s="2">
        <v>0</v>
      </c>
      <c r="I2" s="2">
        <v>0</v>
      </c>
      <c r="J2" s="2">
        <v>0</v>
      </c>
      <c r="K2" t="s">
        <v>47</v>
      </c>
    </row>
    <row r="3" spans="1:11" hidden="1" x14ac:dyDescent="0.3">
      <c r="A3" t="s">
        <v>32</v>
      </c>
      <c r="B3" s="2">
        <v>146807.73000000001</v>
      </c>
      <c r="C3" s="2">
        <v>893.01400000000001</v>
      </c>
      <c r="D3" s="11">
        <v>164.39580000000001</v>
      </c>
      <c r="E3" s="2">
        <v>210903.3</v>
      </c>
      <c r="F3" s="2">
        <v>322.27100000000002</v>
      </c>
      <c r="G3" s="11">
        <v>654.42840000000001</v>
      </c>
      <c r="H3" s="2">
        <v>0</v>
      </c>
      <c r="I3" s="2">
        <v>0</v>
      </c>
      <c r="J3" s="2">
        <v>357711.03</v>
      </c>
      <c r="K3" t="s">
        <v>47</v>
      </c>
    </row>
    <row r="4" spans="1:11" hidden="1" x14ac:dyDescent="0.3">
      <c r="A4" t="s">
        <v>33</v>
      </c>
      <c r="B4" s="2">
        <v>29206.55</v>
      </c>
      <c r="C4" s="2">
        <v>177.66</v>
      </c>
      <c r="D4" s="11">
        <v>164.39580000000001</v>
      </c>
      <c r="E4" s="2">
        <v>58519.41</v>
      </c>
      <c r="F4" s="2">
        <v>120.95099999999999</v>
      </c>
      <c r="G4" s="11">
        <v>483.82740000000001</v>
      </c>
      <c r="H4" s="2">
        <v>0</v>
      </c>
      <c r="I4" s="2">
        <v>0</v>
      </c>
      <c r="J4" s="2">
        <v>87725.96</v>
      </c>
      <c r="K4" t="s">
        <v>47</v>
      </c>
    </row>
    <row r="5" spans="1:11" hidden="1" x14ac:dyDescent="0.3">
      <c r="A5" t="s">
        <v>34</v>
      </c>
      <c r="B5" s="2">
        <v>17978.330000000002</v>
      </c>
      <c r="C5" s="2">
        <v>109.36</v>
      </c>
      <c r="D5" s="11">
        <v>164.39580000000001</v>
      </c>
      <c r="E5" s="2">
        <v>68957.23</v>
      </c>
      <c r="F5" s="2">
        <v>109.36</v>
      </c>
      <c r="G5" s="11">
        <v>630.55259999999998</v>
      </c>
      <c r="H5" s="2">
        <v>0</v>
      </c>
      <c r="I5" s="2">
        <v>0</v>
      </c>
      <c r="J5" s="2">
        <v>86935.56</v>
      </c>
      <c r="K5" t="s">
        <v>47</v>
      </c>
    </row>
    <row r="6" spans="1:11" hidden="1" x14ac:dyDescent="0.3">
      <c r="A6" t="s">
        <v>35</v>
      </c>
      <c r="B6" s="2">
        <v>99650.15</v>
      </c>
      <c r="C6" s="2">
        <v>606.16</v>
      </c>
      <c r="D6" s="11">
        <v>164.39580000000001</v>
      </c>
      <c r="E6" s="2">
        <v>88582.69</v>
      </c>
      <c r="F6" s="2">
        <v>591.20399999999995</v>
      </c>
      <c r="G6" s="11">
        <v>149.83439999999999</v>
      </c>
      <c r="H6" s="2">
        <v>0</v>
      </c>
      <c r="I6" s="2">
        <v>0</v>
      </c>
      <c r="J6" s="2">
        <v>188232.84</v>
      </c>
      <c r="K6" t="s">
        <v>47</v>
      </c>
    </row>
    <row r="7" spans="1:11" hidden="1" x14ac:dyDescent="0.3">
      <c r="A7" t="s">
        <v>36</v>
      </c>
      <c r="B7" s="2">
        <v>378444.96</v>
      </c>
      <c r="C7" s="2">
        <v>2302.0360000000001</v>
      </c>
      <c r="D7" s="11">
        <v>164.39580000000001</v>
      </c>
      <c r="E7" s="2">
        <v>0</v>
      </c>
      <c r="F7" s="2">
        <v>0</v>
      </c>
      <c r="G7" s="11">
        <v>0</v>
      </c>
      <c r="H7" s="2">
        <v>0</v>
      </c>
      <c r="I7" s="2">
        <v>0</v>
      </c>
      <c r="J7" s="2">
        <v>378444.96</v>
      </c>
      <c r="K7" t="s">
        <v>47</v>
      </c>
    </row>
    <row r="8" spans="1:11" hidden="1" x14ac:dyDescent="0.3">
      <c r="A8" t="s">
        <v>37</v>
      </c>
      <c r="B8" s="2">
        <v>2959.11</v>
      </c>
      <c r="C8" s="2">
        <v>18</v>
      </c>
      <c r="D8" s="11">
        <v>164.39500000000001</v>
      </c>
      <c r="E8" s="2">
        <v>0</v>
      </c>
      <c r="F8" s="2">
        <v>0</v>
      </c>
      <c r="G8" s="11">
        <v>0</v>
      </c>
      <c r="H8" s="2">
        <v>0</v>
      </c>
      <c r="I8" s="2">
        <v>0</v>
      </c>
      <c r="J8" s="2">
        <v>2959.11</v>
      </c>
      <c r="K8" t="s">
        <v>47</v>
      </c>
    </row>
    <row r="9" spans="1:11" hidden="1" x14ac:dyDescent="0.3">
      <c r="A9" t="s">
        <v>38</v>
      </c>
      <c r="B9" s="2">
        <v>5351.73</v>
      </c>
      <c r="C9" s="2">
        <v>32.554000000000002</v>
      </c>
      <c r="D9" s="11">
        <v>164.3955</v>
      </c>
      <c r="E9" s="2">
        <v>0</v>
      </c>
      <c r="F9" s="2">
        <v>0</v>
      </c>
      <c r="G9" s="11">
        <v>0</v>
      </c>
      <c r="H9" s="2">
        <v>0</v>
      </c>
      <c r="I9" s="2">
        <v>0</v>
      </c>
      <c r="J9" s="2">
        <v>5351.73</v>
      </c>
      <c r="K9" t="s">
        <v>47</v>
      </c>
    </row>
    <row r="10" spans="1:11" hidden="1" x14ac:dyDescent="0.3">
      <c r="A10" t="s">
        <v>39</v>
      </c>
      <c r="B10" s="2">
        <v>0</v>
      </c>
      <c r="C10" s="2">
        <v>0</v>
      </c>
      <c r="D10" s="11">
        <v>0</v>
      </c>
      <c r="E10" s="2">
        <v>0</v>
      </c>
      <c r="F10" s="2">
        <v>0</v>
      </c>
      <c r="G10" s="11">
        <v>0</v>
      </c>
      <c r="H10" s="2">
        <v>0</v>
      </c>
      <c r="I10" s="2">
        <v>0</v>
      </c>
      <c r="J10" s="2">
        <v>0</v>
      </c>
      <c r="K10" t="s">
        <v>47</v>
      </c>
    </row>
    <row r="11" spans="1:11" hidden="1" x14ac:dyDescent="0.3">
      <c r="A11" t="s">
        <v>40</v>
      </c>
      <c r="B11" s="2">
        <v>0</v>
      </c>
      <c r="C11" s="2">
        <v>0</v>
      </c>
      <c r="D11" s="11">
        <v>0</v>
      </c>
      <c r="E11" s="2">
        <v>0</v>
      </c>
      <c r="F11" s="2">
        <v>0</v>
      </c>
      <c r="G11" s="11">
        <v>0</v>
      </c>
      <c r="H11" s="2">
        <v>0</v>
      </c>
      <c r="I11" s="2">
        <v>0</v>
      </c>
      <c r="J11" s="2">
        <v>0</v>
      </c>
      <c r="K11" t="s">
        <v>47</v>
      </c>
    </row>
    <row r="12" spans="1:11" hidden="1" x14ac:dyDescent="0.3">
      <c r="A12" t="s">
        <v>41</v>
      </c>
      <c r="B12" s="2">
        <v>0</v>
      </c>
      <c r="C12" s="2">
        <v>0</v>
      </c>
      <c r="D12" s="11">
        <v>0</v>
      </c>
      <c r="E12" s="2">
        <v>0</v>
      </c>
      <c r="F12" s="2">
        <v>0</v>
      </c>
      <c r="G12" s="11">
        <v>0</v>
      </c>
      <c r="H12" s="2">
        <v>0</v>
      </c>
      <c r="I12" s="2">
        <v>0</v>
      </c>
      <c r="J12" s="2">
        <v>0</v>
      </c>
      <c r="K12" t="s">
        <v>47</v>
      </c>
    </row>
    <row r="13" spans="1:11" hidden="1" x14ac:dyDescent="0.3">
      <c r="A13" t="s">
        <v>42</v>
      </c>
      <c r="B13" s="2">
        <v>0</v>
      </c>
      <c r="C13" s="2">
        <v>0</v>
      </c>
      <c r="D13" s="11">
        <v>0</v>
      </c>
      <c r="E13" s="2">
        <v>0</v>
      </c>
      <c r="F13" s="2">
        <v>0</v>
      </c>
      <c r="G13" s="11">
        <v>0</v>
      </c>
      <c r="H13" s="2">
        <v>0</v>
      </c>
      <c r="I13" s="2">
        <v>0</v>
      </c>
      <c r="J13" s="2">
        <v>0</v>
      </c>
      <c r="K13" t="s">
        <v>47</v>
      </c>
    </row>
    <row r="14" spans="1:11" hidden="1" x14ac:dyDescent="0.3">
      <c r="A14" t="s">
        <v>31</v>
      </c>
      <c r="B14" s="2">
        <v>0</v>
      </c>
      <c r="C14" s="2">
        <v>0</v>
      </c>
      <c r="D14" s="11">
        <v>0</v>
      </c>
      <c r="E14" s="2">
        <v>0</v>
      </c>
      <c r="F14" s="2">
        <v>0</v>
      </c>
      <c r="G14" s="11">
        <v>0</v>
      </c>
      <c r="H14" s="2">
        <v>0</v>
      </c>
      <c r="I14" s="2">
        <v>0</v>
      </c>
      <c r="J14" s="2">
        <v>0</v>
      </c>
      <c r="K14" t="s">
        <v>48</v>
      </c>
    </row>
    <row r="15" spans="1:11" hidden="1" x14ac:dyDescent="0.3">
      <c r="A15" t="s">
        <v>32</v>
      </c>
      <c r="B15" s="2">
        <v>145364.01</v>
      </c>
      <c r="C15" s="2">
        <v>764.93200000000002</v>
      </c>
      <c r="D15" s="11">
        <v>190.0352</v>
      </c>
      <c r="E15" s="2">
        <v>204014.15</v>
      </c>
      <c r="F15" s="2">
        <v>260.60399999999998</v>
      </c>
      <c r="G15" s="11">
        <v>782.85119999999995</v>
      </c>
      <c r="H15" s="2">
        <v>0</v>
      </c>
      <c r="I15" s="2">
        <v>0</v>
      </c>
      <c r="J15" s="2">
        <v>349378.16</v>
      </c>
      <c r="K15" t="s">
        <v>48</v>
      </c>
    </row>
    <row r="16" spans="1:11" hidden="1" x14ac:dyDescent="0.3">
      <c r="A16" t="s">
        <v>33</v>
      </c>
      <c r="B16" s="2">
        <v>61179.18</v>
      </c>
      <c r="C16" s="2">
        <v>321.93599999999998</v>
      </c>
      <c r="D16" s="11">
        <v>190.0352</v>
      </c>
      <c r="E16" s="2">
        <v>102900.55</v>
      </c>
      <c r="F16" s="2">
        <v>195.81700000000001</v>
      </c>
      <c r="G16" s="11">
        <v>525.49339999999995</v>
      </c>
      <c r="H16" s="2">
        <v>0</v>
      </c>
      <c r="I16" s="2">
        <v>0</v>
      </c>
      <c r="J16" s="2">
        <v>164079.73000000001</v>
      </c>
      <c r="K16" t="s">
        <v>48</v>
      </c>
    </row>
    <row r="17" spans="1:11" hidden="1" x14ac:dyDescent="0.3">
      <c r="A17" t="s">
        <v>34</v>
      </c>
      <c r="B17" s="2">
        <v>10273.11</v>
      </c>
      <c r="C17" s="2">
        <v>54.058999999999997</v>
      </c>
      <c r="D17" s="11">
        <v>190.0351</v>
      </c>
      <c r="E17" s="2">
        <v>52529.54</v>
      </c>
      <c r="F17" s="2">
        <v>54.058999999999997</v>
      </c>
      <c r="G17" s="11">
        <v>971.70759999999996</v>
      </c>
      <c r="H17" s="2">
        <v>0</v>
      </c>
      <c r="I17" s="2">
        <v>0</v>
      </c>
      <c r="J17" s="2">
        <v>62802.65</v>
      </c>
      <c r="K17" t="s">
        <v>48</v>
      </c>
    </row>
    <row r="18" spans="1:11" hidden="1" x14ac:dyDescent="0.3">
      <c r="A18" t="s">
        <v>35</v>
      </c>
      <c r="B18" s="2">
        <v>67732.539999999994</v>
      </c>
      <c r="C18" s="2">
        <v>356.42099999999999</v>
      </c>
      <c r="D18" s="11">
        <v>190.0352</v>
      </c>
      <c r="E18" s="2">
        <v>78680.39</v>
      </c>
      <c r="F18" s="2">
        <v>356.44299999999998</v>
      </c>
      <c r="G18" s="11">
        <v>220.73759999999999</v>
      </c>
      <c r="H18" s="2">
        <v>0</v>
      </c>
      <c r="I18" s="2">
        <v>0</v>
      </c>
      <c r="J18" s="2">
        <v>146412.93</v>
      </c>
      <c r="K18" t="s">
        <v>48</v>
      </c>
    </row>
    <row r="19" spans="1:11" hidden="1" x14ac:dyDescent="0.3">
      <c r="A19" t="s">
        <v>36</v>
      </c>
      <c r="B19" s="2">
        <v>354256.04</v>
      </c>
      <c r="C19" s="2">
        <v>1864.16</v>
      </c>
      <c r="D19" s="11">
        <v>190.0352</v>
      </c>
      <c r="E19" s="2">
        <v>0</v>
      </c>
      <c r="F19" s="2">
        <v>0</v>
      </c>
      <c r="G19" s="11">
        <v>0</v>
      </c>
      <c r="H19" s="2">
        <v>0</v>
      </c>
      <c r="I19" s="2">
        <v>0</v>
      </c>
      <c r="J19" s="2">
        <v>354256.04</v>
      </c>
      <c r="K19" t="s">
        <v>48</v>
      </c>
    </row>
    <row r="20" spans="1:11" hidden="1" x14ac:dyDescent="0.3">
      <c r="A20" t="s">
        <v>37</v>
      </c>
      <c r="B20" s="2">
        <v>1903.59</v>
      </c>
      <c r="C20" s="2">
        <v>10.016999999999999</v>
      </c>
      <c r="D20" s="11">
        <v>190.0359</v>
      </c>
      <c r="E20" s="2">
        <v>0</v>
      </c>
      <c r="F20" s="2">
        <v>0</v>
      </c>
      <c r="G20" s="11">
        <v>0</v>
      </c>
      <c r="H20" s="2">
        <v>0</v>
      </c>
      <c r="I20" s="2">
        <v>0</v>
      </c>
      <c r="J20" s="2">
        <v>1903.59</v>
      </c>
      <c r="K20" t="s">
        <v>48</v>
      </c>
    </row>
    <row r="21" spans="1:11" hidden="1" x14ac:dyDescent="0.3">
      <c r="A21" t="s">
        <v>38</v>
      </c>
      <c r="B21" s="2">
        <v>-0.03</v>
      </c>
      <c r="C21" s="2">
        <v>0</v>
      </c>
      <c r="D21" s="11">
        <v>0</v>
      </c>
      <c r="E21" s="2">
        <v>0</v>
      </c>
      <c r="F21" s="2">
        <v>0</v>
      </c>
      <c r="G21" s="11">
        <v>0</v>
      </c>
      <c r="H21" s="2">
        <v>0</v>
      </c>
      <c r="I21" s="2">
        <v>0</v>
      </c>
      <c r="J21" s="2">
        <v>-0.03</v>
      </c>
      <c r="K21" t="s">
        <v>48</v>
      </c>
    </row>
    <row r="22" spans="1:11" hidden="1" x14ac:dyDescent="0.3">
      <c r="A22" t="s">
        <v>39</v>
      </c>
      <c r="B22" s="2">
        <v>0</v>
      </c>
      <c r="C22" s="2">
        <v>0</v>
      </c>
      <c r="D22" s="11">
        <v>0</v>
      </c>
      <c r="E22" s="2">
        <v>0</v>
      </c>
      <c r="F22" s="2">
        <v>0</v>
      </c>
      <c r="G22" s="11">
        <v>0</v>
      </c>
      <c r="H22" s="2">
        <v>0</v>
      </c>
      <c r="I22" s="2">
        <v>0</v>
      </c>
      <c r="J22" s="2">
        <v>0</v>
      </c>
      <c r="K22" t="s">
        <v>48</v>
      </c>
    </row>
    <row r="23" spans="1:11" hidden="1" x14ac:dyDescent="0.3">
      <c r="A23" t="s">
        <v>40</v>
      </c>
      <c r="B23" s="2">
        <v>0</v>
      </c>
      <c r="C23" s="2">
        <v>0</v>
      </c>
      <c r="D23" s="11">
        <v>0</v>
      </c>
      <c r="E23" s="2">
        <v>0</v>
      </c>
      <c r="F23" s="2">
        <v>0</v>
      </c>
      <c r="G23" s="11">
        <v>0</v>
      </c>
      <c r="H23" s="2">
        <v>0</v>
      </c>
      <c r="I23" s="2">
        <v>0</v>
      </c>
      <c r="J23" s="2">
        <v>0</v>
      </c>
      <c r="K23" t="s">
        <v>48</v>
      </c>
    </row>
    <row r="24" spans="1:11" hidden="1" x14ac:dyDescent="0.3">
      <c r="A24" t="s">
        <v>41</v>
      </c>
      <c r="B24" s="2">
        <v>0</v>
      </c>
      <c r="C24" s="2">
        <v>0</v>
      </c>
      <c r="D24" s="11">
        <v>0</v>
      </c>
      <c r="E24" s="2">
        <v>0</v>
      </c>
      <c r="F24" s="2">
        <v>0</v>
      </c>
      <c r="G24" s="11">
        <v>0</v>
      </c>
      <c r="H24" s="2">
        <v>0</v>
      </c>
      <c r="I24" s="2">
        <v>0</v>
      </c>
      <c r="J24" s="2">
        <v>0</v>
      </c>
      <c r="K24" t="s">
        <v>48</v>
      </c>
    </row>
    <row r="25" spans="1:11" hidden="1" x14ac:dyDescent="0.3">
      <c r="A25" t="s">
        <v>42</v>
      </c>
      <c r="B25" s="2">
        <v>0</v>
      </c>
      <c r="C25" s="2">
        <v>0</v>
      </c>
      <c r="D25" s="11">
        <v>0</v>
      </c>
      <c r="E25" s="2">
        <v>0</v>
      </c>
      <c r="F25" s="2">
        <v>0</v>
      </c>
      <c r="G25" s="11">
        <v>0</v>
      </c>
      <c r="H25" s="2">
        <v>0</v>
      </c>
      <c r="I25" s="2">
        <v>0</v>
      </c>
      <c r="J25" s="2">
        <v>0</v>
      </c>
      <c r="K25" t="s">
        <v>48</v>
      </c>
    </row>
    <row r="26" spans="1:11" hidden="1" x14ac:dyDescent="0.3">
      <c r="A26" t="s">
        <v>31</v>
      </c>
      <c r="B26" s="2">
        <v>0</v>
      </c>
      <c r="C26" s="2">
        <v>0</v>
      </c>
      <c r="D26" s="11">
        <v>0</v>
      </c>
      <c r="E26" s="2">
        <v>0</v>
      </c>
      <c r="F26" s="2">
        <v>0</v>
      </c>
      <c r="G26" s="11">
        <v>0</v>
      </c>
      <c r="H26" s="2">
        <v>0</v>
      </c>
      <c r="I26" s="2">
        <v>0</v>
      </c>
      <c r="J26" s="2">
        <v>0</v>
      </c>
      <c r="K26" t="s">
        <v>49</v>
      </c>
    </row>
    <row r="27" spans="1:11" hidden="1" x14ac:dyDescent="0.3">
      <c r="A27" t="s">
        <v>32</v>
      </c>
      <c r="B27" s="2">
        <v>197776.4</v>
      </c>
      <c r="C27" s="2">
        <v>1436.585</v>
      </c>
      <c r="D27" s="11">
        <v>137.6712</v>
      </c>
      <c r="E27" s="2">
        <v>239436.51</v>
      </c>
      <c r="F27" s="2">
        <v>437.99900000000002</v>
      </c>
      <c r="G27" s="11">
        <v>546.65989999999999</v>
      </c>
      <c r="H27" s="2">
        <v>0</v>
      </c>
      <c r="I27" s="2">
        <v>0</v>
      </c>
      <c r="J27" s="2">
        <v>437212.91</v>
      </c>
      <c r="K27" t="s">
        <v>49</v>
      </c>
    </row>
    <row r="28" spans="1:11" hidden="1" x14ac:dyDescent="0.3">
      <c r="A28" t="s">
        <v>33</v>
      </c>
      <c r="B28" s="2">
        <v>31971.79</v>
      </c>
      <c r="C28" s="2">
        <v>232.233</v>
      </c>
      <c r="D28" s="11">
        <v>137.6712</v>
      </c>
      <c r="E28" s="2">
        <v>48812.59</v>
      </c>
      <c r="F28" s="2">
        <v>123.131</v>
      </c>
      <c r="G28" s="11">
        <v>396.42809999999997</v>
      </c>
      <c r="H28" s="2">
        <v>0</v>
      </c>
      <c r="I28" s="2">
        <v>0</v>
      </c>
      <c r="J28" s="2">
        <v>80784.38</v>
      </c>
      <c r="K28" t="s">
        <v>49</v>
      </c>
    </row>
    <row r="29" spans="1:11" hidden="1" x14ac:dyDescent="0.3">
      <c r="A29" t="s">
        <v>34</v>
      </c>
      <c r="B29" s="2">
        <v>22448.67</v>
      </c>
      <c r="C29" s="2">
        <v>163.06</v>
      </c>
      <c r="D29" s="11">
        <v>137.6712</v>
      </c>
      <c r="E29" s="2">
        <v>66663.399999999994</v>
      </c>
      <c r="F29" s="2">
        <v>173.02600000000001</v>
      </c>
      <c r="G29" s="11">
        <v>385.27969999999999</v>
      </c>
      <c r="H29" s="2">
        <v>0</v>
      </c>
      <c r="I29" s="2">
        <v>0</v>
      </c>
      <c r="J29" s="2">
        <v>89112.07</v>
      </c>
      <c r="K29" t="s">
        <v>49</v>
      </c>
    </row>
    <row r="30" spans="1:11" hidden="1" x14ac:dyDescent="0.3">
      <c r="A30" t="s">
        <v>35</v>
      </c>
      <c r="B30" s="2">
        <v>89626.02</v>
      </c>
      <c r="C30" s="2">
        <v>651.01499999999999</v>
      </c>
      <c r="D30" s="11">
        <v>137.6712</v>
      </c>
      <c r="E30" s="2">
        <v>78593.100000000006</v>
      </c>
      <c r="F30" s="2">
        <v>679.95299999999997</v>
      </c>
      <c r="G30" s="11">
        <v>115.5861</v>
      </c>
      <c r="H30" s="2">
        <v>0</v>
      </c>
      <c r="I30" s="2">
        <v>0</v>
      </c>
      <c r="J30" s="2">
        <v>168219.12</v>
      </c>
      <c r="K30" t="s">
        <v>49</v>
      </c>
    </row>
    <row r="31" spans="1:11" hidden="1" x14ac:dyDescent="0.3">
      <c r="A31" t="s">
        <v>36</v>
      </c>
      <c r="B31" s="2">
        <v>346160.23</v>
      </c>
      <c r="C31" s="2">
        <v>2514.3980000000001</v>
      </c>
      <c r="D31" s="11">
        <v>137.6712</v>
      </c>
      <c r="E31" s="2">
        <v>0</v>
      </c>
      <c r="F31" s="2">
        <v>0</v>
      </c>
      <c r="G31" s="11">
        <v>0</v>
      </c>
      <c r="H31" s="2">
        <v>0</v>
      </c>
      <c r="I31" s="2">
        <v>0</v>
      </c>
      <c r="J31" s="2">
        <v>346160.23</v>
      </c>
      <c r="K31" t="s">
        <v>49</v>
      </c>
    </row>
    <row r="32" spans="1:11" hidden="1" x14ac:dyDescent="0.3">
      <c r="A32" t="s">
        <v>37</v>
      </c>
      <c r="B32" s="2">
        <v>3992.47</v>
      </c>
      <c r="C32" s="2">
        <v>29</v>
      </c>
      <c r="D32" s="11">
        <v>137.67140000000001</v>
      </c>
      <c r="E32" s="2">
        <v>0</v>
      </c>
      <c r="F32" s="2">
        <v>0</v>
      </c>
      <c r="G32" s="11">
        <v>0</v>
      </c>
      <c r="H32" s="2">
        <v>0</v>
      </c>
      <c r="I32" s="2">
        <v>0</v>
      </c>
      <c r="J32" s="2">
        <v>3992.47</v>
      </c>
      <c r="K32" t="s">
        <v>49</v>
      </c>
    </row>
    <row r="33" spans="1:11" hidden="1" x14ac:dyDescent="0.3">
      <c r="A33" t="s">
        <v>38</v>
      </c>
      <c r="B33" s="2">
        <v>0</v>
      </c>
      <c r="C33" s="2">
        <v>0</v>
      </c>
      <c r="D33" s="11">
        <v>0</v>
      </c>
      <c r="E33" s="2">
        <v>0</v>
      </c>
      <c r="F33" s="2">
        <v>0</v>
      </c>
      <c r="G33" s="11">
        <v>0</v>
      </c>
      <c r="H33" s="2">
        <v>0</v>
      </c>
      <c r="I33" s="2">
        <v>0</v>
      </c>
      <c r="J33" s="2">
        <v>0</v>
      </c>
      <c r="K33" t="s">
        <v>49</v>
      </c>
    </row>
    <row r="34" spans="1:11" hidden="1" x14ac:dyDescent="0.3">
      <c r="A34" t="s">
        <v>39</v>
      </c>
      <c r="B34" s="2">
        <v>0</v>
      </c>
      <c r="C34" s="2">
        <v>0</v>
      </c>
      <c r="D34" s="11">
        <v>0</v>
      </c>
      <c r="E34" s="2">
        <v>0</v>
      </c>
      <c r="F34" s="2">
        <v>0</v>
      </c>
      <c r="G34" s="11">
        <v>0</v>
      </c>
      <c r="H34" s="2">
        <v>0</v>
      </c>
      <c r="I34" s="2">
        <v>0</v>
      </c>
      <c r="J34" s="2">
        <v>0</v>
      </c>
      <c r="K34" t="s">
        <v>49</v>
      </c>
    </row>
    <row r="35" spans="1:11" hidden="1" x14ac:dyDescent="0.3">
      <c r="A35" t="s">
        <v>40</v>
      </c>
      <c r="B35" s="2">
        <v>0</v>
      </c>
      <c r="C35" s="2">
        <v>0</v>
      </c>
      <c r="D35" s="11">
        <v>0</v>
      </c>
      <c r="E35" s="2">
        <v>0</v>
      </c>
      <c r="F35" s="2">
        <v>0</v>
      </c>
      <c r="G35" s="11">
        <v>0</v>
      </c>
      <c r="H35" s="2">
        <v>0</v>
      </c>
      <c r="I35" s="2">
        <v>0</v>
      </c>
      <c r="J35" s="2">
        <v>0</v>
      </c>
      <c r="K35" t="s">
        <v>49</v>
      </c>
    </row>
    <row r="36" spans="1:11" hidden="1" x14ac:dyDescent="0.3">
      <c r="A36" t="s">
        <v>41</v>
      </c>
      <c r="B36" s="2">
        <v>0</v>
      </c>
      <c r="C36" s="2">
        <v>0</v>
      </c>
      <c r="D36" s="11">
        <v>0</v>
      </c>
      <c r="E36" s="2">
        <v>0</v>
      </c>
      <c r="F36" s="2">
        <v>0</v>
      </c>
      <c r="G36" s="11">
        <v>0</v>
      </c>
      <c r="H36" s="2">
        <v>0</v>
      </c>
      <c r="I36" s="2">
        <v>0</v>
      </c>
      <c r="J36" s="2">
        <v>0</v>
      </c>
      <c r="K36" t="s">
        <v>49</v>
      </c>
    </row>
    <row r="37" spans="1:11" hidden="1" x14ac:dyDescent="0.3">
      <c r="A37" t="s">
        <v>42</v>
      </c>
      <c r="B37" s="2">
        <v>0</v>
      </c>
      <c r="C37" s="2">
        <v>0</v>
      </c>
      <c r="D37" s="11">
        <v>0</v>
      </c>
      <c r="E37" s="2">
        <v>0</v>
      </c>
      <c r="F37" s="2">
        <v>0</v>
      </c>
      <c r="G37" s="11">
        <v>0</v>
      </c>
      <c r="H37" s="2">
        <v>0</v>
      </c>
      <c r="I37" s="2">
        <v>0</v>
      </c>
      <c r="J37" s="2">
        <v>0</v>
      </c>
      <c r="K37" t="s">
        <v>49</v>
      </c>
    </row>
    <row r="38" spans="1:11" hidden="1" x14ac:dyDescent="0.3">
      <c r="A38" t="s">
        <v>31</v>
      </c>
      <c r="B38" s="2">
        <v>0</v>
      </c>
      <c r="C38" s="2">
        <v>0</v>
      </c>
      <c r="D38" s="11">
        <v>0</v>
      </c>
      <c r="E38" s="2">
        <v>0</v>
      </c>
      <c r="F38" s="2">
        <v>0</v>
      </c>
      <c r="G38" s="11">
        <v>0</v>
      </c>
      <c r="H38" s="2">
        <v>0</v>
      </c>
      <c r="I38" s="2">
        <v>0</v>
      </c>
      <c r="J38" s="2">
        <v>0</v>
      </c>
      <c r="K38" t="s">
        <v>51</v>
      </c>
    </row>
    <row r="39" spans="1:11" hidden="1" x14ac:dyDescent="0.3">
      <c r="A39" t="s">
        <v>32</v>
      </c>
      <c r="B39" s="2">
        <v>130901.11</v>
      </c>
      <c r="C39" s="2">
        <v>893.61199999999997</v>
      </c>
      <c r="D39" s="11">
        <v>146.4854</v>
      </c>
      <c r="E39" s="2">
        <v>212169.83</v>
      </c>
      <c r="F39" s="2">
        <v>298.983</v>
      </c>
      <c r="G39" s="11">
        <v>709.63840000000005</v>
      </c>
      <c r="H39" s="2">
        <v>0</v>
      </c>
      <c r="I39" s="2">
        <v>0</v>
      </c>
      <c r="J39" s="2">
        <v>343070.94</v>
      </c>
      <c r="K39" t="s">
        <v>51</v>
      </c>
    </row>
    <row r="40" spans="1:11" hidden="1" x14ac:dyDescent="0.3">
      <c r="A40" t="s">
        <v>33</v>
      </c>
      <c r="B40" s="2">
        <v>37495.29</v>
      </c>
      <c r="C40" s="2">
        <v>255.96600000000001</v>
      </c>
      <c r="D40" s="11">
        <v>146.4854</v>
      </c>
      <c r="E40" s="2">
        <v>65113.69</v>
      </c>
      <c r="F40" s="2">
        <v>174.267</v>
      </c>
      <c r="G40" s="11">
        <v>373.64330000000001</v>
      </c>
      <c r="H40" s="2">
        <v>0</v>
      </c>
      <c r="I40" s="2">
        <v>0</v>
      </c>
      <c r="J40" s="2">
        <v>102608.98</v>
      </c>
      <c r="K40" t="s">
        <v>51</v>
      </c>
    </row>
    <row r="41" spans="1:11" hidden="1" x14ac:dyDescent="0.3">
      <c r="A41" t="s">
        <v>34</v>
      </c>
      <c r="B41" s="2">
        <v>7699.99</v>
      </c>
      <c r="C41" s="2">
        <v>52.564999999999998</v>
      </c>
      <c r="D41" s="11">
        <v>146.48509999999999</v>
      </c>
      <c r="E41" s="2">
        <v>71465.929999999993</v>
      </c>
      <c r="F41" s="2">
        <v>52.564999999999998</v>
      </c>
      <c r="G41" s="11">
        <v>1359.5725</v>
      </c>
      <c r="H41" s="2">
        <v>0</v>
      </c>
      <c r="I41" s="2">
        <v>0</v>
      </c>
      <c r="J41" s="2">
        <v>79165.919999999998</v>
      </c>
      <c r="K41" t="s">
        <v>51</v>
      </c>
    </row>
    <row r="42" spans="1:11" hidden="1" x14ac:dyDescent="0.3">
      <c r="A42" t="s">
        <v>35</v>
      </c>
      <c r="B42" s="2">
        <v>106361.14</v>
      </c>
      <c r="C42" s="2">
        <v>726.08699999999999</v>
      </c>
      <c r="D42" s="11">
        <v>146.4854</v>
      </c>
      <c r="E42" s="2">
        <v>98388.04</v>
      </c>
      <c r="F42" s="2">
        <v>724.83100000000002</v>
      </c>
      <c r="G42" s="11">
        <v>135.73929999999999</v>
      </c>
      <c r="H42" s="2">
        <v>0</v>
      </c>
      <c r="I42" s="2">
        <v>0</v>
      </c>
      <c r="J42" s="2">
        <v>204749.18</v>
      </c>
      <c r="K42" t="s">
        <v>51</v>
      </c>
    </row>
    <row r="43" spans="1:11" hidden="1" x14ac:dyDescent="0.3">
      <c r="A43" t="s">
        <v>36</v>
      </c>
      <c r="B43" s="2">
        <v>379116.64</v>
      </c>
      <c r="C43" s="2">
        <v>2588.085</v>
      </c>
      <c r="D43" s="11">
        <v>146.4854</v>
      </c>
      <c r="E43" s="2">
        <v>0</v>
      </c>
      <c r="F43" s="2">
        <v>0</v>
      </c>
      <c r="G43" s="11">
        <v>0</v>
      </c>
      <c r="H43" s="2">
        <v>0</v>
      </c>
      <c r="I43" s="2">
        <v>0</v>
      </c>
      <c r="J43" s="2">
        <v>379116.64</v>
      </c>
      <c r="K43" t="s">
        <v>51</v>
      </c>
    </row>
    <row r="44" spans="1:11" hidden="1" x14ac:dyDescent="0.3">
      <c r="A44" t="s">
        <v>37</v>
      </c>
      <c r="B44" s="2">
        <v>4548.51</v>
      </c>
      <c r="C44" s="2">
        <v>31.050999999999998</v>
      </c>
      <c r="D44" s="11">
        <v>146.48509999999999</v>
      </c>
      <c r="E44" s="2">
        <v>0</v>
      </c>
      <c r="F44" s="2">
        <v>0</v>
      </c>
      <c r="G44" s="11">
        <v>0</v>
      </c>
      <c r="H44" s="2">
        <v>0</v>
      </c>
      <c r="I44" s="2">
        <v>0</v>
      </c>
      <c r="J44" s="2">
        <v>4548.51</v>
      </c>
      <c r="K44" t="s">
        <v>51</v>
      </c>
    </row>
    <row r="45" spans="1:11" hidden="1" x14ac:dyDescent="0.3">
      <c r="A45" t="s">
        <v>38</v>
      </c>
      <c r="B45" s="2">
        <v>0.02</v>
      </c>
      <c r="C45" s="2">
        <v>0</v>
      </c>
      <c r="D45" s="11">
        <v>0</v>
      </c>
      <c r="E45" s="2">
        <v>0</v>
      </c>
      <c r="F45" s="2">
        <v>0</v>
      </c>
      <c r="G45" s="11">
        <v>0</v>
      </c>
      <c r="H45" s="2">
        <v>0</v>
      </c>
      <c r="I45" s="2">
        <v>0</v>
      </c>
      <c r="J45" s="2">
        <v>0.02</v>
      </c>
      <c r="K45" t="s">
        <v>51</v>
      </c>
    </row>
    <row r="46" spans="1:11" hidden="1" x14ac:dyDescent="0.3">
      <c r="A46" t="s">
        <v>39</v>
      </c>
      <c r="B46" s="2">
        <v>0</v>
      </c>
      <c r="C46" s="2">
        <v>0</v>
      </c>
      <c r="D46" s="11">
        <v>0</v>
      </c>
      <c r="E46" s="2">
        <v>0</v>
      </c>
      <c r="F46" s="2">
        <v>0</v>
      </c>
      <c r="G46" s="11">
        <v>0</v>
      </c>
      <c r="H46" s="2">
        <v>0</v>
      </c>
      <c r="I46" s="2">
        <v>0</v>
      </c>
      <c r="J46" s="2">
        <v>0</v>
      </c>
      <c r="K46" t="s">
        <v>51</v>
      </c>
    </row>
    <row r="47" spans="1:11" hidden="1" x14ac:dyDescent="0.3">
      <c r="A47" t="s">
        <v>40</v>
      </c>
      <c r="B47" s="2">
        <v>0</v>
      </c>
      <c r="C47" s="2">
        <v>0</v>
      </c>
      <c r="D47" s="11">
        <v>0</v>
      </c>
      <c r="E47" s="2">
        <v>0</v>
      </c>
      <c r="F47" s="2">
        <v>0</v>
      </c>
      <c r="G47" s="11">
        <v>0</v>
      </c>
      <c r="H47" s="2">
        <v>0</v>
      </c>
      <c r="I47" s="2">
        <v>0</v>
      </c>
      <c r="J47" s="2">
        <v>0</v>
      </c>
      <c r="K47" t="s">
        <v>51</v>
      </c>
    </row>
    <row r="48" spans="1:11" hidden="1" x14ac:dyDescent="0.3">
      <c r="A48" t="s">
        <v>41</v>
      </c>
      <c r="B48" s="2">
        <v>0</v>
      </c>
      <c r="C48" s="2">
        <v>0</v>
      </c>
      <c r="D48" s="11">
        <v>0</v>
      </c>
      <c r="E48" s="2">
        <v>0</v>
      </c>
      <c r="F48" s="2">
        <v>0</v>
      </c>
      <c r="G48" s="11">
        <v>0</v>
      </c>
      <c r="H48" s="2">
        <v>0</v>
      </c>
      <c r="I48" s="2">
        <v>0</v>
      </c>
      <c r="J48" s="2">
        <v>0</v>
      </c>
      <c r="K48" t="s">
        <v>51</v>
      </c>
    </row>
    <row r="49" spans="1:11" hidden="1" x14ac:dyDescent="0.3">
      <c r="A49" t="s">
        <v>42</v>
      </c>
      <c r="B49" s="2">
        <v>0</v>
      </c>
      <c r="C49" s="2">
        <v>0</v>
      </c>
      <c r="D49" s="11">
        <v>0</v>
      </c>
      <c r="E49" s="2">
        <v>0</v>
      </c>
      <c r="F49" s="2">
        <v>0</v>
      </c>
      <c r="G49" s="11">
        <v>0</v>
      </c>
      <c r="H49" s="2">
        <v>0</v>
      </c>
      <c r="I49" s="2">
        <v>0</v>
      </c>
      <c r="J49" s="2">
        <v>0</v>
      </c>
      <c r="K49" t="s">
        <v>51</v>
      </c>
    </row>
    <row r="50" spans="1:11" hidden="1" x14ac:dyDescent="0.3">
      <c r="A50" t="s">
        <v>31</v>
      </c>
      <c r="B50" s="2">
        <v>0</v>
      </c>
      <c r="C50" s="2">
        <v>0</v>
      </c>
      <c r="D50" s="11">
        <v>0</v>
      </c>
      <c r="E50" s="2">
        <v>0</v>
      </c>
      <c r="F50" s="2">
        <v>0</v>
      </c>
      <c r="G50" s="11">
        <v>0</v>
      </c>
      <c r="H50" s="2">
        <v>0</v>
      </c>
      <c r="I50" s="2">
        <v>0</v>
      </c>
      <c r="J50" s="2">
        <v>0</v>
      </c>
      <c r="K50" t="s">
        <v>50</v>
      </c>
    </row>
    <row r="51" spans="1:11" hidden="1" x14ac:dyDescent="0.3">
      <c r="A51" t="s">
        <v>32</v>
      </c>
      <c r="B51" s="2">
        <v>132732.42000000001</v>
      </c>
      <c r="C51" s="2">
        <v>983.93700000000001</v>
      </c>
      <c r="D51" s="11">
        <v>134.89930000000001</v>
      </c>
      <c r="E51" s="2">
        <v>249765.39</v>
      </c>
      <c r="F51" s="2">
        <v>350.19799999999998</v>
      </c>
      <c r="G51" s="11">
        <v>713.21190000000001</v>
      </c>
      <c r="H51" s="2">
        <v>0</v>
      </c>
      <c r="I51" s="2">
        <v>0</v>
      </c>
      <c r="J51" s="2">
        <v>382497.81</v>
      </c>
      <c r="K51" t="s">
        <v>50</v>
      </c>
    </row>
    <row r="52" spans="1:11" hidden="1" x14ac:dyDescent="0.3">
      <c r="A52" t="s">
        <v>33</v>
      </c>
      <c r="B52" s="2">
        <v>41991.74</v>
      </c>
      <c r="C52" s="2">
        <v>311.28199999999998</v>
      </c>
      <c r="D52" s="11">
        <v>134.89940000000001</v>
      </c>
      <c r="E52" s="2">
        <v>71579.759999999995</v>
      </c>
      <c r="F52" s="2">
        <v>157.251</v>
      </c>
      <c r="G52" s="11">
        <v>455.1943</v>
      </c>
      <c r="H52" s="2">
        <v>0</v>
      </c>
      <c r="I52" s="2">
        <v>0</v>
      </c>
      <c r="J52" s="2">
        <v>113571.5</v>
      </c>
      <c r="K52" t="s">
        <v>50</v>
      </c>
    </row>
    <row r="53" spans="1:11" hidden="1" x14ac:dyDescent="0.3">
      <c r="A53" t="s">
        <v>34</v>
      </c>
      <c r="B53" s="2">
        <v>13395.77</v>
      </c>
      <c r="C53" s="2">
        <v>99.302000000000007</v>
      </c>
      <c r="D53" s="11">
        <v>134.89930000000001</v>
      </c>
      <c r="E53" s="2">
        <v>68980.259999999995</v>
      </c>
      <c r="F53" s="2">
        <v>99.302000000000007</v>
      </c>
      <c r="G53" s="11">
        <v>694.65129999999999</v>
      </c>
      <c r="H53" s="2">
        <v>0</v>
      </c>
      <c r="I53" s="2">
        <v>0</v>
      </c>
      <c r="J53" s="2">
        <v>82376.03</v>
      </c>
      <c r="K53" t="s">
        <v>50</v>
      </c>
    </row>
    <row r="54" spans="1:11" hidden="1" x14ac:dyDescent="0.3">
      <c r="A54" t="s">
        <v>35</v>
      </c>
      <c r="B54" s="2">
        <v>90878.83</v>
      </c>
      <c r="C54" s="2">
        <v>673.67899999999997</v>
      </c>
      <c r="D54" s="11">
        <v>134.89930000000001</v>
      </c>
      <c r="E54" s="2">
        <v>102084.65</v>
      </c>
      <c r="F54" s="2">
        <v>673.67899999999997</v>
      </c>
      <c r="G54" s="11">
        <v>151.53309999999999</v>
      </c>
      <c r="H54" s="2">
        <v>0</v>
      </c>
      <c r="I54" s="2">
        <v>0</v>
      </c>
      <c r="J54" s="2">
        <v>192963.48</v>
      </c>
      <c r="K54" t="s">
        <v>50</v>
      </c>
    </row>
    <row r="55" spans="1:11" hidden="1" x14ac:dyDescent="0.3">
      <c r="A55" t="s">
        <v>36</v>
      </c>
      <c r="B55" s="2">
        <v>413360.88</v>
      </c>
      <c r="C55" s="2">
        <v>3064.2179999999998</v>
      </c>
      <c r="D55" s="11">
        <v>134.89930000000001</v>
      </c>
      <c r="E55" s="2">
        <v>0</v>
      </c>
      <c r="F55" s="2">
        <v>0</v>
      </c>
      <c r="G55" s="11">
        <v>0</v>
      </c>
      <c r="H55" s="2">
        <v>0</v>
      </c>
      <c r="I55" s="2">
        <v>0</v>
      </c>
      <c r="J55" s="2">
        <v>413360.88</v>
      </c>
      <c r="K55" t="s">
        <v>50</v>
      </c>
    </row>
    <row r="56" spans="1:11" hidden="1" x14ac:dyDescent="0.3">
      <c r="A56" t="s">
        <v>37</v>
      </c>
      <c r="B56" s="2">
        <v>4046.97</v>
      </c>
      <c r="C56" s="2">
        <v>30</v>
      </c>
      <c r="D56" s="11">
        <v>134.899</v>
      </c>
      <c r="E56" s="2">
        <v>0</v>
      </c>
      <c r="F56" s="2">
        <v>0</v>
      </c>
      <c r="G56" s="11">
        <v>0</v>
      </c>
      <c r="H56" s="2">
        <v>0</v>
      </c>
      <c r="I56" s="2">
        <v>0</v>
      </c>
      <c r="J56" s="2">
        <v>4046.97</v>
      </c>
      <c r="K56" t="s">
        <v>50</v>
      </c>
    </row>
    <row r="57" spans="1:11" hidden="1" x14ac:dyDescent="0.3">
      <c r="A57" t="s">
        <v>38</v>
      </c>
      <c r="B57" s="2">
        <v>1987.85</v>
      </c>
      <c r="C57" s="2">
        <v>14.736000000000001</v>
      </c>
      <c r="D57" s="11">
        <v>134.89750000000001</v>
      </c>
      <c r="E57" s="2">
        <v>0</v>
      </c>
      <c r="F57" s="2">
        <v>0</v>
      </c>
      <c r="G57" s="11">
        <v>0</v>
      </c>
      <c r="H57" s="2">
        <v>0</v>
      </c>
      <c r="I57" s="2">
        <v>0</v>
      </c>
      <c r="J57" s="2">
        <v>1987.85</v>
      </c>
      <c r="K57" t="s">
        <v>50</v>
      </c>
    </row>
    <row r="58" spans="1:11" hidden="1" x14ac:dyDescent="0.3">
      <c r="A58" t="s">
        <v>39</v>
      </c>
      <c r="B58" s="2">
        <v>0</v>
      </c>
      <c r="C58" s="2">
        <v>0</v>
      </c>
      <c r="D58" s="11">
        <v>0</v>
      </c>
      <c r="E58" s="2">
        <v>0</v>
      </c>
      <c r="F58" s="2">
        <v>0</v>
      </c>
      <c r="G58" s="11">
        <v>0</v>
      </c>
      <c r="H58" s="2">
        <v>0</v>
      </c>
      <c r="I58" s="2">
        <v>0</v>
      </c>
      <c r="J58" s="2">
        <v>0</v>
      </c>
      <c r="K58" t="s">
        <v>50</v>
      </c>
    </row>
    <row r="59" spans="1:11" hidden="1" x14ac:dyDescent="0.3">
      <c r="A59" t="s">
        <v>40</v>
      </c>
      <c r="B59" s="2">
        <v>0</v>
      </c>
      <c r="C59" s="2">
        <v>0</v>
      </c>
      <c r="D59" s="11">
        <v>0</v>
      </c>
      <c r="E59" s="2">
        <v>0</v>
      </c>
      <c r="F59" s="2">
        <v>0</v>
      </c>
      <c r="G59" s="11">
        <v>0</v>
      </c>
      <c r="H59" s="2">
        <v>0</v>
      </c>
      <c r="I59" s="2">
        <v>0</v>
      </c>
      <c r="J59" s="2">
        <v>0</v>
      </c>
      <c r="K59" t="s">
        <v>50</v>
      </c>
    </row>
    <row r="60" spans="1:11" hidden="1" x14ac:dyDescent="0.3">
      <c r="A60" t="s">
        <v>41</v>
      </c>
      <c r="B60" s="2">
        <v>0</v>
      </c>
      <c r="C60" s="2">
        <v>0</v>
      </c>
      <c r="D60" s="11">
        <v>0</v>
      </c>
      <c r="E60" s="2">
        <v>0</v>
      </c>
      <c r="F60" s="2">
        <v>0</v>
      </c>
      <c r="G60" s="11">
        <v>0</v>
      </c>
      <c r="H60" s="2">
        <v>0</v>
      </c>
      <c r="I60" s="2">
        <v>0</v>
      </c>
      <c r="J60" s="2">
        <v>0</v>
      </c>
      <c r="K60" t="s">
        <v>50</v>
      </c>
    </row>
    <row r="61" spans="1:11" hidden="1" x14ac:dyDescent="0.3">
      <c r="A61" t="s">
        <v>42</v>
      </c>
      <c r="B61" s="2">
        <v>0</v>
      </c>
      <c r="C61" s="2">
        <v>0</v>
      </c>
      <c r="D61" s="11">
        <v>0</v>
      </c>
      <c r="E61" s="2">
        <v>0</v>
      </c>
      <c r="F61" s="2">
        <v>0</v>
      </c>
      <c r="G61" s="11">
        <v>0</v>
      </c>
      <c r="H61" s="2">
        <v>0</v>
      </c>
      <c r="I61" s="2">
        <v>0</v>
      </c>
      <c r="J61" s="2">
        <v>0</v>
      </c>
      <c r="K61" t="s">
        <v>50</v>
      </c>
    </row>
    <row r="62" spans="1:11" hidden="1" x14ac:dyDescent="0.3">
      <c r="A62" t="s">
        <v>31</v>
      </c>
      <c r="B62" s="2">
        <v>0</v>
      </c>
      <c r="C62" s="2">
        <v>0</v>
      </c>
      <c r="D62" s="11">
        <v>0</v>
      </c>
      <c r="E62" s="2">
        <v>0</v>
      </c>
      <c r="F62" s="2">
        <v>0</v>
      </c>
      <c r="G62" s="11">
        <v>0</v>
      </c>
      <c r="H62" s="2">
        <v>0</v>
      </c>
      <c r="I62" s="2">
        <v>0</v>
      </c>
      <c r="J62" s="2">
        <v>0</v>
      </c>
      <c r="K62" t="s">
        <v>52</v>
      </c>
    </row>
    <row r="63" spans="1:11" hidden="1" x14ac:dyDescent="0.3">
      <c r="A63" t="s">
        <v>32</v>
      </c>
      <c r="B63" s="2">
        <v>123728.97</v>
      </c>
      <c r="C63" s="2">
        <v>728.46299999999997</v>
      </c>
      <c r="D63" s="11">
        <v>169.8494</v>
      </c>
      <c r="E63" s="2">
        <v>269551.42</v>
      </c>
      <c r="F63" s="2">
        <v>261.82600000000002</v>
      </c>
      <c r="G63" s="11">
        <v>1029.5059000000001</v>
      </c>
      <c r="H63" s="2">
        <v>0</v>
      </c>
      <c r="I63" s="2">
        <v>0</v>
      </c>
      <c r="J63" s="2">
        <v>393280.39</v>
      </c>
      <c r="K63" t="s">
        <v>52</v>
      </c>
    </row>
    <row r="64" spans="1:11" hidden="1" x14ac:dyDescent="0.3">
      <c r="A64" t="s">
        <v>33</v>
      </c>
      <c r="B64" s="2">
        <v>20104.39</v>
      </c>
      <c r="C64" s="2">
        <v>118.366</v>
      </c>
      <c r="D64" s="11">
        <v>169.8494</v>
      </c>
      <c r="E64" s="2">
        <v>108296.24</v>
      </c>
      <c r="F64" s="2">
        <v>112.617</v>
      </c>
      <c r="G64" s="11">
        <v>961.63310000000001</v>
      </c>
      <c r="H64" s="2">
        <v>0</v>
      </c>
      <c r="I64" s="2">
        <v>0</v>
      </c>
      <c r="J64" s="2">
        <v>128400.63</v>
      </c>
      <c r="K64" t="s">
        <v>52</v>
      </c>
    </row>
    <row r="65" spans="1:11" hidden="1" x14ac:dyDescent="0.3">
      <c r="A65" t="s">
        <v>34</v>
      </c>
      <c r="B65" s="2">
        <v>31793.59</v>
      </c>
      <c r="C65" s="2">
        <v>187.18700000000001</v>
      </c>
      <c r="D65" s="11">
        <v>169.8493</v>
      </c>
      <c r="E65" s="2">
        <v>112592.87</v>
      </c>
      <c r="F65" s="2">
        <v>188.99</v>
      </c>
      <c r="G65" s="11">
        <v>595.76099999999997</v>
      </c>
      <c r="H65" s="2">
        <v>0</v>
      </c>
      <c r="I65" s="2">
        <v>0</v>
      </c>
      <c r="J65" s="2">
        <v>144386.46</v>
      </c>
      <c r="K65" t="s">
        <v>52</v>
      </c>
    </row>
    <row r="66" spans="1:11" hidden="1" x14ac:dyDescent="0.3">
      <c r="A66" t="s">
        <v>35</v>
      </c>
      <c r="B66" s="2">
        <v>134087.91</v>
      </c>
      <c r="C66" s="2">
        <v>789.452</v>
      </c>
      <c r="D66" s="11">
        <v>169.8494</v>
      </c>
      <c r="E66" s="2">
        <v>129743.05</v>
      </c>
      <c r="F66" s="2">
        <v>802.53</v>
      </c>
      <c r="G66" s="11">
        <v>161.66749999999999</v>
      </c>
      <c r="H66" s="2">
        <v>0</v>
      </c>
      <c r="I66" s="2">
        <v>0</v>
      </c>
      <c r="J66" s="2">
        <v>263830.96000000002</v>
      </c>
      <c r="K66" t="s">
        <v>52</v>
      </c>
    </row>
    <row r="67" spans="1:11" hidden="1" x14ac:dyDescent="0.3">
      <c r="A67" t="s">
        <v>36</v>
      </c>
      <c r="B67" s="2">
        <v>596625.42000000004</v>
      </c>
      <c r="C67" s="2">
        <v>3512.674</v>
      </c>
      <c r="D67" s="11">
        <v>169.8494</v>
      </c>
      <c r="E67" s="2">
        <v>175.25</v>
      </c>
      <c r="F67" s="2">
        <v>0</v>
      </c>
      <c r="G67" s="11">
        <v>0</v>
      </c>
      <c r="H67" s="2">
        <v>0</v>
      </c>
      <c r="I67" s="2">
        <v>0</v>
      </c>
      <c r="J67" s="2">
        <v>596800.67000000004</v>
      </c>
      <c r="K67" t="s">
        <v>52</v>
      </c>
    </row>
    <row r="68" spans="1:11" hidden="1" x14ac:dyDescent="0.3">
      <c r="A68" t="s">
        <v>37</v>
      </c>
      <c r="B68" s="2">
        <v>3128.11</v>
      </c>
      <c r="C68" s="2">
        <v>18.417000000000002</v>
      </c>
      <c r="D68" s="11">
        <v>169.84909999999999</v>
      </c>
      <c r="E68" s="2">
        <v>0</v>
      </c>
      <c r="F68" s="2">
        <v>0</v>
      </c>
      <c r="G68" s="11">
        <v>0</v>
      </c>
      <c r="H68" s="2">
        <v>0</v>
      </c>
      <c r="I68" s="2">
        <v>0</v>
      </c>
      <c r="J68" s="2">
        <v>3128.11</v>
      </c>
      <c r="K68" t="s">
        <v>52</v>
      </c>
    </row>
    <row r="69" spans="1:11" hidden="1" x14ac:dyDescent="0.3">
      <c r="A69" t="s">
        <v>38</v>
      </c>
      <c r="B69" s="2">
        <v>1241.0899999999999</v>
      </c>
      <c r="C69" s="2">
        <v>7.3070000000000004</v>
      </c>
      <c r="D69" s="11">
        <v>169.84950000000001</v>
      </c>
      <c r="E69" s="2">
        <v>0</v>
      </c>
      <c r="F69" s="2">
        <v>0</v>
      </c>
      <c r="G69" s="11">
        <v>0</v>
      </c>
      <c r="H69" s="2">
        <v>0</v>
      </c>
      <c r="I69" s="2">
        <v>0</v>
      </c>
      <c r="J69" s="2">
        <v>1241.0899999999999</v>
      </c>
      <c r="K69" t="s">
        <v>52</v>
      </c>
    </row>
    <row r="70" spans="1:11" hidden="1" x14ac:dyDescent="0.3">
      <c r="A70" t="s">
        <v>39</v>
      </c>
      <c r="B70" s="2">
        <v>0</v>
      </c>
      <c r="C70" s="2">
        <v>0</v>
      </c>
      <c r="D70" s="11">
        <v>0</v>
      </c>
      <c r="E70" s="2">
        <v>0</v>
      </c>
      <c r="F70" s="2">
        <v>0</v>
      </c>
      <c r="G70" s="11">
        <v>0</v>
      </c>
      <c r="H70" s="2">
        <v>0</v>
      </c>
      <c r="I70" s="2">
        <v>0</v>
      </c>
      <c r="J70" s="2">
        <v>0</v>
      </c>
      <c r="K70" t="s">
        <v>52</v>
      </c>
    </row>
    <row r="71" spans="1:11" hidden="1" x14ac:dyDescent="0.3">
      <c r="A71" t="s">
        <v>40</v>
      </c>
      <c r="B71" s="2">
        <v>0</v>
      </c>
      <c r="C71" s="2">
        <v>0</v>
      </c>
      <c r="D71" s="11">
        <v>0</v>
      </c>
      <c r="E71" s="2">
        <v>0</v>
      </c>
      <c r="F71" s="2">
        <v>0</v>
      </c>
      <c r="G71" s="11">
        <v>0</v>
      </c>
      <c r="H71" s="2">
        <v>0</v>
      </c>
      <c r="I71" s="2">
        <v>0</v>
      </c>
      <c r="J71" s="2">
        <v>0</v>
      </c>
      <c r="K71" t="s">
        <v>52</v>
      </c>
    </row>
    <row r="72" spans="1:11" hidden="1" x14ac:dyDescent="0.3">
      <c r="A72" t="s">
        <v>41</v>
      </c>
      <c r="B72" s="2">
        <v>0</v>
      </c>
      <c r="C72" s="2">
        <v>0</v>
      </c>
      <c r="D72" s="11">
        <v>0</v>
      </c>
      <c r="E72" s="2">
        <v>0</v>
      </c>
      <c r="F72" s="2">
        <v>0</v>
      </c>
      <c r="G72" s="11">
        <v>0</v>
      </c>
      <c r="H72" s="2">
        <v>0</v>
      </c>
      <c r="I72" s="2">
        <v>0</v>
      </c>
      <c r="J72" s="2">
        <v>0</v>
      </c>
      <c r="K72" t="s">
        <v>52</v>
      </c>
    </row>
    <row r="73" spans="1:11" hidden="1" x14ac:dyDescent="0.3">
      <c r="A73" t="s">
        <v>42</v>
      </c>
      <c r="B73" s="2">
        <v>0</v>
      </c>
      <c r="C73" s="2">
        <v>0</v>
      </c>
      <c r="D73" s="11">
        <v>0</v>
      </c>
      <c r="E73" s="2">
        <v>0</v>
      </c>
      <c r="F73" s="2">
        <v>0</v>
      </c>
      <c r="G73" s="11">
        <v>0</v>
      </c>
      <c r="H73" s="2">
        <v>0</v>
      </c>
      <c r="I73" s="2">
        <v>0</v>
      </c>
      <c r="J73" s="2">
        <v>0</v>
      </c>
      <c r="K73" t="s">
        <v>52</v>
      </c>
    </row>
    <row r="74" spans="1:11" hidden="1" x14ac:dyDescent="0.3">
      <c r="A74" t="s">
        <v>31</v>
      </c>
      <c r="B74" s="2">
        <v>0</v>
      </c>
      <c r="C74" s="2">
        <v>0</v>
      </c>
      <c r="D74" s="11">
        <v>0</v>
      </c>
      <c r="E74" s="2">
        <v>0</v>
      </c>
      <c r="F74" s="2">
        <v>0</v>
      </c>
      <c r="G74" s="11">
        <v>0</v>
      </c>
      <c r="H74" s="2">
        <v>0</v>
      </c>
      <c r="I74" s="2">
        <v>0</v>
      </c>
      <c r="J74" s="2">
        <v>0</v>
      </c>
      <c r="K74" t="s">
        <v>53</v>
      </c>
    </row>
    <row r="75" spans="1:11" hidden="1" x14ac:dyDescent="0.3">
      <c r="A75" t="s">
        <v>32</v>
      </c>
      <c r="B75" s="2">
        <v>132087.35</v>
      </c>
      <c r="C75" s="2">
        <v>869.91800000000001</v>
      </c>
      <c r="D75" s="11">
        <v>151.8389</v>
      </c>
      <c r="E75" s="2">
        <v>281182.84999999998</v>
      </c>
      <c r="F75" s="2">
        <v>262.08300000000003</v>
      </c>
      <c r="G75" s="11">
        <v>1072.8770999999999</v>
      </c>
      <c r="H75" s="2">
        <v>0</v>
      </c>
      <c r="I75" s="2">
        <v>0</v>
      </c>
      <c r="J75" s="2">
        <v>413270.2</v>
      </c>
      <c r="K75" t="s">
        <v>53</v>
      </c>
    </row>
    <row r="76" spans="1:11" hidden="1" x14ac:dyDescent="0.3">
      <c r="A76" t="s">
        <v>33</v>
      </c>
      <c r="B76" s="2">
        <v>19498.240000000002</v>
      </c>
      <c r="C76" s="2">
        <v>128.41399999999999</v>
      </c>
      <c r="D76" s="11">
        <v>151.8389</v>
      </c>
      <c r="E76" s="2">
        <v>66991.240000000005</v>
      </c>
      <c r="F76" s="2">
        <v>78.272000000000006</v>
      </c>
      <c r="G76" s="11">
        <v>855.87750000000005</v>
      </c>
      <c r="H76" s="2">
        <v>0</v>
      </c>
      <c r="I76" s="2">
        <v>0</v>
      </c>
      <c r="J76" s="2">
        <v>86489.48</v>
      </c>
      <c r="K76" t="s">
        <v>53</v>
      </c>
    </row>
    <row r="77" spans="1:11" hidden="1" x14ac:dyDescent="0.3">
      <c r="A77" t="s">
        <v>34</v>
      </c>
      <c r="B77" s="2">
        <v>32232.2</v>
      </c>
      <c r="C77" s="2">
        <v>212.279</v>
      </c>
      <c r="D77" s="11">
        <v>151.8389</v>
      </c>
      <c r="E77" s="2">
        <v>98289.17</v>
      </c>
      <c r="F77" s="2">
        <v>210.81399999999999</v>
      </c>
      <c r="G77" s="11">
        <v>466.2364</v>
      </c>
      <c r="H77" s="2">
        <v>0</v>
      </c>
      <c r="I77" s="2">
        <v>0</v>
      </c>
      <c r="J77" s="2">
        <v>130521.37</v>
      </c>
      <c r="K77" t="s">
        <v>53</v>
      </c>
    </row>
    <row r="78" spans="1:11" hidden="1" x14ac:dyDescent="0.3">
      <c r="A78" t="s">
        <v>35</v>
      </c>
      <c r="B78" s="2">
        <v>113112.79</v>
      </c>
      <c r="C78" s="2">
        <v>744.95299999999997</v>
      </c>
      <c r="D78" s="11">
        <v>151.83879999999999</v>
      </c>
      <c r="E78" s="2">
        <v>103365.18</v>
      </c>
      <c r="F78" s="2">
        <v>740.952</v>
      </c>
      <c r="G78" s="11">
        <v>139.50319999999999</v>
      </c>
      <c r="H78" s="2">
        <v>0</v>
      </c>
      <c r="I78" s="2">
        <v>0</v>
      </c>
      <c r="J78" s="2">
        <v>216477.97</v>
      </c>
      <c r="K78" t="s">
        <v>53</v>
      </c>
    </row>
    <row r="79" spans="1:11" hidden="1" x14ac:dyDescent="0.3">
      <c r="A79" t="s">
        <v>36</v>
      </c>
      <c r="B79" s="2">
        <v>484700.68</v>
      </c>
      <c r="C79" s="2">
        <v>3192.2049999999999</v>
      </c>
      <c r="D79" s="11">
        <v>151.83879999999999</v>
      </c>
      <c r="E79" s="2">
        <v>175.25</v>
      </c>
      <c r="F79" s="2">
        <v>0</v>
      </c>
      <c r="G79" s="11">
        <v>0</v>
      </c>
      <c r="H79" s="2">
        <v>0</v>
      </c>
      <c r="I79" s="2">
        <v>0</v>
      </c>
      <c r="J79" s="2">
        <v>484875.93</v>
      </c>
      <c r="K79" t="s">
        <v>53</v>
      </c>
    </row>
    <row r="80" spans="1:11" hidden="1" x14ac:dyDescent="0.3">
      <c r="A80" t="s">
        <v>37</v>
      </c>
      <c r="B80" s="2">
        <v>4092.21</v>
      </c>
      <c r="C80" s="2">
        <v>26.951000000000001</v>
      </c>
      <c r="D80" s="11">
        <v>151.8389</v>
      </c>
      <c r="E80" s="2">
        <v>17.57</v>
      </c>
      <c r="F80" s="2">
        <v>0</v>
      </c>
      <c r="G80" s="11">
        <v>0</v>
      </c>
      <c r="H80" s="2">
        <v>0</v>
      </c>
      <c r="I80" s="2">
        <v>0</v>
      </c>
      <c r="J80" s="2">
        <v>4109.78</v>
      </c>
      <c r="K80" t="s">
        <v>53</v>
      </c>
    </row>
    <row r="81" spans="1:11" hidden="1" x14ac:dyDescent="0.3">
      <c r="A81" t="s">
        <v>38</v>
      </c>
      <c r="B81" s="2">
        <v>-0.02</v>
      </c>
      <c r="C81" s="2">
        <v>0</v>
      </c>
      <c r="D81" s="11">
        <v>0</v>
      </c>
      <c r="E81" s="2">
        <v>0.02</v>
      </c>
      <c r="F81" s="2">
        <v>0</v>
      </c>
      <c r="G81" s="11">
        <v>0</v>
      </c>
      <c r="H81" s="2">
        <v>0</v>
      </c>
      <c r="I81" s="2">
        <v>0</v>
      </c>
      <c r="J81" s="2">
        <v>0</v>
      </c>
      <c r="K81" t="s">
        <v>53</v>
      </c>
    </row>
    <row r="82" spans="1:11" hidden="1" x14ac:dyDescent="0.3">
      <c r="A82" t="s">
        <v>39</v>
      </c>
      <c r="B82" s="2">
        <v>0</v>
      </c>
      <c r="C82" s="2">
        <v>0</v>
      </c>
      <c r="D82" s="11">
        <v>0</v>
      </c>
      <c r="E82" s="2">
        <v>0</v>
      </c>
      <c r="F82" s="2">
        <v>0</v>
      </c>
      <c r="G82" s="11">
        <v>0</v>
      </c>
      <c r="H82" s="2">
        <v>0</v>
      </c>
      <c r="I82" s="2">
        <v>0</v>
      </c>
      <c r="J82" s="2">
        <v>0</v>
      </c>
      <c r="K82" t="s">
        <v>53</v>
      </c>
    </row>
    <row r="83" spans="1:11" hidden="1" x14ac:dyDescent="0.3">
      <c r="A83" t="s">
        <v>40</v>
      </c>
      <c r="B83" s="2">
        <v>0</v>
      </c>
      <c r="C83" s="2">
        <v>0</v>
      </c>
      <c r="D83" s="11">
        <v>0</v>
      </c>
      <c r="E83" s="2">
        <v>0</v>
      </c>
      <c r="F83" s="2">
        <v>0</v>
      </c>
      <c r="G83" s="11">
        <v>0</v>
      </c>
      <c r="H83" s="2">
        <v>0</v>
      </c>
      <c r="I83" s="2">
        <v>0</v>
      </c>
      <c r="J83" s="2">
        <v>0</v>
      </c>
      <c r="K83" t="s">
        <v>53</v>
      </c>
    </row>
    <row r="84" spans="1:11" hidden="1" x14ac:dyDescent="0.3">
      <c r="A84" t="s">
        <v>41</v>
      </c>
      <c r="B84" s="2">
        <v>0</v>
      </c>
      <c r="C84" s="2">
        <v>0</v>
      </c>
      <c r="D84" s="11">
        <v>0</v>
      </c>
      <c r="E84" s="2">
        <v>0</v>
      </c>
      <c r="F84" s="2">
        <v>0</v>
      </c>
      <c r="G84" s="11">
        <v>0</v>
      </c>
      <c r="H84" s="2">
        <v>0</v>
      </c>
      <c r="I84" s="2">
        <v>0</v>
      </c>
      <c r="J84" s="2">
        <v>0</v>
      </c>
      <c r="K84" t="s">
        <v>53</v>
      </c>
    </row>
    <row r="85" spans="1:11" hidden="1" x14ac:dyDescent="0.3">
      <c r="A85" t="s">
        <v>42</v>
      </c>
      <c r="B85" s="2">
        <v>0</v>
      </c>
      <c r="C85" s="2">
        <v>0</v>
      </c>
      <c r="D85" s="11">
        <v>0</v>
      </c>
      <c r="E85" s="2">
        <v>0</v>
      </c>
      <c r="F85" s="2">
        <v>0</v>
      </c>
      <c r="G85" s="11">
        <v>0</v>
      </c>
      <c r="H85" s="2">
        <v>0</v>
      </c>
      <c r="I85" s="2">
        <v>0</v>
      </c>
      <c r="J85" s="2">
        <v>0</v>
      </c>
      <c r="K85" t="s">
        <v>53</v>
      </c>
    </row>
    <row r="86" spans="1:11" hidden="1" x14ac:dyDescent="0.3">
      <c r="A86" t="s">
        <v>31</v>
      </c>
      <c r="B86" s="2">
        <v>0</v>
      </c>
      <c r="C86" s="2">
        <v>0</v>
      </c>
      <c r="D86" s="11">
        <v>0</v>
      </c>
      <c r="E86" s="2">
        <v>0</v>
      </c>
      <c r="F86" s="2">
        <v>0</v>
      </c>
      <c r="G86" s="11">
        <v>0</v>
      </c>
      <c r="H86" s="2">
        <v>0</v>
      </c>
      <c r="I86" s="2">
        <v>0</v>
      </c>
      <c r="J86" s="2">
        <v>0</v>
      </c>
      <c r="K86" t="s">
        <v>54</v>
      </c>
    </row>
    <row r="87" spans="1:11" hidden="1" x14ac:dyDescent="0.3">
      <c r="A87" t="s">
        <v>32</v>
      </c>
      <c r="B87" s="2">
        <v>154492.1</v>
      </c>
      <c r="C87" s="2">
        <v>1138.7529999999999</v>
      </c>
      <c r="D87" s="11">
        <v>135.6678</v>
      </c>
      <c r="E87" s="2">
        <v>269942.24</v>
      </c>
      <c r="F87" s="2">
        <v>362.53300000000002</v>
      </c>
      <c r="G87" s="11">
        <v>744.60050000000001</v>
      </c>
      <c r="H87" s="2">
        <v>0</v>
      </c>
      <c r="I87" s="2">
        <v>0</v>
      </c>
      <c r="J87" s="2">
        <v>424434.34</v>
      </c>
      <c r="K87" t="s">
        <v>54</v>
      </c>
    </row>
    <row r="88" spans="1:11" hidden="1" x14ac:dyDescent="0.3">
      <c r="A88" t="s">
        <v>33</v>
      </c>
      <c r="B88" s="2">
        <v>38958.36</v>
      </c>
      <c r="C88" s="2">
        <v>287.16000000000003</v>
      </c>
      <c r="D88" s="11">
        <v>135.6678</v>
      </c>
      <c r="E88" s="2">
        <v>73714.5</v>
      </c>
      <c r="F88" s="2">
        <v>216.15299999999999</v>
      </c>
      <c r="G88" s="11">
        <v>341.02929999999998</v>
      </c>
      <c r="H88" s="2">
        <v>0</v>
      </c>
      <c r="I88" s="2">
        <v>0</v>
      </c>
      <c r="J88" s="2">
        <v>112672.86</v>
      </c>
      <c r="K88" t="s">
        <v>54</v>
      </c>
    </row>
    <row r="89" spans="1:11" hidden="1" x14ac:dyDescent="0.3">
      <c r="A89" t="s">
        <v>34</v>
      </c>
      <c r="B89" s="2">
        <v>15276.88</v>
      </c>
      <c r="C89" s="2">
        <v>112.605</v>
      </c>
      <c r="D89" s="11">
        <v>135.6679</v>
      </c>
      <c r="E89" s="2">
        <v>75514.75</v>
      </c>
      <c r="F89" s="2">
        <v>107.95099999999999</v>
      </c>
      <c r="G89" s="11">
        <v>699.52800000000002</v>
      </c>
      <c r="H89" s="2">
        <v>0</v>
      </c>
      <c r="I89" s="2">
        <v>0</v>
      </c>
      <c r="J89" s="2">
        <v>90791.63</v>
      </c>
      <c r="K89" t="s">
        <v>54</v>
      </c>
    </row>
    <row r="90" spans="1:11" hidden="1" x14ac:dyDescent="0.3">
      <c r="A90" t="s">
        <v>35</v>
      </c>
      <c r="B90" s="2">
        <v>144946.65</v>
      </c>
      <c r="C90" s="2">
        <v>1068.394</v>
      </c>
      <c r="D90" s="11">
        <v>135.6678</v>
      </c>
      <c r="E90" s="2">
        <v>106285.34</v>
      </c>
      <c r="F90" s="2">
        <v>1062.386</v>
      </c>
      <c r="G90" s="11">
        <v>100.044</v>
      </c>
      <c r="H90" s="2">
        <v>0</v>
      </c>
      <c r="I90" s="2">
        <v>0</v>
      </c>
      <c r="J90" s="2">
        <v>251231.99</v>
      </c>
      <c r="K90" t="s">
        <v>54</v>
      </c>
    </row>
    <row r="91" spans="1:11" hidden="1" x14ac:dyDescent="0.3">
      <c r="A91" t="s">
        <v>36</v>
      </c>
      <c r="B91" s="2">
        <v>432496.83</v>
      </c>
      <c r="C91" s="2">
        <v>3187.9110000000001</v>
      </c>
      <c r="D91" s="11">
        <v>135.6678</v>
      </c>
      <c r="E91" s="2">
        <v>0</v>
      </c>
      <c r="F91" s="2">
        <v>0</v>
      </c>
      <c r="G91" s="11">
        <v>0</v>
      </c>
      <c r="H91" s="2">
        <v>0</v>
      </c>
      <c r="I91" s="2">
        <v>0</v>
      </c>
      <c r="J91" s="2">
        <v>432496.83</v>
      </c>
      <c r="K91" t="s">
        <v>54</v>
      </c>
    </row>
    <row r="92" spans="1:11" hidden="1" x14ac:dyDescent="0.3">
      <c r="A92" t="s">
        <v>37</v>
      </c>
      <c r="B92" s="2">
        <v>7172.48</v>
      </c>
      <c r="C92" s="2">
        <v>52.868000000000002</v>
      </c>
      <c r="D92" s="11">
        <v>135.6677</v>
      </c>
      <c r="E92" s="2">
        <v>0</v>
      </c>
      <c r="F92" s="2">
        <v>0</v>
      </c>
      <c r="G92" s="11">
        <v>0</v>
      </c>
      <c r="H92" s="2">
        <v>0</v>
      </c>
      <c r="I92" s="2">
        <v>0</v>
      </c>
      <c r="J92" s="2">
        <v>7172.48</v>
      </c>
      <c r="K92" t="s">
        <v>54</v>
      </c>
    </row>
    <row r="93" spans="1:11" hidden="1" x14ac:dyDescent="0.3">
      <c r="A93" t="s">
        <v>38</v>
      </c>
      <c r="B93" s="2">
        <v>1561.12</v>
      </c>
      <c r="C93" s="2">
        <v>11.507</v>
      </c>
      <c r="D93" s="11">
        <v>135.667</v>
      </c>
      <c r="E93" s="2">
        <v>0</v>
      </c>
      <c r="F93" s="2">
        <v>0</v>
      </c>
      <c r="G93" s="11">
        <v>0</v>
      </c>
      <c r="H93" s="2">
        <v>0</v>
      </c>
      <c r="I93" s="2">
        <v>0</v>
      </c>
      <c r="J93" s="2">
        <v>1561.12</v>
      </c>
      <c r="K93" t="s">
        <v>54</v>
      </c>
    </row>
    <row r="94" spans="1:11" hidden="1" x14ac:dyDescent="0.3">
      <c r="A94" t="s">
        <v>39</v>
      </c>
      <c r="B94" s="2">
        <v>0</v>
      </c>
      <c r="C94" s="2">
        <v>0</v>
      </c>
      <c r="D94" s="11">
        <v>0</v>
      </c>
      <c r="E94" s="2">
        <v>0</v>
      </c>
      <c r="F94" s="2">
        <v>0</v>
      </c>
      <c r="G94" s="11">
        <v>0</v>
      </c>
      <c r="H94" s="2">
        <v>0</v>
      </c>
      <c r="I94" s="2">
        <v>0</v>
      </c>
      <c r="J94" s="2">
        <v>0</v>
      </c>
      <c r="K94" t="s">
        <v>54</v>
      </c>
    </row>
    <row r="95" spans="1:11" hidden="1" x14ac:dyDescent="0.3">
      <c r="A95" t="s">
        <v>40</v>
      </c>
      <c r="B95" s="2">
        <v>0</v>
      </c>
      <c r="C95" s="2">
        <v>0</v>
      </c>
      <c r="D95" s="11">
        <v>0</v>
      </c>
      <c r="E95" s="2">
        <v>0</v>
      </c>
      <c r="F95" s="2">
        <v>0</v>
      </c>
      <c r="G95" s="11">
        <v>0</v>
      </c>
      <c r="H95" s="2">
        <v>0</v>
      </c>
      <c r="I95" s="2">
        <v>0</v>
      </c>
      <c r="J95" s="2">
        <v>0</v>
      </c>
      <c r="K95" t="s">
        <v>54</v>
      </c>
    </row>
    <row r="96" spans="1:11" hidden="1" x14ac:dyDescent="0.3">
      <c r="A96" t="s">
        <v>41</v>
      </c>
      <c r="B96" s="2">
        <v>0</v>
      </c>
      <c r="C96" s="2">
        <v>0</v>
      </c>
      <c r="D96" s="11">
        <v>0</v>
      </c>
      <c r="E96" s="2">
        <v>0</v>
      </c>
      <c r="F96" s="2">
        <v>0</v>
      </c>
      <c r="G96" s="11">
        <v>0</v>
      </c>
      <c r="H96" s="2">
        <v>0</v>
      </c>
      <c r="I96" s="2">
        <v>0</v>
      </c>
      <c r="J96" s="2">
        <v>0</v>
      </c>
      <c r="K96" t="s">
        <v>54</v>
      </c>
    </row>
    <row r="97" spans="1:11" hidden="1" x14ac:dyDescent="0.3">
      <c r="A97" t="s">
        <v>42</v>
      </c>
      <c r="B97" s="2">
        <v>0</v>
      </c>
      <c r="C97" s="2">
        <v>0</v>
      </c>
      <c r="D97" s="11">
        <v>0</v>
      </c>
      <c r="E97" s="2">
        <v>0</v>
      </c>
      <c r="F97" s="2">
        <v>0</v>
      </c>
      <c r="G97" s="11">
        <v>0</v>
      </c>
      <c r="H97" s="2">
        <v>0</v>
      </c>
      <c r="I97" s="2">
        <v>0</v>
      </c>
      <c r="J97" s="2">
        <v>0</v>
      </c>
      <c r="K97" t="s">
        <v>54</v>
      </c>
    </row>
    <row r="98" spans="1:11" hidden="1" x14ac:dyDescent="0.3">
      <c r="A98" t="s">
        <v>31</v>
      </c>
      <c r="B98" s="2">
        <v>0</v>
      </c>
      <c r="C98" s="2">
        <v>0</v>
      </c>
      <c r="D98" s="11">
        <v>0</v>
      </c>
      <c r="E98" s="2">
        <v>0</v>
      </c>
      <c r="F98" s="2">
        <v>0</v>
      </c>
      <c r="G98" s="11">
        <v>0</v>
      </c>
      <c r="H98" s="2">
        <v>0</v>
      </c>
      <c r="I98" s="2">
        <v>0</v>
      </c>
      <c r="J98" s="2">
        <v>0</v>
      </c>
      <c r="K98" t="s">
        <v>55</v>
      </c>
    </row>
    <row r="99" spans="1:11" hidden="1" x14ac:dyDescent="0.3">
      <c r="A99" t="s">
        <v>32</v>
      </c>
      <c r="B99" s="2">
        <v>152121.51</v>
      </c>
      <c r="C99" s="2">
        <v>1039.6890000000001</v>
      </c>
      <c r="D99" s="11">
        <v>146.31440000000001</v>
      </c>
      <c r="E99" s="2">
        <v>410770.84</v>
      </c>
      <c r="F99" s="2">
        <v>380.68200000000002</v>
      </c>
      <c r="G99" s="11">
        <v>1079.0392999999999</v>
      </c>
      <c r="H99" s="2">
        <v>0</v>
      </c>
      <c r="I99" s="2">
        <v>0</v>
      </c>
      <c r="J99" s="2">
        <v>562892.35</v>
      </c>
      <c r="K99" t="s">
        <v>55</v>
      </c>
    </row>
    <row r="100" spans="1:11" hidden="1" x14ac:dyDescent="0.3">
      <c r="A100" t="s">
        <v>33</v>
      </c>
      <c r="B100" s="2">
        <v>55436.97</v>
      </c>
      <c r="C100" s="2">
        <v>378.90899999999999</v>
      </c>
      <c r="D100" s="11">
        <v>146.30680000000001</v>
      </c>
      <c r="E100" s="2">
        <v>59609</v>
      </c>
      <c r="F100" s="2">
        <v>209.239</v>
      </c>
      <c r="G100" s="11">
        <v>284.88470000000001</v>
      </c>
      <c r="H100" s="2">
        <v>0</v>
      </c>
      <c r="I100" s="2">
        <v>0</v>
      </c>
      <c r="J100" s="2">
        <v>115045.97</v>
      </c>
      <c r="K100" t="s">
        <v>55</v>
      </c>
    </row>
    <row r="101" spans="1:11" hidden="1" x14ac:dyDescent="0.3">
      <c r="A101" t="s">
        <v>34</v>
      </c>
      <c r="B101" s="2">
        <v>17114.150000000001</v>
      </c>
      <c r="C101" s="2">
        <v>116.758</v>
      </c>
      <c r="D101" s="11">
        <v>146.578</v>
      </c>
      <c r="E101" s="2">
        <v>40996.01</v>
      </c>
      <c r="F101" s="2">
        <v>116.758</v>
      </c>
      <c r="G101" s="11">
        <v>351.11950000000002</v>
      </c>
      <c r="H101" s="2">
        <v>0</v>
      </c>
      <c r="I101" s="2">
        <v>0</v>
      </c>
      <c r="J101" s="2">
        <v>58110.16</v>
      </c>
      <c r="K101" t="s">
        <v>55</v>
      </c>
    </row>
    <row r="102" spans="1:11" hidden="1" x14ac:dyDescent="0.3">
      <c r="A102" t="s">
        <v>35</v>
      </c>
      <c r="B102" s="2">
        <v>114676.28</v>
      </c>
      <c r="C102" s="2">
        <v>783.50300000000004</v>
      </c>
      <c r="D102" s="11">
        <v>146.36349999999999</v>
      </c>
      <c r="E102" s="2">
        <v>96318.05</v>
      </c>
      <c r="F102" s="2">
        <v>783.44500000000005</v>
      </c>
      <c r="G102" s="11">
        <v>122.9417</v>
      </c>
      <c r="H102" s="2">
        <v>0</v>
      </c>
      <c r="I102" s="2">
        <v>0</v>
      </c>
      <c r="J102" s="2">
        <v>210994.33</v>
      </c>
      <c r="K102" t="s">
        <v>55</v>
      </c>
    </row>
    <row r="103" spans="1:11" hidden="1" x14ac:dyDescent="0.3">
      <c r="A103" t="s">
        <v>36</v>
      </c>
      <c r="B103" s="2">
        <v>450352.48</v>
      </c>
      <c r="C103" s="2">
        <v>3078.6469999999999</v>
      </c>
      <c r="D103" s="11">
        <v>146.2826</v>
      </c>
      <c r="E103" s="2">
        <v>0</v>
      </c>
      <c r="F103" s="2">
        <v>0</v>
      </c>
      <c r="G103" s="11">
        <v>0</v>
      </c>
      <c r="H103" s="2">
        <v>0</v>
      </c>
      <c r="I103" s="2">
        <v>0</v>
      </c>
      <c r="J103" s="2">
        <v>450352.48</v>
      </c>
      <c r="K103" t="s">
        <v>55</v>
      </c>
    </row>
    <row r="104" spans="1:11" hidden="1" x14ac:dyDescent="0.3">
      <c r="A104" t="s">
        <v>37</v>
      </c>
      <c r="B104" s="2">
        <v>16382.64</v>
      </c>
      <c r="C104" s="2">
        <v>112.217</v>
      </c>
      <c r="D104" s="11">
        <v>145.9907</v>
      </c>
      <c r="E104" s="2">
        <v>0</v>
      </c>
      <c r="F104" s="2">
        <v>0</v>
      </c>
      <c r="G104" s="11">
        <v>0</v>
      </c>
      <c r="H104" s="2">
        <v>0</v>
      </c>
      <c r="I104" s="2">
        <v>0</v>
      </c>
      <c r="J104" s="2">
        <v>16382.64</v>
      </c>
      <c r="K104" t="s">
        <v>55</v>
      </c>
    </row>
    <row r="105" spans="1:11" hidden="1" x14ac:dyDescent="0.3">
      <c r="A105" t="s">
        <v>38</v>
      </c>
      <c r="B105" s="2">
        <v>3803.03</v>
      </c>
      <c r="C105" s="2">
        <v>26.391999999999999</v>
      </c>
      <c r="D105" s="11">
        <v>144.09780000000001</v>
      </c>
      <c r="E105" s="2">
        <v>0</v>
      </c>
      <c r="F105" s="2">
        <v>0</v>
      </c>
      <c r="G105" s="11">
        <v>0</v>
      </c>
      <c r="H105" s="2">
        <v>0</v>
      </c>
      <c r="I105" s="2">
        <v>0</v>
      </c>
      <c r="J105" s="2">
        <v>3803.03</v>
      </c>
      <c r="K105" t="s">
        <v>55</v>
      </c>
    </row>
    <row r="106" spans="1:11" hidden="1" x14ac:dyDescent="0.3">
      <c r="A106" t="s">
        <v>39</v>
      </c>
      <c r="B106" s="2">
        <v>37860.18</v>
      </c>
      <c r="C106" s="2">
        <v>647.41200000000003</v>
      </c>
      <c r="D106" s="11">
        <v>58.479300000000002</v>
      </c>
      <c r="E106" s="2">
        <v>47335.98</v>
      </c>
      <c r="F106" s="2">
        <v>151.36600000000001</v>
      </c>
      <c r="G106" s="11">
        <v>312.7253</v>
      </c>
      <c r="H106" s="2">
        <v>0</v>
      </c>
      <c r="I106" s="2">
        <v>0</v>
      </c>
      <c r="J106" s="2">
        <v>85196.160000000003</v>
      </c>
      <c r="K106" t="s">
        <v>55</v>
      </c>
    </row>
    <row r="107" spans="1:11" hidden="1" x14ac:dyDescent="0.3">
      <c r="A107" t="s">
        <v>40</v>
      </c>
      <c r="B107" s="2">
        <v>3156.17</v>
      </c>
      <c r="C107" s="2">
        <v>53.97</v>
      </c>
      <c r="D107" s="11">
        <v>58.4801</v>
      </c>
      <c r="E107" s="2">
        <v>16943.93</v>
      </c>
      <c r="F107" s="2">
        <v>94.7</v>
      </c>
      <c r="G107" s="11">
        <v>178.9222</v>
      </c>
      <c r="H107" s="2">
        <v>0</v>
      </c>
      <c r="I107" s="2">
        <v>0</v>
      </c>
      <c r="J107" s="2">
        <v>20100.099999999999</v>
      </c>
      <c r="K107" t="s">
        <v>55</v>
      </c>
    </row>
    <row r="108" spans="1:11" hidden="1" x14ac:dyDescent="0.3">
      <c r="A108" t="s">
        <v>41</v>
      </c>
      <c r="B108" s="2">
        <v>6189.99</v>
      </c>
      <c r="C108" s="2">
        <v>105.848</v>
      </c>
      <c r="D108" s="11">
        <v>58.48</v>
      </c>
      <c r="E108" s="2">
        <v>27436.560000000001</v>
      </c>
      <c r="F108" s="2">
        <v>105.848</v>
      </c>
      <c r="G108" s="11">
        <v>259.2072</v>
      </c>
      <c r="H108" s="2">
        <v>0</v>
      </c>
      <c r="I108" s="2">
        <v>0</v>
      </c>
      <c r="J108" s="2">
        <v>33626.550000000003</v>
      </c>
      <c r="K108" t="s">
        <v>55</v>
      </c>
    </row>
    <row r="109" spans="1:11" hidden="1" x14ac:dyDescent="0.3">
      <c r="A109" t="s">
        <v>42</v>
      </c>
      <c r="B109" s="2">
        <v>0.47</v>
      </c>
      <c r="C109" s="2">
        <v>8.0000000000000002E-3</v>
      </c>
      <c r="D109" s="11">
        <v>58.75</v>
      </c>
      <c r="E109" s="2">
        <v>0</v>
      </c>
      <c r="F109" s="2">
        <v>0</v>
      </c>
      <c r="G109" s="11">
        <v>0</v>
      </c>
      <c r="H109" s="2">
        <v>0</v>
      </c>
      <c r="I109" s="2">
        <v>0</v>
      </c>
      <c r="J109" s="2">
        <v>0.47</v>
      </c>
      <c r="K109" t="s">
        <v>55</v>
      </c>
    </row>
    <row r="110" spans="1:11" hidden="1" x14ac:dyDescent="0.3">
      <c r="A110" t="s">
        <v>31</v>
      </c>
      <c r="B110" s="2">
        <v>0</v>
      </c>
      <c r="C110" s="2">
        <v>0</v>
      </c>
      <c r="D110" s="11">
        <v>0</v>
      </c>
      <c r="E110" s="2">
        <v>0</v>
      </c>
      <c r="F110" s="2">
        <v>0</v>
      </c>
      <c r="G110" s="11">
        <v>0</v>
      </c>
      <c r="H110" s="2">
        <v>0</v>
      </c>
      <c r="I110" s="2">
        <v>0</v>
      </c>
      <c r="J110" s="2">
        <v>0</v>
      </c>
      <c r="K110" t="s">
        <v>56</v>
      </c>
    </row>
    <row r="111" spans="1:11" hidden="1" x14ac:dyDescent="0.3">
      <c r="A111" t="s">
        <v>32</v>
      </c>
      <c r="B111" s="2">
        <v>184134.19</v>
      </c>
      <c r="C111" s="2">
        <v>1010.797</v>
      </c>
      <c r="D111" s="11">
        <v>182.16730000000001</v>
      </c>
      <c r="E111" s="2">
        <v>283704.81</v>
      </c>
      <c r="F111" s="2">
        <v>244.30199999999999</v>
      </c>
      <c r="G111" s="11">
        <v>1161.2873</v>
      </c>
      <c r="H111" s="2">
        <v>0</v>
      </c>
      <c r="I111" s="2">
        <v>0</v>
      </c>
      <c r="J111" s="2">
        <v>467839</v>
      </c>
      <c r="K111" t="s">
        <v>56</v>
      </c>
    </row>
    <row r="112" spans="1:11" hidden="1" x14ac:dyDescent="0.3">
      <c r="A112" t="s">
        <v>33</v>
      </c>
      <c r="B112" s="2">
        <v>46807.4</v>
      </c>
      <c r="C112" s="2">
        <v>256.82100000000003</v>
      </c>
      <c r="D112" s="11">
        <v>182.2569</v>
      </c>
      <c r="E112" s="2">
        <v>69520.789999999994</v>
      </c>
      <c r="F112" s="2">
        <v>193.71700000000001</v>
      </c>
      <c r="G112" s="11">
        <v>358.87810000000002</v>
      </c>
      <c r="H112" s="2">
        <v>0</v>
      </c>
      <c r="I112" s="2">
        <v>0</v>
      </c>
      <c r="J112" s="2">
        <v>116328.19</v>
      </c>
      <c r="K112" t="s">
        <v>56</v>
      </c>
    </row>
    <row r="113" spans="1:11" hidden="1" x14ac:dyDescent="0.3">
      <c r="A113" t="s">
        <v>34</v>
      </c>
      <c r="B113" s="2">
        <v>18031.169999999998</v>
      </c>
      <c r="C113" s="2">
        <v>98.53</v>
      </c>
      <c r="D113" s="11">
        <v>183.0018</v>
      </c>
      <c r="E113" s="2">
        <v>47826.66</v>
      </c>
      <c r="F113" s="2">
        <v>97.268000000000001</v>
      </c>
      <c r="G113" s="11">
        <v>491.69979999999998</v>
      </c>
      <c r="H113" s="2">
        <v>0</v>
      </c>
      <c r="I113" s="2">
        <v>0</v>
      </c>
      <c r="J113" s="2">
        <v>65857.83</v>
      </c>
      <c r="K113" t="s">
        <v>56</v>
      </c>
    </row>
    <row r="114" spans="1:11" hidden="1" x14ac:dyDescent="0.3">
      <c r="A114" t="s">
        <v>35</v>
      </c>
      <c r="B114" s="2">
        <v>129130.98</v>
      </c>
      <c r="C114" s="2">
        <v>708.60400000000004</v>
      </c>
      <c r="D114" s="11">
        <v>182.2329</v>
      </c>
      <c r="E114" s="2">
        <v>120329.53</v>
      </c>
      <c r="F114" s="2">
        <v>708.60400000000004</v>
      </c>
      <c r="G114" s="11">
        <v>169.81209999999999</v>
      </c>
      <c r="H114" s="2">
        <v>0</v>
      </c>
      <c r="I114" s="2">
        <v>0</v>
      </c>
      <c r="J114" s="2">
        <v>249460.51</v>
      </c>
      <c r="K114" t="s">
        <v>56</v>
      </c>
    </row>
    <row r="115" spans="1:11" hidden="1" x14ac:dyDescent="0.3">
      <c r="A115" t="s">
        <v>36</v>
      </c>
      <c r="B115" s="2">
        <v>626531.31000000006</v>
      </c>
      <c r="C115" s="2">
        <v>3439.538</v>
      </c>
      <c r="D115" s="11">
        <v>182.1557</v>
      </c>
      <c r="E115" s="2">
        <v>-350.5</v>
      </c>
      <c r="F115" s="2">
        <v>0</v>
      </c>
      <c r="G115" s="11">
        <v>0</v>
      </c>
      <c r="H115" s="2">
        <v>0</v>
      </c>
      <c r="I115" s="2">
        <v>0</v>
      </c>
      <c r="J115" s="2">
        <v>626180.81000000006</v>
      </c>
      <c r="K115" t="s">
        <v>56</v>
      </c>
    </row>
    <row r="116" spans="1:11" hidden="1" x14ac:dyDescent="0.3">
      <c r="A116" t="s">
        <v>37</v>
      </c>
      <c r="B116" s="2">
        <v>12020.24</v>
      </c>
      <c r="C116" s="2">
        <v>65.998999999999995</v>
      </c>
      <c r="D116" s="11">
        <v>182.1276</v>
      </c>
      <c r="E116" s="2">
        <v>0</v>
      </c>
      <c r="F116" s="2">
        <v>0</v>
      </c>
      <c r="G116" s="11">
        <v>0</v>
      </c>
      <c r="H116" s="2">
        <v>0</v>
      </c>
      <c r="I116" s="2">
        <v>0</v>
      </c>
      <c r="J116" s="2">
        <v>12020.24</v>
      </c>
      <c r="K116" t="s">
        <v>56</v>
      </c>
    </row>
    <row r="117" spans="1:11" hidden="1" x14ac:dyDescent="0.3">
      <c r="A117" t="s">
        <v>38</v>
      </c>
      <c r="B117" s="2">
        <v>1092.49</v>
      </c>
      <c r="C117" s="2">
        <v>6.2320000000000002</v>
      </c>
      <c r="D117" s="11">
        <v>175.30330000000001</v>
      </c>
      <c r="E117" s="2">
        <v>0</v>
      </c>
      <c r="F117" s="2">
        <v>0</v>
      </c>
      <c r="G117" s="11">
        <v>0</v>
      </c>
      <c r="H117" s="2">
        <v>0</v>
      </c>
      <c r="I117" s="2">
        <v>0</v>
      </c>
      <c r="J117" s="2">
        <v>1092.49</v>
      </c>
      <c r="K117" t="s">
        <v>56</v>
      </c>
    </row>
    <row r="118" spans="1:11" hidden="1" x14ac:dyDescent="0.3">
      <c r="A118" t="s">
        <v>39</v>
      </c>
      <c r="B118" s="2">
        <v>37700.879999999997</v>
      </c>
      <c r="C118" s="2">
        <v>644.67999999999995</v>
      </c>
      <c r="D118" s="11">
        <v>58.48</v>
      </c>
      <c r="E118" s="2">
        <v>66363.73</v>
      </c>
      <c r="F118" s="2">
        <v>211.7</v>
      </c>
      <c r="G118" s="11">
        <v>313.48009999999999</v>
      </c>
      <c r="H118" s="2">
        <v>0</v>
      </c>
      <c r="I118" s="2">
        <v>0</v>
      </c>
      <c r="J118" s="2">
        <v>104064.61</v>
      </c>
      <c r="K118" t="s">
        <v>56</v>
      </c>
    </row>
    <row r="119" spans="1:11" hidden="1" x14ac:dyDescent="0.3">
      <c r="A119" t="s">
        <v>40</v>
      </c>
      <c r="B119" s="2">
        <v>8910.6</v>
      </c>
      <c r="C119" s="2">
        <v>152.37</v>
      </c>
      <c r="D119" s="11">
        <v>58.48</v>
      </c>
      <c r="E119" s="2">
        <v>36676.17</v>
      </c>
      <c r="F119" s="2">
        <v>205.63</v>
      </c>
      <c r="G119" s="11">
        <v>178.36</v>
      </c>
      <c r="H119" s="2">
        <v>0</v>
      </c>
      <c r="I119" s="2">
        <v>0</v>
      </c>
      <c r="J119" s="2">
        <v>45586.77</v>
      </c>
      <c r="K119" t="s">
        <v>56</v>
      </c>
    </row>
    <row r="120" spans="1:11" hidden="1" x14ac:dyDescent="0.3">
      <c r="A120" t="s">
        <v>41</v>
      </c>
      <c r="B120" s="2">
        <v>8455.6299999999992</v>
      </c>
      <c r="C120" s="2">
        <v>144.59</v>
      </c>
      <c r="D120" s="11">
        <v>58.48</v>
      </c>
      <c r="E120" s="2">
        <v>37425.67</v>
      </c>
      <c r="F120" s="2">
        <v>144.59</v>
      </c>
      <c r="G120" s="11">
        <v>258.83999999999997</v>
      </c>
      <c r="H120" s="2">
        <v>0</v>
      </c>
      <c r="I120" s="2">
        <v>0</v>
      </c>
      <c r="J120" s="2">
        <v>45881.3</v>
      </c>
      <c r="K120" t="s">
        <v>56</v>
      </c>
    </row>
    <row r="121" spans="1:11" hidden="1" x14ac:dyDescent="0.3">
      <c r="A121" t="s">
        <v>42</v>
      </c>
      <c r="B121" s="2">
        <v>877.2</v>
      </c>
      <c r="C121" s="2">
        <v>15</v>
      </c>
      <c r="D121" s="11">
        <v>58.48</v>
      </c>
      <c r="E121" s="2">
        <v>0</v>
      </c>
      <c r="F121" s="2">
        <v>0</v>
      </c>
      <c r="G121" s="11">
        <v>0</v>
      </c>
      <c r="H121" s="2">
        <v>0</v>
      </c>
      <c r="I121" s="2">
        <v>0</v>
      </c>
      <c r="J121" s="2">
        <v>877.2</v>
      </c>
      <c r="K121" t="s">
        <v>56</v>
      </c>
    </row>
    <row r="122" spans="1:11" hidden="1" x14ac:dyDescent="0.3">
      <c r="A122" t="s">
        <v>31</v>
      </c>
      <c r="B122" s="2">
        <v>0</v>
      </c>
      <c r="C122" s="2">
        <v>0</v>
      </c>
      <c r="D122" s="11">
        <v>0</v>
      </c>
      <c r="E122" s="2">
        <v>0</v>
      </c>
      <c r="F122" s="2">
        <v>0</v>
      </c>
      <c r="G122" s="11">
        <v>0</v>
      </c>
      <c r="H122" s="2">
        <v>0</v>
      </c>
      <c r="I122" s="2">
        <v>0</v>
      </c>
      <c r="J122" s="2">
        <v>0</v>
      </c>
      <c r="K122" t="s">
        <v>57</v>
      </c>
    </row>
    <row r="123" spans="1:11" hidden="1" x14ac:dyDescent="0.3">
      <c r="A123" t="s">
        <v>32</v>
      </c>
      <c r="B123" s="2">
        <v>186978.15</v>
      </c>
      <c r="C123" s="2">
        <v>1191.1220000000001</v>
      </c>
      <c r="D123" s="11">
        <v>156.97649999999999</v>
      </c>
      <c r="E123" s="2">
        <v>367498.59</v>
      </c>
      <c r="F123" s="2">
        <v>395.00099999999998</v>
      </c>
      <c r="G123" s="11">
        <v>930.37379999999996</v>
      </c>
      <c r="H123" s="2">
        <v>0</v>
      </c>
      <c r="I123" s="2">
        <v>0</v>
      </c>
      <c r="J123" s="2">
        <v>554476.74</v>
      </c>
      <c r="K123" t="s">
        <v>57</v>
      </c>
    </row>
    <row r="124" spans="1:11" hidden="1" x14ac:dyDescent="0.3">
      <c r="A124" t="s">
        <v>33</v>
      </c>
      <c r="B124" s="2">
        <v>78182.42</v>
      </c>
      <c r="C124" s="2">
        <v>498.20299999999997</v>
      </c>
      <c r="D124" s="11">
        <v>156.9288</v>
      </c>
      <c r="E124" s="2">
        <v>68760.22</v>
      </c>
      <c r="F124" s="2">
        <v>193.214</v>
      </c>
      <c r="G124" s="11">
        <v>355.87599999999998</v>
      </c>
      <c r="H124" s="2">
        <v>0</v>
      </c>
      <c r="I124" s="2">
        <v>0</v>
      </c>
      <c r="J124" s="2">
        <v>146942.64000000001</v>
      </c>
      <c r="K124" t="s">
        <v>57</v>
      </c>
    </row>
    <row r="125" spans="1:11" hidden="1" x14ac:dyDescent="0.3">
      <c r="A125" t="s">
        <v>34</v>
      </c>
      <c r="B125" s="2">
        <v>55731.99</v>
      </c>
      <c r="C125" s="2">
        <v>355.11099999999999</v>
      </c>
      <c r="D125" s="11">
        <v>156.94239999999999</v>
      </c>
      <c r="E125" s="2">
        <v>51852.18</v>
      </c>
      <c r="F125" s="2">
        <v>355.01499999999999</v>
      </c>
      <c r="G125" s="11">
        <v>146.05629999999999</v>
      </c>
      <c r="H125" s="2">
        <v>0</v>
      </c>
      <c r="I125" s="2">
        <v>0</v>
      </c>
      <c r="J125" s="2">
        <v>107584.17</v>
      </c>
      <c r="K125" t="s">
        <v>57</v>
      </c>
    </row>
    <row r="126" spans="1:11" hidden="1" x14ac:dyDescent="0.3">
      <c r="A126" t="s">
        <v>35</v>
      </c>
      <c r="B126" s="2">
        <v>119628.43</v>
      </c>
      <c r="C126" s="2">
        <v>762.07500000000005</v>
      </c>
      <c r="D126" s="11">
        <v>156.97720000000001</v>
      </c>
      <c r="E126" s="2">
        <v>97993.279999999999</v>
      </c>
      <c r="F126" s="2">
        <v>762.07500000000005</v>
      </c>
      <c r="G126" s="11">
        <v>128.5874</v>
      </c>
      <c r="H126" s="2">
        <v>0</v>
      </c>
      <c r="I126" s="2">
        <v>0</v>
      </c>
      <c r="J126" s="2">
        <v>217621.71</v>
      </c>
      <c r="K126" t="s">
        <v>57</v>
      </c>
    </row>
    <row r="127" spans="1:11" hidden="1" x14ac:dyDescent="0.3">
      <c r="A127" t="s">
        <v>36</v>
      </c>
      <c r="B127" s="2">
        <v>546019.99</v>
      </c>
      <c r="C127" s="2">
        <v>3477.643</v>
      </c>
      <c r="D127" s="11">
        <v>157.0086</v>
      </c>
      <c r="E127" s="2">
        <v>0</v>
      </c>
      <c r="F127" s="2">
        <v>0</v>
      </c>
      <c r="G127" s="11">
        <v>0</v>
      </c>
      <c r="H127" s="2">
        <v>0</v>
      </c>
      <c r="I127" s="2">
        <v>0</v>
      </c>
      <c r="J127" s="2">
        <v>546019.99</v>
      </c>
      <c r="K127" t="s">
        <v>57</v>
      </c>
    </row>
    <row r="128" spans="1:11" hidden="1" x14ac:dyDescent="0.3">
      <c r="A128" t="s">
        <v>37</v>
      </c>
      <c r="B128" s="2">
        <v>15228.31</v>
      </c>
      <c r="C128" s="2">
        <v>96.667000000000002</v>
      </c>
      <c r="D128" s="11">
        <v>157.53370000000001</v>
      </c>
      <c r="E128" s="2">
        <v>0</v>
      </c>
      <c r="F128" s="2">
        <v>0</v>
      </c>
      <c r="G128" s="11">
        <v>0</v>
      </c>
      <c r="H128" s="2">
        <v>0</v>
      </c>
      <c r="I128" s="2">
        <v>0</v>
      </c>
      <c r="J128" s="2">
        <v>15228.31</v>
      </c>
      <c r="K128" t="s">
        <v>57</v>
      </c>
    </row>
    <row r="129" spans="1:11" hidden="1" x14ac:dyDescent="0.3">
      <c r="A129" t="s">
        <v>38</v>
      </c>
      <c r="B129" s="2">
        <v>941.83</v>
      </c>
      <c r="C129" s="2">
        <v>6.01</v>
      </c>
      <c r="D129" s="11">
        <v>156.7105</v>
      </c>
      <c r="E129" s="2">
        <v>0</v>
      </c>
      <c r="F129" s="2">
        <v>0</v>
      </c>
      <c r="G129" s="11">
        <v>0</v>
      </c>
      <c r="H129" s="2">
        <v>0</v>
      </c>
      <c r="I129" s="2">
        <v>0</v>
      </c>
      <c r="J129" s="2">
        <v>941.83</v>
      </c>
      <c r="K129" t="s">
        <v>57</v>
      </c>
    </row>
    <row r="130" spans="1:11" hidden="1" x14ac:dyDescent="0.3">
      <c r="A130" t="s">
        <v>39</v>
      </c>
      <c r="B130" s="2">
        <v>33216.639999999999</v>
      </c>
      <c r="C130" s="2">
        <v>567.87199999999996</v>
      </c>
      <c r="D130" s="11">
        <v>58.493200000000002</v>
      </c>
      <c r="E130" s="2">
        <v>55485.54</v>
      </c>
      <c r="F130" s="2">
        <v>177.334</v>
      </c>
      <c r="G130" s="11">
        <v>312.88720000000001</v>
      </c>
      <c r="H130" s="2">
        <v>0</v>
      </c>
      <c r="I130" s="2">
        <v>0</v>
      </c>
      <c r="J130" s="2">
        <v>88702.18</v>
      </c>
      <c r="K130" t="s">
        <v>57</v>
      </c>
    </row>
    <row r="131" spans="1:11" hidden="1" x14ac:dyDescent="0.3">
      <c r="A131" t="s">
        <v>40</v>
      </c>
      <c r="B131" s="2">
        <v>3801.2</v>
      </c>
      <c r="C131" s="2">
        <v>65.242999999999995</v>
      </c>
      <c r="D131" s="11">
        <v>58.2622</v>
      </c>
      <c r="E131" s="2">
        <v>21759.919999999998</v>
      </c>
      <c r="F131" s="2">
        <v>121.78400000000001</v>
      </c>
      <c r="G131" s="11">
        <v>178.6763</v>
      </c>
      <c r="H131" s="2">
        <v>0</v>
      </c>
      <c r="I131" s="2">
        <v>0</v>
      </c>
      <c r="J131" s="2">
        <v>25561.119999999999</v>
      </c>
      <c r="K131" t="s">
        <v>57</v>
      </c>
    </row>
    <row r="132" spans="1:11" hidden="1" x14ac:dyDescent="0.3">
      <c r="A132" t="s">
        <v>41</v>
      </c>
      <c r="B132" s="2">
        <v>6315.84</v>
      </c>
      <c r="C132" s="2">
        <v>107.548</v>
      </c>
      <c r="D132" s="11">
        <v>58.7258</v>
      </c>
      <c r="E132" s="2">
        <v>27954.720000000001</v>
      </c>
      <c r="F132" s="2">
        <v>107.548</v>
      </c>
      <c r="G132" s="11">
        <v>259.92779999999999</v>
      </c>
      <c r="H132" s="2">
        <v>0</v>
      </c>
      <c r="I132" s="2">
        <v>0</v>
      </c>
      <c r="J132" s="2">
        <v>34270.559999999998</v>
      </c>
      <c r="K132" t="s">
        <v>57</v>
      </c>
    </row>
    <row r="133" spans="1:11" hidden="1" x14ac:dyDescent="0.3">
      <c r="A133" t="s">
        <v>42</v>
      </c>
      <c r="B133" s="2">
        <v>1637.43</v>
      </c>
      <c r="C133" s="2">
        <v>28.047000000000001</v>
      </c>
      <c r="D133" s="11">
        <v>58.381599999999999</v>
      </c>
      <c r="E133" s="2">
        <v>0</v>
      </c>
      <c r="F133" s="2">
        <v>0</v>
      </c>
      <c r="G133" s="11">
        <v>0</v>
      </c>
      <c r="H133" s="2">
        <v>0</v>
      </c>
      <c r="I133" s="2">
        <v>0</v>
      </c>
      <c r="J133" s="2">
        <v>1637.43</v>
      </c>
      <c r="K133" t="s">
        <v>57</v>
      </c>
    </row>
    <row r="134" spans="1:11" x14ac:dyDescent="0.3">
      <c r="A134" t="s">
        <v>31</v>
      </c>
      <c r="B134" s="2">
        <v>0</v>
      </c>
      <c r="C134" s="2">
        <v>0</v>
      </c>
      <c r="D134" s="11">
        <v>0</v>
      </c>
      <c r="E134" s="2">
        <v>0</v>
      </c>
      <c r="F134" s="2">
        <v>0</v>
      </c>
      <c r="G134" s="11">
        <v>0</v>
      </c>
      <c r="H134" s="2">
        <v>0</v>
      </c>
      <c r="I134" s="2">
        <v>0</v>
      </c>
      <c r="J134" s="2">
        <v>0</v>
      </c>
      <c r="K134" t="s">
        <v>58</v>
      </c>
    </row>
    <row r="135" spans="1:11" x14ac:dyDescent="0.3">
      <c r="A135" t="s">
        <v>32</v>
      </c>
      <c r="B135" s="2">
        <v>79430.36</v>
      </c>
      <c r="C135" s="2">
        <v>284.96100000000001</v>
      </c>
      <c r="D135" s="11">
        <v>278.74119999999999</v>
      </c>
      <c r="E135" s="2">
        <v>285988.7</v>
      </c>
      <c r="F135" s="2">
        <v>86.332999999999998</v>
      </c>
      <c r="G135" s="11">
        <v>3312.6232</v>
      </c>
      <c r="H135" s="2">
        <v>0</v>
      </c>
      <c r="I135" s="2">
        <v>0</v>
      </c>
      <c r="J135" s="2">
        <v>365419.06</v>
      </c>
      <c r="K135" t="s">
        <v>58</v>
      </c>
    </row>
    <row r="136" spans="1:11" x14ac:dyDescent="0.3">
      <c r="A136" t="s">
        <v>33</v>
      </c>
      <c r="B136" s="2">
        <v>18394.07</v>
      </c>
      <c r="C136" s="2">
        <v>65.984999999999999</v>
      </c>
      <c r="D136" s="11">
        <v>278.76139999999998</v>
      </c>
      <c r="E136" s="2">
        <v>63895.55</v>
      </c>
      <c r="F136" s="2">
        <v>98.266000000000005</v>
      </c>
      <c r="G136" s="11">
        <v>650.23050000000001</v>
      </c>
      <c r="H136" s="2">
        <v>0</v>
      </c>
      <c r="I136" s="2">
        <v>0</v>
      </c>
      <c r="J136" s="2">
        <v>82289.62</v>
      </c>
      <c r="K136" t="s">
        <v>58</v>
      </c>
    </row>
    <row r="137" spans="1:11" x14ac:dyDescent="0.3">
      <c r="A137" t="s">
        <v>34</v>
      </c>
      <c r="B137" s="2">
        <v>4738.41</v>
      </c>
      <c r="C137" s="2">
        <v>17.462</v>
      </c>
      <c r="D137" s="11">
        <v>271.35550000000001</v>
      </c>
      <c r="E137" s="2">
        <v>13984.62</v>
      </c>
      <c r="F137" s="2">
        <v>17.454000000000001</v>
      </c>
      <c r="G137" s="11">
        <v>801.22720000000004</v>
      </c>
      <c r="H137" s="2">
        <v>0</v>
      </c>
      <c r="I137" s="2">
        <v>-0.01</v>
      </c>
      <c r="J137" s="2">
        <v>18723.02</v>
      </c>
      <c r="K137" t="s">
        <v>58</v>
      </c>
    </row>
    <row r="138" spans="1:11" x14ac:dyDescent="0.3">
      <c r="A138" t="s">
        <v>35</v>
      </c>
      <c r="B138" s="2">
        <v>176418.28</v>
      </c>
      <c r="C138" s="2">
        <v>632.66600000000005</v>
      </c>
      <c r="D138" s="11">
        <v>278.84899999999999</v>
      </c>
      <c r="E138" s="2">
        <v>125312.38</v>
      </c>
      <c r="F138" s="2">
        <v>632.66600000000005</v>
      </c>
      <c r="G138" s="11">
        <v>198.07040000000001</v>
      </c>
      <c r="H138" s="2">
        <v>0</v>
      </c>
      <c r="I138" s="2">
        <v>0</v>
      </c>
      <c r="J138" s="2">
        <v>301730.65999999997</v>
      </c>
      <c r="K138" t="s">
        <v>58</v>
      </c>
    </row>
    <row r="139" spans="1:11" x14ac:dyDescent="0.3">
      <c r="A139" t="s">
        <v>36</v>
      </c>
      <c r="B139" s="2">
        <v>792350.92</v>
      </c>
      <c r="C139" s="2">
        <v>2842.7260000000001</v>
      </c>
      <c r="D139" s="11">
        <v>278.72930000000002</v>
      </c>
      <c r="E139" s="2">
        <v>0</v>
      </c>
      <c r="F139" s="2">
        <v>0</v>
      </c>
      <c r="G139" s="11">
        <v>0</v>
      </c>
      <c r="H139" s="2">
        <v>0</v>
      </c>
      <c r="I139" s="2">
        <v>0</v>
      </c>
      <c r="J139" s="2">
        <v>792350.92</v>
      </c>
      <c r="K139" t="s">
        <v>58</v>
      </c>
    </row>
    <row r="140" spans="1:11" x14ac:dyDescent="0.3">
      <c r="A140" t="s">
        <v>37</v>
      </c>
      <c r="B140" s="2">
        <v>14213.36</v>
      </c>
      <c r="C140" s="2">
        <v>51.232999999999997</v>
      </c>
      <c r="D140" s="11">
        <v>277.42590000000001</v>
      </c>
      <c r="E140" s="2">
        <v>0</v>
      </c>
      <c r="F140" s="2">
        <v>0</v>
      </c>
      <c r="G140" s="11">
        <v>0</v>
      </c>
      <c r="H140" s="2">
        <v>0</v>
      </c>
      <c r="I140" s="2">
        <v>0</v>
      </c>
      <c r="J140" s="2">
        <v>14213.36</v>
      </c>
      <c r="K140" t="s">
        <v>58</v>
      </c>
    </row>
    <row r="141" spans="1:11" x14ac:dyDescent="0.3">
      <c r="A141" t="s">
        <v>38</v>
      </c>
      <c r="B141" s="2">
        <v>-0.01</v>
      </c>
      <c r="C141" s="2">
        <v>0</v>
      </c>
      <c r="D141" s="11">
        <v>0</v>
      </c>
      <c r="E141" s="2">
        <v>0</v>
      </c>
      <c r="F141" s="2">
        <v>0</v>
      </c>
      <c r="G141" s="11">
        <v>0</v>
      </c>
      <c r="H141" s="2">
        <v>0</v>
      </c>
      <c r="I141" s="2">
        <v>0</v>
      </c>
      <c r="J141" s="2">
        <v>-0.01</v>
      </c>
      <c r="K141" t="s">
        <v>58</v>
      </c>
    </row>
    <row r="142" spans="1:11" x14ac:dyDescent="0.3">
      <c r="A142" t="s">
        <v>39</v>
      </c>
      <c r="B142" s="2">
        <v>68655.520000000004</v>
      </c>
      <c r="C142" s="2">
        <v>1174.2429999999999</v>
      </c>
      <c r="D142" s="11">
        <v>58.4679</v>
      </c>
      <c r="E142" s="2">
        <v>134482.49</v>
      </c>
      <c r="F142" s="2">
        <v>428.666</v>
      </c>
      <c r="G142" s="11">
        <v>313.72320000000002</v>
      </c>
      <c r="H142" s="2">
        <v>0</v>
      </c>
      <c r="I142" s="2">
        <v>0</v>
      </c>
      <c r="J142" s="2">
        <v>203138.01</v>
      </c>
      <c r="K142" t="s">
        <v>58</v>
      </c>
    </row>
    <row r="143" spans="1:11" x14ac:dyDescent="0.3">
      <c r="A143" t="s">
        <v>40</v>
      </c>
      <c r="B143" s="2">
        <v>11345.12</v>
      </c>
      <c r="C143" s="2">
        <v>193.72300000000001</v>
      </c>
      <c r="D143" s="11">
        <v>58.563600000000001</v>
      </c>
      <c r="E143" s="2">
        <v>36028.720000000001</v>
      </c>
      <c r="F143" s="2">
        <v>201.55199999999999</v>
      </c>
      <c r="G143" s="11">
        <v>178.75640000000001</v>
      </c>
      <c r="H143" s="2">
        <v>0</v>
      </c>
      <c r="I143" s="2">
        <v>0</v>
      </c>
      <c r="J143" s="2">
        <v>47373.84</v>
      </c>
      <c r="K143" t="s">
        <v>58</v>
      </c>
    </row>
    <row r="144" spans="1:11" x14ac:dyDescent="0.3">
      <c r="A144" t="s">
        <v>41</v>
      </c>
      <c r="B144" s="2">
        <v>13567.36</v>
      </c>
      <c r="C144" s="2">
        <v>231.73500000000001</v>
      </c>
      <c r="D144" s="11">
        <v>58.546900000000001</v>
      </c>
      <c r="E144" s="2">
        <v>60050.879999999997</v>
      </c>
      <c r="F144" s="2">
        <v>231.738</v>
      </c>
      <c r="G144" s="11">
        <v>259.13260000000002</v>
      </c>
      <c r="H144" s="2">
        <v>0</v>
      </c>
      <c r="I144" s="2">
        <v>0</v>
      </c>
      <c r="J144" s="2">
        <v>73618.240000000005</v>
      </c>
      <c r="K144" t="s">
        <v>58</v>
      </c>
    </row>
    <row r="145" spans="1:11" ht="15" thickBot="1" x14ac:dyDescent="0.35">
      <c r="A145" t="s">
        <v>42</v>
      </c>
      <c r="B145" s="2">
        <v>2748.56</v>
      </c>
      <c r="C145" s="2">
        <v>47.12</v>
      </c>
      <c r="D145" s="11">
        <v>58.331099999999999</v>
      </c>
      <c r="E145" s="2">
        <v>0</v>
      </c>
      <c r="F145" s="2">
        <v>0</v>
      </c>
      <c r="G145" s="11">
        <v>0</v>
      </c>
      <c r="H145" s="2">
        <v>0</v>
      </c>
      <c r="I145" s="2">
        <v>0</v>
      </c>
      <c r="J145" s="2">
        <v>2748.56</v>
      </c>
      <c r="K145" t="s">
        <v>58</v>
      </c>
    </row>
    <row r="146" spans="1:11" hidden="1" x14ac:dyDescent="0.3">
      <c r="B146" s="2"/>
      <c r="C146" s="2"/>
      <c r="D146" s="11"/>
      <c r="E146" s="2"/>
      <c r="F146" s="2"/>
      <c r="G146" s="11"/>
      <c r="H146" s="2"/>
      <c r="I146" s="2"/>
      <c r="J146" s="2"/>
      <c r="K146" t="s">
        <v>54</v>
      </c>
    </row>
    <row r="147" spans="1:11" ht="15" thickBot="1" x14ac:dyDescent="0.35">
      <c r="B147" s="70">
        <f>SUBTOTAL(9,B2:B146)</f>
        <v>1181861.9500000004</v>
      </c>
      <c r="C147" s="71">
        <f>SUBTOTAL(9,C2:C146)</f>
        <v>5541.8539999999994</v>
      </c>
      <c r="D147" s="72">
        <f>B147/C147</f>
        <v>213.26111261682473</v>
      </c>
      <c r="E147" s="71">
        <f>SUBTOTAL(9,E2:E146)</f>
        <v>719743.34</v>
      </c>
      <c r="F147" s="71">
        <f>SUBTOTAL(9,F2:F146)</f>
        <v>1696.675</v>
      </c>
      <c r="G147" s="72">
        <f>E147/F147</f>
        <v>424.20813650227649</v>
      </c>
      <c r="H147" s="73"/>
      <c r="I147" s="2"/>
      <c r="J147" s="2"/>
    </row>
    <row r="148" spans="1:11" x14ac:dyDescent="0.3">
      <c r="B148" s="2"/>
      <c r="C148" s="2"/>
      <c r="D148" s="11"/>
      <c r="E148" s="2"/>
      <c r="F148" s="2"/>
      <c r="G148" s="11"/>
      <c r="H148" s="2"/>
      <c r="I148" s="2"/>
      <c r="J148" s="2"/>
    </row>
    <row r="149" spans="1:11" x14ac:dyDescent="0.3">
      <c r="B149" s="2"/>
      <c r="C149" s="2"/>
      <c r="D149" s="11"/>
      <c r="E149" s="2"/>
      <c r="F149" s="2"/>
      <c r="G149" s="11"/>
      <c r="H149" s="2"/>
      <c r="I149" s="2"/>
      <c r="J149" s="2"/>
    </row>
    <row r="150" spans="1:11" x14ac:dyDescent="0.3">
      <c r="B150" s="2"/>
      <c r="C150" s="2"/>
      <c r="D150" s="11"/>
      <c r="E150" s="2"/>
      <c r="F150" s="2"/>
      <c r="G150" s="11"/>
      <c r="H150" s="2"/>
      <c r="I150" s="2"/>
      <c r="J150" s="2"/>
    </row>
    <row r="151" spans="1:11" x14ac:dyDescent="0.3">
      <c r="B151" s="2"/>
      <c r="C151" s="2"/>
      <c r="D151" s="11"/>
      <c r="E151" s="2"/>
      <c r="F151" s="2"/>
      <c r="G151" s="11"/>
      <c r="H151" s="2"/>
      <c r="I151" s="2"/>
      <c r="J151" s="2"/>
    </row>
    <row r="152" spans="1:11" x14ac:dyDescent="0.3">
      <c r="B152" s="2"/>
      <c r="C152" s="2"/>
      <c r="D152" s="11"/>
      <c r="E152" s="2"/>
      <c r="F152" s="2"/>
      <c r="G152" s="11"/>
      <c r="H152" s="2"/>
      <c r="I152" s="2"/>
      <c r="J152" s="2"/>
    </row>
    <row r="153" spans="1:11" x14ac:dyDescent="0.3">
      <c r="A153" t="s">
        <v>21</v>
      </c>
      <c r="B153" s="2" t="s">
        <v>22</v>
      </c>
      <c r="C153" s="2" t="s">
        <v>23</v>
      </c>
      <c r="D153" s="11" t="s">
        <v>24</v>
      </c>
      <c r="E153" s="2" t="s">
        <v>25</v>
      </c>
      <c r="F153" s="2" t="s">
        <v>26</v>
      </c>
      <c r="G153" s="11" t="s">
        <v>27</v>
      </c>
      <c r="H153" s="2" t="s">
        <v>28</v>
      </c>
      <c r="I153" s="2" t="s">
        <v>29</v>
      </c>
      <c r="J153" s="2" t="s">
        <v>30</v>
      </c>
      <c r="K153" t="s">
        <v>43</v>
      </c>
    </row>
    <row r="154" spans="1:11" x14ac:dyDescent="0.3">
      <c r="A154" t="s">
        <v>31</v>
      </c>
      <c r="B154" s="2">
        <v>0</v>
      </c>
      <c r="C154" s="2">
        <v>0</v>
      </c>
      <c r="D154" s="74">
        <v>0</v>
      </c>
      <c r="E154" s="54">
        <v>0</v>
      </c>
      <c r="F154" s="54">
        <v>0</v>
      </c>
      <c r="G154" s="74">
        <v>0</v>
      </c>
      <c r="H154" s="2">
        <v>0</v>
      </c>
      <c r="I154" s="2">
        <v>0</v>
      </c>
      <c r="J154" s="2">
        <v>0</v>
      </c>
      <c r="K154" t="s">
        <v>58</v>
      </c>
    </row>
    <row r="155" spans="1:11" x14ac:dyDescent="0.3">
      <c r="A155" t="s">
        <v>32</v>
      </c>
      <c r="B155" s="2">
        <f>C155*D155</f>
        <v>60771.099912402999</v>
      </c>
      <c r="C155" s="2">
        <v>284.96100000000001</v>
      </c>
      <c r="D155" s="74">
        <v>213.26111261682473</v>
      </c>
      <c r="E155" s="54">
        <f>F155*G155</f>
        <v>36623.161048651033</v>
      </c>
      <c r="F155" s="54">
        <v>86.332999999999998</v>
      </c>
      <c r="G155" s="74">
        <v>424.20813650227649</v>
      </c>
      <c r="H155" s="2">
        <v>0</v>
      </c>
      <c r="I155" s="2">
        <v>0</v>
      </c>
      <c r="J155" s="2">
        <v>365419.06</v>
      </c>
      <c r="K155" t="s">
        <v>58</v>
      </c>
    </row>
    <row r="156" spans="1:11" x14ac:dyDescent="0.3">
      <c r="A156" t="s">
        <v>33</v>
      </c>
      <c r="B156" s="2">
        <f t="shared" ref="B156:B165" si="0">C156*D156</f>
        <v>14072.03451602118</v>
      </c>
      <c r="C156" s="2">
        <v>65.984999999999999</v>
      </c>
      <c r="D156" s="74">
        <v>213.26111261682473</v>
      </c>
      <c r="E156" s="54">
        <f t="shared" ref="E156:E165" si="1">F156*G156</f>
        <v>41685.236741532703</v>
      </c>
      <c r="F156" s="54">
        <v>98.266000000000005</v>
      </c>
      <c r="G156" s="74">
        <v>424.20813650227649</v>
      </c>
      <c r="H156" s="2">
        <v>0</v>
      </c>
      <c r="I156" s="2">
        <v>0</v>
      </c>
      <c r="J156" s="2">
        <v>82289.62</v>
      </c>
      <c r="K156" t="s">
        <v>58</v>
      </c>
    </row>
    <row r="157" spans="1:11" x14ac:dyDescent="0.3">
      <c r="A157" t="s">
        <v>34</v>
      </c>
      <c r="B157" s="2">
        <f t="shared" si="0"/>
        <v>3723.9655485149933</v>
      </c>
      <c r="C157" s="2">
        <v>17.462</v>
      </c>
      <c r="D157" s="74">
        <v>213.26111261682473</v>
      </c>
      <c r="E157" s="54">
        <f t="shared" si="1"/>
        <v>7404.1288145107337</v>
      </c>
      <c r="F157" s="54">
        <v>17.454000000000001</v>
      </c>
      <c r="G157" s="74">
        <v>424.20813650227649</v>
      </c>
      <c r="H157" s="2">
        <v>0</v>
      </c>
      <c r="I157" s="2">
        <v>-0.01</v>
      </c>
      <c r="J157" s="2">
        <v>18723.02</v>
      </c>
      <c r="K157" t="s">
        <v>58</v>
      </c>
    </row>
    <row r="158" spans="1:11" x14ac:dyDescent="0.3">
      <c r="A158" t="s">
        <v>35</v>
      </c>
      <c r="B158" s="2">
        <f t="shared" si="0"/>
        <v>134923.05507483604</v>
      </c>
      <c r="C158" s="2">
        <v>632.66600000000005</v>
      </c>
      <c r="D158" s="74">
        <v>213.26111261682473</v>
      </c>
      <c r="E158" s="54">
        <f t="shared" si="1"/>
        <v>268382.06488834927</v>
      </c>
      <c r="F158" s="54">
        <v>632.66600000000005</v>
      </c>
      <c r="G158" s="74">
        <v>424.20813650227649</v>
      </c>
      <c r="H158" s="2">
        <v>0</v>
      </c>
      <c r="I158" s="2">
        <v>0</v>
      </c>
      <c r="J158" s="2">
        <v>301730.65999999997</v>
      </c>
      <c r="K158" t="s">
        <v>58</v>
      </c>
    </row>
    <row r="159" spans="1:11" x14ac:dyDescent="0.3">
      <c r="A159" t="s">
        <v>36</v>
      </c>
      <c r="B159" s="2">
        <f t="shared" si="0"/>
        <v>606242.90962477576</v>
      </c>
      <c r="C159" s="2">
        <v>2842.7260000000001</v>
      </c>
      <c r="D159" s="74">
        <v>213.26111261682473</v>
      </c>
      <c r="E159" s="54">
        <f t="shared" si="1"/>
        <v>0</v>
      </c>
      <c r="F159" s="54">
        <v>0</v>
      </c>
      <c r="G159" s="74">
        <v>424.20813650227649</v>
      </c>
      <c r="H159" s="2">
        <v>0</v>
      </c>
      <c r="I159" s="2">
        <v>0</v>
      </c>
      <c r="J159" s="2">
        <v>792350.92</v>
      </c>
      <c r="K159" t="s">
        <v>58</v>
      </c>
    </row>
    <row r="160" spans="1:11" x14ac:dyDescent="0.3">
      <c r="A160" t="s">
        <v>37</v>
      </c>
      <c r="B160" s="2">
        <f t="shared" si="0"/>
        <v>10926.006582697781</v>
      </c>
      <c r="C160" s="2">
        <v>51.232999999999997</v>
      </c>
      <c r="D160" s="74">
        <v>213.26111261682473</v>
      </c>
      <c r="E160" s="54">
        <f t="shared" si="1"/>
        <v>0</v>
      </c>
      <c r="F160" s="54">
        <v>0</v>
      </c>
      <c r="G160" s="74">
        <v>424.20813650227649</v>
      </c>
      <c r="H160" s="2">
        <v>0</v>
      </c>
      <c r="I160" s="2">
        <v>0</v>
      </c>
      <c r="J160" s="2">
        <v>14213.36</v>
      </c>
      <c r="K160" t="s">
        <v>58</v>
      </c>
    </row>
    <row r="161" spans="1:11" x14ac:dyDescent="0.3">
      <c r="A161" t="s">
        <v>38</v>
      </c>
      <c r="B161" s="2">
        <f t="shared" si="0"/>
        <v>0</v>
      </c>
      <c r="C161" s="2">
        <v>0</v>
      </c>
      <c r="D161" s="74">
        <v>213.26111261682473</v>
      </c>
      <c r="E161" s="54">
        <f t="shared" si="1"/>
        <v>0</v>
      </c>
      <c r="F161" s="54">
        <v>0</v>
      </c>
      <c r="G161" s="74">
        <v>424.20813650227649</v>
      </c>
      <c r="H161" s="2">
        <v>0</v>
      </c>
      <c r="I161" s="2">
        <v>0</v>
      </c>
      <c r="J161" s="2">
        <v>-0.01</v>
      </c>
      <c r="K161" t="s">
        <v>58</v>
      </c>
    </row>
    <row r="162" spans="1:11" x14ac:dyDescent="0.3">
      <c r="A162" t="s">
        <v>39</v>
      </c>
      <c r="B162" s="2">
        <f t="shared" si="0"/>
        <v>250420.3686625181</v>
      </c>
      <c r="C162" s="2">
        <v>1174.2429999999999</v>
      </c>
      <c r="D162" s="74">
        <v>213.26111261682473</v>
      </c>
      <c r="E162" s="54">
        <f t="shared" si="1"/>
        <v>181843.60504188485</v>
      </c>
      <c r="F162" s="54">
        <v>428.666</v>
      </c>
      <c r="G162" s="74">
        <v>424.20813650227649</v>
      </c>
      <c r="H162" s="2">
        <v>0</v>
      </c>
      <c r="I162" s="2">
        <v>0</v>
      </c>
      <c r="J162" s="2">
        <v>203138.01</v>
      </c>
      <c r="K162" t="s">
        <v>58</v>
      </c>
    </row>
    <row r="163" spans="1:11" x14ac:dyDescent="0.3">
      <c r="A163" t="s">
        <v>40</v>
      </c>
      <c r="B163" s="2">
        <f t="shared" si="0"/>
        <v>41313.582519469142</v>
      </c>
      <c r="C163" s="2">
        <v>193.72300000000001</v>
      </c>
      <c r="D163" s="74">
        <v>213.26111261682473</v>
      </c>
      <c r="E163" s="54">
        <f t="shared" si="1"/>
        <v>85499.998328306829</v>
      </c>
      <c r="F163" s="54">
        <v>201.55199999999999</v>
      </c>
      <c r="G163" s="74">
        <v>424.20813650227649</v>
      </c>
      <c r="H163" s="2">
        <v>0</v>
      </c>
      <c r="I163" s="2">
        <v>0</v>
      </c>
      <c r="J163" s="2">
        <v>47373.84</v>
      </c>
      <c r="K163" t="s">
        <v>58</v>
      </c>
    </row>
    <row r="164" spans="1:11" x14ac:dyDescent="0.3">
      <c r="A164" t="s">
        <v>41</v>
      </c>
      <c r="B164" s="2">
        <f t="shared" si="0"/>
        <v>49420.06393225988</v>
      </c>
      <c r="C164" s="2">
        <v>231.73500000000001</v>
      </c>
      <c r="D164" s="74">
        <v>213.26111261682473</v>
      </c>
      <c r="E164" s="54">
        <f t="shared" si="1"/>
        <v>98305.14513676455</v>
      </c>
      <c r="F164" s="54">
        <v>231.738</v>
      </c>
      <c r="G164" s="74">
        <v>424.20813650227649</v>
      </c>
      <c r="H164" s="2">
        <v>0</v>
      </c>
      <c r="I164" s="2">
        <v>0</v>
      </c>
      <c r="J164" s="2">
        <v>73618.240000000005</v>
      </c>
      <c r="K164" t="s">
        <v>58</v>
      </c>
    </row>
    <row r="165" spans="1:11" x14ac:dyDescent="0.3">
      <c r="A165" t="s">
        <v>42</v>
      </c>
      <c r="B165" s="2">
        <f t="shared" si="0"/>
        <v>10048.863626504781</v>
      </c>
      <c r="C165" s="2">
        <v>47.12</v>
      </c>
      <c r="D165" s="74">
        <v>213.26111261682473</v>
      </c>
      <c r="E165" s="54">
        <f t="shared" si="1"/>
        <v>0</v>
      </c>
      <c r="F165" s="54">
        <v>0</v>
      </c>
      <c r="G165" s="74">
        <v>424.20813650227649</v>
      </c>
      <c r="H165" s="2">
        <v>0</v>
      </c>
      <c r="I165" s="2">
        <v>0</v>
      </c>
      <c r="J165" s="2">
        <v>2748.56</v>
      </c>
      <c r="K165" t="s">
        <v>58</v>
      </c>
    </row>
    <row r="166" spans="1:11" x14ac:dyDescent="0.3">
      <c r="B166" s="56">
        <f>SUBTOTAL(9,B154:B165)</f>
        <v>1181861.9500000004</v>
      </c>
      <c r="C166" s="57">
        <f>SUBTOTAL(9,C154:C165)</f>
        <v>5541.8539999999994</v>
      </c>
      <c r="D166" s="75"/>
      <c r="E166" s="57">
        <f>SUBTOTAL(9,E154:E165)</f>
        <v>719743.34</v>
      </c>
      <c r="F166" s="57">
        <f>SUBTOTAL(9,F154:F165)</f>
        <v>1696.675</v>
      </c>
      <c r="G166" s="75"/>
      <c r="H166" s="57"/>
      <c r="I166" s="57"/>
      <c r="J166" s="76"/>
    </row>
    <row r="167" spans="1:11" x14ac:dyDescent="0.3">
      <c r="B167" s="2"/>
      <c r="C167" s="2"/>
      <c r="D167" s="74"/>
      <c r="E167" s="54"/>
      <c r="F167" s="54"/>
      <c r="G167" s="74"/>
      <c r="H167" s="2"/>
      <c r="I167" s="2"/>
      <c r="J167" s="2"/>
    </row>
    <row r="168" spans="1:11" x14ac:dyDescent="0.3">
      <c r="B168" s="2"/>
      <c r="C168" s="2"/>
      <c r="D168" s="74"/>
      <c r="E168" s="54"/>
      <c r="F168" s="54"/>
      <c r="G168" s="74"/>
      <c r="H168" s="2"/>
      <c r="I168" s="2"/>
      <c r="J168" s="2"/>
    </row>
    <row r="169" spans="1:11" x14ac:dyDescent="0.3">
      <c r="A169" t="s">
        <v>21</v>
      </c>
      <c r="B169" s="2" t="s">
        <v>22</v>
      </c>
      <c r="C169" s="2" t="s">
        <v>23</v>
      </c>
      <c r="D169" s="11" t="s">
        <v>24</v>
      </c>
      <c r="E169" s="2" t="s">
        <v>25</v>
      </c>
      <c r="F169" s="2" t="s">
        <v>26</v>
      </c>
      <c r="G169" s="11" t="s">
        <v>27</v>
      </c>
      <c r="H169" s="2" t="s">
        <v>28</v>
      </c>
      <c r="I169" s="2" t="s">
        <v>29</v>
      </c>
      <c r="J169" s="2" t="s">
        <v>30</v>
      </c>
      <c r="K169" t="s">
        <v>43</v>
      </c>
    </row>
    <row r="170" spans="1:11" x14ac:dyDescent="0.3">
      <c r="A170" t="s">
        <v>31</v>
      </c>
      <c r="B170" s="2">
        <v>0</v>
      </c>
      <c r="C170" s="2">
        <v>0</v>
      </c>
      <c r="D170" s="74">
        <v>0</v>
      </c>
      <c r="E170" s="54">
        <v>0</v>
      </c>
      <c r="F170" s="54">
        <v>0</v>
      </c>
      <c r="G170" s="74">
        <v>0</v>
      </c>
      <c r="H170" s="2">
        <v>0</v>
      </c>
      <c r="I170" s="2">
        <v>0</v>
      </c>
      <c r="J170" s="2">
        <v>0</v>
      </c>
      <c r="K170" t="s">
        <v>58</v>
      </c>
    </row>
    <row r="171" spans="1:11" x14ac:dyDescent="0.3">
      <c r="A171" t="s">
        <v>32</v>
      </c>
      <c r="B171" s="2">
        <f>B135-B155</f>
        <v>18659.260087597002</v>
      </c>
      <c r="C171" s="2">
        <v>284.96100000000001</v>
      </c>
      <c r="D171" s="74">
        <v>213.26111261682473</v>
      </c>
      <c r="E171" s="2">
        <f>E135-E155</f>
        <v>249365.53895134898</v>
      </c>
      <c r="F171" s="54">
        <v>86.332999999999998</v>
      </c>
      <c r="G171" s="74">
        <v>424.20813650227649</v>
      </c>
      <c r="H171" s="2">
        <v>0</v>
      </c>
      <c r="I171" s="2">
        <v>0</v>
      </c>
      <c r="J171" s="2">
        <v>365419.06</v>
      </c>
      <c r="K171" t="s">
        <v>58</v>
      </c>
    </row>
    <row r="172" spans="1:11" x14ac:dyDescent="0.3">
      <c r="A172" t="s">
        <v>33</v>
      </c>
      <c r="B172" s="2">
        <f t="shared" ref="B172:B181" si="2">B136-B156</f>
        <v>4322.0354839788197</v>
      </c>
      <c r="C172" s="2">
        <v>65.984999999999999</v>
      </c>
      <c r="D172" s="74">
        <v>213.26111261682473</v>
      </c>
      <c r="E172" s="2">
        <f t="shared" ref="E172:E181" si="3">E136-E156</f>
        <v>22210.3132584673</v>
      </c>
      <c r="F172" s="54">
        <v>98.266000000000005</v>
      </c>
      <c r="G172" s="74">
        <v>424.20813650227649</v>
      </c>
      <c r="H172" s="2">
        <v>0</v>
      </c>
      <c r="I172" s="2">
        <v>0</v>
      </c>
      <c r="J172" s="2">
        <v>82289.62</v>
      </c>
      <c r="K172" t="s">
        <v>58</v>
      </c>
    </row>
    <row r="173" spans="1:11" x14ac:dyDescent="0.3">
      <c r="A173" t="s">
        <v>34</v>
      </c>
      <c r="B173" s="2">
        <f t="shared" si="2"/>
        <v>1014.4444514850065</v>
      </c>
      <c r="C173" s="2">
        <v>17.462</v>
      </c>
      <c r="D173" s="74">
        <v>213.26111261682473</v>
      </c>
      <c r="E173" s="2">
        <f t="shared" si="3"/>
        <v>6580.4911854892671</v>
      </c>
      <c r="F173" s="54">
        <v>17.454000000000001</v>
      </c>
      <c r="G173" s="74">
        <v>424.20813650227649</v>
      </c>
      <c r="H173" s="2">
        <v>0</v>
      </c>
      <c r="I173" s="2">
        <v>-0.01</v>
      </c>
      <c r="J173" s="2">
        <v>18723.02</v>
      </c>
      <c r="K173" t="s">
        <v>58</v>
      </c>
    </row>
    <row r="174" spans="1:11" x14ac:dyDescent="0.3">
      <c r="A174" t="s">
        <v>35</v>
      </c>
      <c r="B174" s="2">
        <f t="shared" si="2"/>
        <v>41495.224925163959</v>
      </c>
      <c r="C174" s="2">
        <v>632.66600000000005</v>
      </c>
      <c r="D174" s="74">
        <v>213.26111261682473</v>
      </c>
      <c r="E174" s="2">
        <f t="shared" si="3"/>
        <v>-143069.68488834926</v>
      </c>
      <c r="F174" s="54">
        <v>632.66600000000005</v>
      </c>
      <c r="G174" s="74">
        <v>424.20813650227649</v>
      </c>
      <c r="H174" s="2">
        <v>0</v>
      </c>
      <c r="I174" s="2">
        <v>0</v>
      </c>
      <c r="J174" s="2">
        <v>301730.65999999997</v>
      </c>
      <c r="K174" t="s">
        <v>58</v>
      </c>
    </row>
    <row r="175" spans="1:11" x14ac:dyDescent="0.3">
      <c r="A175" t="s">
        <v>36</v>
      </c>
      <c r="B175" s="2">
        <f t="shared" si="2"/>
        <v>186108.01037522429</v>
      </c>
      <c r="C175" s="2">
        <v>2842.7260000000001</v>
      </c>
      <c r="D175" s="74">
        <v>213.26111261682473</v>
      </c>
      <c r="E175" s="2">
        <f t="shared" si="3"/>
        <v>0</v>
      </c>
      <c r="F175" s="54">
        <v>0</v>
      </c>
      <c r="G175" s="74">
        <v>424.20813650227649</v>
      </c>
      <c r="H175" s="2">
        <v>0</v>
      </c>
      <c r="I175" s="2">
        <v>0</v>
      </c>
      <c r="J175" s="2">
        <v>792350.92</v>
      </c>
      <c r="K175" t="s">
        <v>58</v>
      </c>
    </row>
    <row r="176" spans="1:11" x14ac:dyDescent="0.3">
      <c r="A176" t="s">
        <v>37</v>
      </c>
      <c r="B176" s="2">
        <f t="shared" si="2"/>
        <v>3287.3534173022199</v>
      </c>
      <c r="C176" s="2">
        <v>51.232999999999997</v>
      </c>
      <c r="D176" s="74">
        <v>213.26111261682473</v>
      </c>
      <c r="E176" s="2">
        <f t="shared" si="3"/>
        <v>0</v>
      </c>
      <c r="F176" s="54">
        <v>0</v>
      </c>
      <c r="G176" s="74">
        <v>424.20813650227649</v>
      </c>
      <c r="H176" s="2">
        <v>0</v>
      </c>
      <c r="I176" s="2">
        <v>0</v>
      </c>
      <c r="J176" s="2">
        <v>14213.36</v>
      </c>
      <c r="K176" t="s">
        <v>58</v>
      </c>
    </row>
    <row r="177" spans="1:11" x14ac:dyDescent="0.3">
      <c r="A177" t="s">
        <v>38</v>
      </c>
      <c r="B177" s="2">
        <f t="shared" si="2"/>
        <v>-0.01</v>
      </c>
      <c r="C177" s="2">
        <v>0</v>
      </c>
      <c r="D177" s="74">
        <v>213.26111261682473</v>
      </c>
      <c r="E177" s="2">
        <f t="shared" si="3"/>
        <v>0</v>
      </c>
      <c r="F177" s="54">
        <v>0</v>
      </c>
      <c r="G177" s="74">
        <v>424.20813650227649</v>
      </c>
      <c r="H177" s="2">
        <v>0</v>
      </c>
      <c r="I177" s="2">
        <v>0</v>
      </c>
      <c r="J177" s="2">
        <v>-0.01</v>
      </c>
      <c r="K177" t="s">
        <v>58</v>
      </c>
    </row>
    <row r="178" spans="1:11" x14ac:dyDescent="0.3">
      <c r="A178" t="s">
        <v>39</v>
      </c>
      <c r="B178" s="2">
        <f t="shared" si="2"/>
        <v>-181764.84866251808</v>
      </c>
      <c r="C178" s="2">
        <v>1174.2429999999999</v>
      </c>
      <c r="D178" s="74">
        <v>213.26111261682473</v>
      </c>
      <c r="E178" s="2">
        <f t="shared" si="3"/>
        <v>-47361.115041884856</v>
      </c>
      <c r="F178" s="54">
        <v>428.666</v>
      </c>
      <c r="G178" s="74">
        <v>424.20813650227649</v>
      </c>
      <c r="H178" s="2">
        <v>0</v>
      </c>
      <c r="I178" s="2">
        <v>0</v>
      </c>
      <c r="J178" s="2">
        <v>203138.01</v>
      </c>
      <c r="K178" t="s">
        <v>58</v>
      </c>
    </row>
    <row r="179" spans="1:11" x14ac:dyDescent="0.3">
      <c r="A179" t="s">
        <v>40</v>
      </c>
      <c r="B179" s="2">
        <f t="shared" si="2"/>
        <v>-29968.46251946914</v>
      </c>
      <c r="C179" s="2">
        <v>193.72300000000001</v>
      </c>
      <c r="D179" s="74">
        <v>213.26111261682473</v>
      </c>
      <c r="E179" s="2">
        <f t="shared" si="3"/>
        <v>-49471.278328306827</v>
      </c>
      <c r="F179" s="54">
        <v>201.55199999999999</v>
      </c>
      <c r="G179" s="74">
        <v>424.20813650227649</v>
      </c>
      <c r="H179" s="2">
        <v>0</v>
      </c>
      <c r="I179" s="2">
        <v>0</v>
      </c>
      <c r="J179" s="2">
        <v>47373.84</v>
      </c>
      <c r="K179" t="s">
        <v>58</v>
      </c>
    </row>
    <row r="180" spans="1:11" x14ac:dyDescent="0.3">
      <c r="A180" t="s">
        <v>41</v>
      </c>
      <c r="B180" s="2">
        <f t="shared" si="2"/>
        <v>-35852.703932259879</v>
      </c>
      <c r="C180" s="2">
        <v>231.73500000000001</v>
      </c>
      <c r="D180" s="74">
        <v>213.26111261682473</v>
      </c>
      <c r="E180" s="2">
        <f t="shared" si="3"/>
        <v>-38254.265136764552</v>
      </c>
      <c r="F180" s="54">
        <v>231.738</v>
      </c>
      <c r="G180" s="74">
        <v>424.20813650227649</v>
      </c>
      <c r="H180" s="2">
        <v>0</v>
      </c>
      <c r="I180" s="2">
        <v>0</v>
      </c>
      <c r="J180" s="2">
        <v>73618.240000000005</v>
      </c>
      <c r="K180" t="s">
        <v>58</v>
      </c>
    </row>
    <row r="181" spans="1:11" x14ac:dyDescent="0.3">
      <c r="A181" t="s">
        <v>42</v>
      </c>
      <c r="B181" s="2">
        <f t="shared" si="2"/>
        <v>-7300.3036265047813</v>
      </c>
      <c r="C181" s="2">
        <v>47.12</v>
      </c>
      <c r="D181" s="74">
        <v>213.26111261682473</v>
      </c>
      <c r="E181" s="2">
        <f t="shared" si="3"/>
        <v>0</v>
      </c>
      <c r="F181" s="54">
        <v>0</v>
      </c>
      <c r="G181" s="74">
        <v>424.20813650227649</v>
      </c>
      <c r="H181" s="2">
        <v>0</v>
      </c>
      <c r="I181" s="2">
        <v>0</v>
      </c>
      <c r="J181" s="2">
        <v>2748.56</v>
      </c>
      <c r="K181" t="s">
        <v>58</v>
      </c>
    </row>
    <row r="182" spans="1:11" x14ac:dyDescent="0.3">
      <c r="B182" s="2"/>
      <c r="C182" s="2"/>
      <c r="D182" s="11"/>
      <c r="E182" s="2"/>
      <c r="F182" s="2"/>
      <c r="G182" s="11"/>
      <c r="H182" s="2"/>
      <c r="I182" s="2"/>
      <c r="J182" s="2"/>
    </row>
    <row r="183" spans="1:11" x14ac:dyDescent="0.3">
      <c r="B183" s="2"/>
      <c r="C183" s="2"/>
      <c r="D183" s="11"/>
      <c r="E183" s="2"/>
      <c r="F183" s="2"/>
      <c r="G183" s="11"/>
      <c r="H183" s="2"/>
      <c r="I183" s="2"/>
      <c r="J183" s="2"/>
    </row>
    <row r="184" spans="1:11" x14ac:dyDescent="0.3">
      <c r="B184" s="2"/>
      <c r="C184" s="2"/>
      <c r="D184" s="11"/>
      <c r="E184" s="2"/>
      <c r="F184" s="2"/>
      <c r="G184" s="11"/>
      <c r="H184" s="2"/>
      <c r="I184" s="2"/>
      <c r="J184" s="2"/>
    </row>
    <row r="185" spans="1:11" x14ac:dyDescent="0.3">
      <c r="B185" s="2"/>
      <c r="C185" s="2"/>
      <c r="D185" s="11"/>
      <c r="E185" s="2"/>
      <c r="F185" s="2"/>
      <c r="G185" s="11"/>
      <c r="H185" s="2"/>
      <c r="I185" s="2"/>
      <c r="J185" s="2"/>
    </row>
    <row r="186" spans="1:11" x14ac:dyDescent="0.3">
      <c r="B186" s="2"/>
      <c r="C186" s="2"/>
      <c r="D186" s="11"/>
      <c r="E186" s="2"/>
      <c r="F186" s="2"/>
      <c r="G186" s="11"/>
      <c r="H186" s="2"/>
      <c r="I186" s="2"/>
      <c r="J186" s="2"/>
    </row>
    <row r="187" spans="1:11" x14ac:dyDescent="0.3">
      <c r="B187" s="2"/>
      <c r="C187" s="2"/>
      <c r="D187" s="11"/>
      <c r="E187" s="2"/>
      <c r="F187" s="2"/>
      <c r="G187" s="11"/>
      <c r="H187" s="2"/>
      <c r="I187" s="2"/>
      <c r="J187" s="2"/>
    </row>
    <row r="188" spans="1:11" x14ac:dyDescent="0.3">
      <c r="B188" s="2"/>
      <c r="C188" s="2"/>
      <c r="D188" s="11"/>
      <c r="E188" s="2"/>
      <c r="F188" s="2"/>
      <c r="G188" s="11"/>
      <c r="H188" s="2"/>
      <c r="I188" s="2"/>
      <c r="J188" s="2"/>
    </row>
    <row r="189" spans="1:11" x14ac:dyDescent="0.3">
      <c r="B189" s="2"/>
      <c r="C189" s="2"/>
      <c r="D189" s="11"/>
      <c r="E189" s="2"/>
      <c r="F189" s="2"/>
      <c r="G189" s="11"/>
      <c r="H189" s="2"/>
      <c r="I189" s="2"/>
      <c r="J189" s="2"/>
    </row>
    <row r="190" spans="1:11" x14ac:dyDescent="0.3">
      <c r="B190" s="2"/>
      <c r="C190" s="2"/>
      <c r="D190" s="11"/>
      <c r="E190" s="2"/>
      <c r="F190" s="2"/>
      <c r="G190" s="11"/>
      <c r="H190" s="2"/>
      <c r="I190" s="2"/>
      <c r="J190" s="2"/>
    </row>
    <row r="191" spans="1:11" x14ac:dyDescent="0.3">
      <c r="B191" s="2"/>
      <c r="C191" s="2"/>
      <c r="D191" s="11"/>
      <c r="E191" s="2"/>
      <c r="F191" s="2"/>
      <c r="G191" s="11"/>
      <c r="H191" s="2"/>
      <c r="I191" s="2"/>
      <c r="J191" s="2"/>
    </row>
    <row r="192" spans="1:11" x14ac:dyDescent="0.3">
      <c r="B192" s="2"/>
      <c r="C192" s="2"/>
      <c r="D192" s="11"/>
      <c r="E192" s="2"/>
      <c r="F192" s="2"/>
      <c r="G192" s="11"/>
      <c r="H192" s="2"/>
      <c r="I192" s="2"/>
      <c r="J192" s="2"/>
    </row>
    <row r="193" spans="2:10" x14ac:dyDescent="0.3">
      <c r="B193" s="2"/>
      <c r="C193" s="2"/>
      <c r="D193" s="11"/>
      <c r="E193" s="2"/>
      <c r="F193" s="2"/>
      <c r="G193" s="11"/>
      <c r="H193" s="2"/>
      <c r="I193" s="2"/>
      <c r="J193" s="2"/>
    </row>
    <row r="194" spans="2:10" x14ac:dyDescent="0.3">
      <c r="B194" s="2"/>
      <c r="C194" s="2"/>
      <c r="D194" s="11"/>
      <c r="E194" s="2"/>
      <c r="F194" s="2"/>
      <c r="G194" s="11"/>
      <c r="H194" s="2"/>
      <c r="I194" s="2"/>
      <c r="J194" s="2"/>
    </row>
    <row r="195" spans="2:10" x14ac:dyDescent="0.3">
      <c r="B195" s="2"/>
      <c r="C195" s="2"/>
      <c r="D195" s="11"/>
      <c r="E195" s="2"/>
      <c r="F195" s="2"/>
      <c r="G195" s="11"/>
      <c r="H195" s="2"/>
      <c r="I195" s="2"/>
      <c r="J195" s="2"/>
    </row>
    <row r="196" spans="2:10" x14ac:dyDescent="0.3">
      <c r="B196" s="2"/>
      <c r="C196" s="2"/>
      <c r="D196" s="11"/>
      <c r="E196" s="2"/>
      <c r="F196" s="2"/>
      <c r="G196" s="11"/>
      <c r="H196" s="2"/>
      <c r="I196" s="2"/>
      <c r="J196" s="2"/>
    </row>
    <row r="197" spans="2:10" x14ac:dyDescent="0.3">
      <c r="B197" s="2"/>
      <c r="C197" s="2"/>
      <c r="D197" s="11"/>
      <c r="E197" s="2"/>
      <c r="F197" s="2"/>
      <c r="G197" s="11"/>
      <c r="H197" s="2"/>
      <c r="I197" s="2"/>
      <c r="J197" s="2"/>
    </row>
    <row r="198" spans="2:10" x14ac:dyDescent="0.3">
      <c r="B198" s="2"/>
      <c r="C198" s="2"/>
      <c r="D198" s="11"/>
      <c r="E198" s="2"/>
      <c r="F198" s="2"/>
      <c r="G198" s="11"/>
      <c r="H198" s="2"/>
      <c r="I198" s="2"/>
      <c r="J198" s="2"/>
    </row>
    <row r="199" spans="2:10" x14ac:dyDescent="0.3">
      <c r="B199" s="2"/>
      <c r="C199" s="2"/>
      <c r="D199" s="11"/>
      <c r="E199" s="2"/>
      <c r="F199" s="2"/>
      <c r="G199" s="11"/>
      <c r="H199" s="2"/>
      <c r="I199" s="2"/>
      <c r="J199" s="2"/>
    </row>
    <row r="200" spans="2:10" x14ac:dyDescent="0.3">
      <c r="B200" s="2"/>
      <c r="C200" s="2"/>
      <c r="D200" s="11"/>
      <c r="E200" s="2"/>
      <c r="F200" s="2"/>
      <c r="G200" s="11"/>
      <c r="H200" s="2"/>
      <c r="I200" s="2"/>
      <c r="J200" s="2"/>
    </row>
    <row r="201" spans="2:10" x14ac:dyDescent="0.3">
      <c r="B201" s="2"/>
      <c r="C201" s="2"/>
      <c r="D201" s="11"/>
      <c r="E201" s="2"/>
      <c r="F201" s="2"/>
      <c r="G201" s="11"/>
      <c r="H201" s="2"/>
      <c r="I201" s="2"/>
      <c r="J201" s="2"/>
    </row>
    <row r="202" spans="2:10" x14ac:dyDescent="0.3">
      <c r="B202" s="2"/>
      <c r="C202" s="2"/>
      <c r="D202" s="11"/>
      <c r="E202" s="2"/>
      <c r="F202" s="2"/>
      <c r="G202" s="11"/>
      <c r="H202" s="2"/>
      <c r="I202" s="2"/>
      <c r="J202" s="2"/>
    </row>
    <row r="203" spans="2:10" x14ac:dyDescent="0.3">
      <c r="B203" s="2"/>
      <c r="C203" s="2"/>
      <c r="D203" s="11"/>
      <c r="E203" s="2"/>
      <c r="F203" s="2"/>
      <c r="G203" s="11"/>
      <c r="H203" s="2"/>
      <c r="I203" s="2"/>
      <c r="J203" s="2"/>
    </row>
    <row r="204" spans="2:10" x14ac:dyDescent="0.3">
      <c r="B204" s="2"/>
      <c r="C204" s="2"/>
      <c r="D204" s="11"/>
      <c r="E204" s="2"/>
      <c r="F204" s="2"/>
      <c r="G204" s="11"/>
      <c r="H204" s="2"/>
      <c r="I204" s="2"/>
      <c r="J204" s="2"/>
    </row>
    <row r="205" spans="2:10" x14ac:dyDescent="0.3">
      <c r="B205" s="2"/>
      <c r="C205" s="2"/>
      <c r="D205" s="11"/>
      <c r="E205" s="2"/>
      <c r="F205" s="2"/>
      <c r="G205" s="11"/>
      <c r="H205" s="2"/>
      <c r="I205" s="2"/>
      <c r="J205" s="2"/>
    </row>
    <row r="206" spans="2:10" x14ac:dyDescent="0.3">
      <c r="B206" s="2"/>
      <c r="C206" s="2"/>
      <c r="D206" s="11"/>
      <c r="E206" s="2"/>
      <c r="F206" s="2"/>
      <c r="G206" s="11"/>
      <c r="H206" s="2"/>
      <c r="I206" s="2"/>
      <c r="J206" s="2"/>
    </row>
    <row r="207" spans="2:10" x14ac:dyDescent="0.3">
      <c r="B207" s="2"/>
      <c r="C207" s="2"/>
      <c r="D207" s="11"/>
      <c r="E207" s="2"/>
      <c r="F207" s="2"/>
      <c r="G207" s="11"/>
      <c r="H207" s="2"/>
      <c r="I207" s="2"/>
      <c r="J207" s="2"/>
    </row>
    <row r="208" spans="2:10" x14ac:dyDescent="0.3">
      <c r="B208" s="2"/>
      <c r="C208" s="2"/>
      <c r="D208" s="11"/>
      <c r="E208" s="2"/>
      <c r="F208" s="2"/>
      <c r="G208" s="11"/>
      <c r="H208" s="2"/>
      <c r="I208" s="2"/>
      <c r="J208" s="2"/>
    </row>
    <row r="209" spans="2:10" x14ac:dyDescent="0.3">
      <c r="B209" s="2"/>
      <c r="C209" s="2"/>
      <c r="D209" s="11"/>
      <c r="E209" s="2"/>
      <c r="F209" s="2"/>
      <c r="G209" s="11"/>
      <c r="H209" s="2"/>
      <c r="I209" s="2"/>
      <c r="J209" s="2"/>
    </row>
    <row r="210" spans="2:10" x14ac:dyDescent="0.3">
      <c r="B210" s="2"/>
      <c r="C210" s="2"/>
      <c r="D210" s="11"/>
      <c r="E210" s="2"/>
      <c r="F210" s="2"/>
      <c r="G210" s="11"/>
      <c r="H210" s="2"/>
      <c r="I210" s="2"/>
      <c r="J210" s="2"/>
    </row>
  </sheetData>
  <autoFilter ref="A1:K146" xr:uid="{BDC498DD-4750-4866-924E-215F704253C8}">
    <filterColumn colId="10">
      <filters>
        <filter val="Dez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D82B-C122-4B49-A250-D40C05B72F50}">
  <dimension ref="A3:CQ57"/>
  <sheetViews>
    <sheetView workbookViewId="0">
      <selection activeCell="D18" sqref="D18"/>
    </sheetView>
  </sheetViews>
  <sheetFormatPr defaultRowHeight="14.4" x14ac:dyDescent="0.3"/>
  <cols>
    <col min="1" max="1" width="45.77734375" bestFit="1" customWidth="1"/>
    <col min="2" max="2" width="18.77734375" bestFit="1" customWidth="1"/>
    <col min="3" max="10" width="9.88671875" bestFit="1" customWidth="1"/>
    <col min="11" max="13" width="11.44140625" bestFit="1" customWidth="1"/>
    <col min="14" max="14" width="12.44140625" bestFit="1" customWidth="1"/>
    <col min="15" max="16" width="9.88671875" bestFit="1" customWidth="1"/>
    <col min="17" max="17" width="11.44140625" bestFit="1" customWidth="1"/>
    <col min="18" max="18" width="9.88671875" bestFit="1" customWidth="1"/>
    <col min="19" max="26" width="11.44140625" bestFit="1" customWidth="1"/>
    <col min="27" max="27" width="12.44140625" bestFit="1" customWidth="1"/>
    <col min="28" max="39" width="11.44140625" bestFit="1" customWidth="1"/>
    <col min="40" max="40" width="12.44140625" bestFit="1" customWidth="1"/>
    <col min="41" max="48" width="11.44140625" bestFit="1" customWidth="1"/>
    <col min="49" max="49" width="18.88671875" bestFit="1" customWidth="1"/>
    <col min="50" max="60" width="9.88671875" bestFit="1" customWidth="1"/>
    <col min="61" max="61" width="11.44140625" bestFit="1" customWidth="1"/>
    <col min="62" max="66" width="9.88671875" bestFit="1" customWidth="1"/>
    <col min="67" max="67" width="11.44140625" bestFit="1" customWidth="1"/>
    <col min="68" max="68" width="9.88671875" bestFit="1" customWidth="1"/>
    <col min="69" max="71" width="11.44140625" bestFit="1" customWidth="1"/>
    <col min="72" max="73" width="9.88671875" bestFit="1" customWidth="1"/>
    <col min="74" max="74" width="12.44140625" bestFit="1" customWidth="1"/>
    <col min="75" max="79" width="9.88671875" bestFit="1" customWidth="1"/>
    <col min="80" max="83" width="11.44140625" bestFit="1" customWidth="1"/>
    <col min="84" max="84" width="9.88671875" bestFit="1" customWidth="1"/>
    <col min="85" max="85" width="11.44140625" bestFit="1" customWidth="1"/>
    <col min="86" max="86" width="9.88671875" bestFit="1" customWidth="1"/>
    <col min="87" max="87" width="12.44140625" bestFit="1" customWidth="1"/>
    <col min="88" max="94" width="9.88671875" bestFit="1" customWidth="1"/>
    <col min="95" max="95" width="11.44140625" bestFit="1" customWidth="1"/>
  </cols>
  <sheetData>
    <row r="3" spans="1:95" x14ac:dyDescent="0.3">
      <c r="B3" s="80" t="s">
        <v>46</v>
      </c>
    </row>
    <row r="4" spans="1:95" x14ac:dyDescent="0.3">
      <c r="B4" t="s">
        <v>71</v>
      </c>
      <c r="AW4" t="s">
        <v>72</v>
      </c>
    </row>
    <row r="5" spans="1:95" x14ac:dyDescent="0.3">
      <c r="B5">
        <v>2021</v>
      </c>
      <c r="N5" t="s">
        <v>80</v>
      </c>
      <c r="O5">
        <v>2022</v>
      </c>
      <c r="AA5" t="s">
        <v>81</v>
      </c>
      <c r="AB5">
        <v>2023</v>
      </c>
      <c r="AN5" t="s">
        <v>82</v>
      </c>
      <c r="AO5">
        <v>2024</v>
      </c>
      <c r="AV5" t="s">
        <v>83</v>
      </c>
      <c r="AW5">
        <v>2021</v>
      </c>
      <c r="BI5" t="s">
        <v>80</v>
      </c>
      <c r="BJ5">
        <v>2022</v>
      </c>
      <c r="BV5" t="s">
        <v>81</v>
      </c>
      <c r="BW5">
        <v>2023</v>
      </c>
      <c r="CI5" t="s">
        <v>82</v>
      </c>
      <c r="CJ5">
        <v>2024</v>
      </c>
      <c r="CQ5" t="s">
        <v>83</v>
      </c>
    </row>
    <row r="6" spans="1:95" x14ac:dyDescent="0.3">
      <c r="A6" s="80" t="s">
        <v>44</v>
      </c>
      <c r="B6" t="s">
        <v>47</v>
      </c>
      <c r="C6" t="s">
        <v>48</v>
      </c>
      <c r="D6" t="s">
        <v>49</v>
      </c>
      <c r="E6" t="s">
        <v>51</v>
      </c>
      <c r="F6" t="s">
        <v>50</v>
      </c>
      <c r="G6" t="s">
        <v>52</v>
      </c>
      <c r="H6" t="s">
        <v>53</v>
      </c>
      <c r="I6" t="s">
        <v>54</v>
      </c>
      <c r="J6" t="s">
        <v>55</v>
      </c>
      <c r="K6" t="s">
        <v>56</v>
      </c>
      <c r="L6" t="s">
        <v>57</v>
      </c>
      <c r="M6" t="s">
        <v>58</v>
      </c>
      <c r="O6" t="s">
        <v>47</v>
      </c>
      <c r="P6" t="s">
        <v>48</v>
      </c>
      <c r="Q6" t="s">
        <v>49</v>
      </c>
      <c r="R6" t="s">
        <v>51</v>
      </c>
      <c r="S6" t="s">
        <v>50</v>
      </c>
      <c r="T6" t="s">
        <v>52</v>
      </c>
      <c r="U6" t="s">
        <v>53</v>
      </c>
      <c r="V6" t="s">
        <v>54</v>
      </c>
      <c r="W6" t="s">
        <v>55</v>
      </c>
      <c r="X6" t="s">
        <v>56</v>
      </c>
      <c r="Y6" t="s">
        <v>57</v>
      </c>
      <c r="Z6" t="s">
        <v>58</v>
      </c>
      <c r="AB6" t="s">
        <v>47</v>
      </c>
      <c r="AC6" t="s">
        <v>48</v>
      </c>
      <c r="AD6" t="s">
        <v>49</v>
      </c>
      <c r="AE6" t="s">
        <v>51</v>
      </c>
      <c r="AF6" t="s">
        <v>50</v>
      </c>
      <c r="AG6" t="s">
        <v>52</v>
      </c>
      <c r="AH6" t="s">
        <v>53</v>
      </c>
      <c r="AI6" t="s">
        <v>54</v>
      </c>
      <c r="AJ6" t="s">
        <v>55</v>
      </c>
      <c r="AK6" t="s">
        <v>56</v>
      </c>
      <c r="AL6" t="s">
        <v>57</v>
      </c>
      <c r="AM6" t="s">
        <v>58</v>
      </c>
      <c r="AO6" t="s">
        <v>47</v>
      </c>
      <c r="AP6" t="s">
        <v>48</v>
      </c>
      <c r="AQ6" t="s">
        <v>49</v>
      </c>
      <c r="AR6" t="s">
        <v>51</v>
      </c>
      <c r="AS6" t="s">
        <v>50</v>
      </c>
      <c r="AT6" t="s">
        <v>52</v>
      </c>
      <c r="AU6" t="s">
        <v>53</v>
      </c>
      <c r="AW6" t="s">
        <v>47</v>
      </c>
      <c r="AX6" t="s">
        <v>48</v>
      </c>
      <c r="AY6" t="s">
        <v>49</v>
      </c>
      <c r="AZ6" t="s">
        <v>51</v>
      </c>
      <c r="BA6" t="s">
        <v>50</v>
      </c>
      <c r="BB6" t="s">
        <v>52</v>
      </c>
      <c r="BC6" t="s">
        <v>53</v>
      </c>
      <c r="BD6" t="s">
        <v>54</v>
      </c>
      <c r="BE6" t="s">
        <v>55</v>
      </c>
      <c r="BF6" t="s">
        <v>56</v>
      </c>
      <c r="BG6" t="s">
        <v>57</v>
      </c>
      <c r="BH6" t="s">
        <v>58</v>
      </c>
      <c r="BJ6" t="s">
        <v>47</v>
      </c>
      <c r="BK6" t="s">
        <v>48</v>
      </c>
      <c r="BL6" t="s">
        <v>49</v>
      </c>
      <c r="BM6" t="s">
        <v>51</v>
      </c>
      <c r="BN6" t="s">
        <v>50</v>
      </c>
      <c r="BO6" t="s">
        <v>52</v>
      </c>
      <c r="BP6" t="s">
        <v>53</v>
      </c>
      <c r="BQ6" t="s">
        <v>54</v>
      </c>
      <c r="BR6" t="s">
        <v>55</v>
      </c>
      <c r="BS6" t="s">
        <v>56</v>
      </c>
      <c r="BT6" t="s">
        <v>57</v>
      </c>
      <c r="BU6" t="s">
        <v>58</v>
      </c>
      <c r="BW6" t="s">
        <v>47</v>
      </c>
      <c r="BX6" t="s">
        <v>48</v>
      </c>
      <c r="BY6" t="s">
        <v>49</v>
      </c>
      <c r="BZ6" t="s">
        <v>51</v>
      </c>
      <c r="CA6" t="s">
        <v>50</v>
      </c>
      <c r="CB6" t="s">
        <v>52</v>
      </c>
      <c r="CC6" t="s">
        <v>53</v>
      </c>
      <c r="CD6" t="s">
        <v>54</v>
      </c>
      <c r="CE6" t="s">
        <v>55</v>
      </c>
      <c r="CF6" t="s">
        <v>56</v>
      </c>
      <c r="CG6" t="s">
        <v>57</v>
      </c>
      <c r="CH6" t="s">
        <v>58</v>
      </c>
      <c r="CJ6" t="s">
        <v>47</v>
      </c>
      <c r="CK6" t="s">
        <v>48</v>
      </c>
      <c r="CL6" t="s">
        <v>49</v>
      </c>
      <c r="CM6" t="s">
        <v>51</v>
      </c>
      <c r="CN6" t="s">
        <v>50</v>
      </c>
      <c r="CO6" t="s">
        <v>52</v>
      </c>
      <c r="CP6" t="s">
        <v>53</v>
      </c>
    </row>
    <row r="7" spans="1:95" x14ac:dyDescent="0.3">
      <c r="A7" s="79" t="s">
        <v>32</v>
      </c>
      <c r="B7" s="81">
        <v>146807.73000000001</v>
      </c>
      <c r="C7" s="81">
        <v>145364.01</v>
      </c>
      <c r="D7" s="81">
        <v>197776.4</v>
      </c>
      <c r="E7" s="81">
        <v>130901.11</v>
      </c>
      <c r="F7" s="81">
        <v>132732.42000000001</v>
      </c>
      <c r="G7" s="81">
        <v>123728.97</v>
      </c>
      <c r="H7" s="81">
        <v>132087.35</v>
      </c>
      <c r="I7" s="81">
        <v>154492.1</v>
      </c>
      <c r="J7" s="81">
        <v>152121.51</v>
      </c>
      <c r="K7" s="81">
        <v>184134.19</v>
      </c>
      <c r="L7" s="81">
        <v>186978.15</v>
      </c>
      <c r="M7" s="81">
        <v>79430.36</v>
      </c>
      <c r="N7" s="81">
        <v>1766554.3</v>
      </c>
      <c r="O7" s="81">
        <v>156100.13</v>
      </c>
      <c r="P7" s="81">
        <v>144751.54</v>
      </c>
      <c r="Q7" s="81">
        <v>194668.1</v>
      </c>
      <c r="R7" s="81">
        <v>55870.79</v>
      </c>
      <c r="S7" s="81">
        <v>228373.34</v>
      </c>
      <c r="T7" s="81">
        <v>186273.52</v>
      </c>
      <c r="U7" s="81">
        <v>198097.71</v>
      </c>
      <c r="V7" s="81">
        <v>216386.92</v>
      </c>
      <c r="W7" s="81">
        <v>172348.6</v>
      </c>
      <c r="X7" s="81">
        <v>278552.75</v>
      </c>
      <c r="Y7" s="81">
        <v>243343.58</v>
      </c>
      <c r="Z7" s="81">
        <v>91882.33</v>
      </c>
      <c r="AA7" s="81">
        <v>2166649.31</v>
      </c>
      <c r="AB7" s="81">
        <v>196630.71</v>
      </c>
      <c r="AC7" s="81">
        <v>218283.98</v>
      </c>
      <c r="AD7" s="81">
        <v>107864.83</v>
      </c>
      <c r="AE7" s="81">
        <v>273386.95</v>
      </c>
      <c r="AF7" s="81">
        <v>280940.31</v>
      </c>
      <c r="AG7" s="81">
        <v>254527.98</v>
      </c>
      <c r="AH7" s="81">
        <v>267847.51</v>
      </c>
      <c r="AI7" s="81">
        <v>205667.33</v>
      </c>
      <c r="AJ7" s="81">
        <v>217701.88</v>
      </c>
      <c r="AK7" s="81">
        <v>260712.77</v>
      </c>
      <c r="AL7" s="81">
        <v>318069.08</v>
      </c>
      <c r="AM7" s="81">
        <v>291007.67</v>
      </c>
      <c r="AN7" s="81">
        <v>2892641</v>
      </c>
      <c r="AO7" s="81">
        <v>208899.04</v>
      </c>
      <c r="AP7" s="81">
        <v>202730.75</v>
      </c>
      <c r="AQ7" s="81">
        <v>221411.26</v>
      </c>
      <c r="AR7" s="81">
        <v>241542.83</v>
      </c>
      <c r="AS7" s="81">
        <v>215407.92</v>
      </c>
      <c r="AT7" s="81">
        <v>435240.79</v>
      </c>
      <c r="AU7" s="81">
        <v>157878.06</v>
      </c>
      <c r="AV7" s="81">
        <v>1683110.6500000001</v>
      </c>
      <c r="AW7" s="81">
        <v>210903.3</v>
      </c>
      <c r="AX7" s="81">
        <v>204014.15</v>
      </c>
      <c r="AY7" s="81">
        <v>239436.51</v>
      </c>
      <c r="AZ7" s="81">
        <v>212169.83</v>
      </c>
      <c r="BA7" s="81">
        <v>249765.39</v>
      </c>
      <c r="BB7" s="81">
        <v>269551.42</v>
      </c>
      <c r="BC7" s="81">
        <v>281182.84999999998</v>
      </c>
      <c r="BD7" s="81">
        <v>269942.24</v>
      </c>
      <c r="BE7" s="81">
        <v>410770.84</v>
      </c>
      <c r="BF7" s="81">
        <v>283704.81</v>
      </c>
      <c r="BG7" s="81">
        <v>367498.59</v>
      </c>
      <c r="BH7" s="81">
        <v>285988.7</v>
      </c>
      <c r="BI7" s="81">
        <v>3284928.63</v>
      </c>
      <c r="BJ7" s="81">
        <v>345154.91</v>
      </c>
      <c r="BK7" s="81">
        <v>300227.75</v>
      </c>
      <c r="BL7" s="81">
        <v>374054.29</v>
      </c>
      <c r="BM7" s="81">
        <v>245896.84</v>
      </c>
      <c r="BN7" s="81">
        <v>443164.06</v>
      </c>
      <c r="BO7" s="81">
        <v>479605.29</v>
      </c>
      <c r="BP7" s="81">
        <v>396643.63</v>
      </c>
      <c r="BQ7" s="81">
        <v>553281.44999999995</v>
      </c>
      <c r="BR7" s="81">
        <v>523279.32</v>
      </c>
      <c r="BS7" s="81">
        <v>513748.11</v>
      </c>
      <c r="BT7" s="81">
        <v>400891.03</v>
      </c>
      <c r="BU7" s="81">
        <v>353894.91</v>
      </c>
      <c r="BV7" s="81">
        <v>4929841.59</v>
      </c>
      <c r="BW7" s="81">
        <v>368947.41</v>
      </c>
      <c r="BX7" s="81">
        <v>366133.37</v>
      </c>
      <c r="BY7" s="81">
        <v>266593.39</v>
      </c>
      <c r="BZ7" s="81">
        <v>468563.01</v>
      </c>
      <c r="CA7" s="81">
        <v>426319.35999999999</v>
      </c>
      <c r="CB7" s="81">
        <v>476420.76</v>
      </c>
      <c r="CC7" s="81">
        <v>430518.12</v>
      </c>
      <c r="CD7" s="81">
        <v>326342.64</v>
      </c>
      <c r="CE7" s="81">
        <v>414486.86</v>
      </c>
      <c r="CF7" s="81">
        <v>444349.68</v>
      </c>
      <c r="CG7" s="81">
        <v>466574.4</v>
      </c>
      <c r="CH7" s="81">
        <v>350635.04</v>
      </c>
      <c r="CI7" s="81">
        <v>4805884.04</v>
      </c>
      <c r="CJ7" s="81">
        <v>457096.81</v>
      </c>
      <c r="CK7" s="81">
        <v>427106.6</v>
      </c>
      <c r="CL7" s="81">
        <v>414337.8</v>
      </c>
      <c r="CM7" s="81">
        <v>453421.85</v>
      </c>
      <c r="CN7" s="81">
        <v>394058.89</v>
      </c>
      <c r="CO7" s="81">
        <v>408185.63</v>
      </c>
      <c r="CP7" s="81">
        <v>308900.58</v>
      </c>
      <c r="CQ7" s="81">
        <v>2863108.16</v>
      </c>
    </row>
    <row r="8" spans="1:95" x14ac:dyDescent="0.3">
      <c r="A8" s="79" t="s">
        <v>33</v>
      </c>
      <c r="B8" s="81">
        <v>29206.55</v>
      </c>
      <c r="C8" s="81">
        <v>61179.18</v>
      </c>
      <c r="D8" s="81">
        <v>31971.79</v>
      </c>
      <c r="E8" s="81">
        <v>37495.29</v>
      </c>
      <c r="F8" s="81">
        <v>41991.74</v>
      </c>
      <c r="G8" s="81">
        <v>20104.39</v>
      </c>
      <c r="H8" s="81">
        <v>19498.240000000002</v>
      </c>
      <c r="I8" s="81">
        <v>38958.36</v>
      </c>
      <c r="J8" s="81">
        <v>55436.97</v>
      </c>
      <c r="K8" s="81">
        <v>46807.4</v>
      </c>
      <c r="L8" s="81">
        <v>78182.42</v>
      </c>
      <c r="M8" s="81">
        <v>18394.07</v>
      </c>
      <c r="N8" s="81">
        <v>479226.4</v>
      </c>
      <c r="O8" s="81">
        <v>90072.639999999999</v>
      </c>
      <c r="P8" s="81">
        <v>23821.69</v>
      </c>
      <c r="Q8" s="81">
        <v>53931.44</v>
      </c>
      <c r="R8" s="81">
        <v>27098.73</v>
      </c>
      <c r="S8" s="81">
        <v>60782.62</v>
      </c>
      <c r="T8" s="81">
        <v>59505.94</v>
      </c>
      <c r="U8" s="81">
        <v>34067.39</v>
      </c>
      <c r="V8" s="81">
        <v>47342.47</v>
      </c>
      <c r="W8" s="81">
        <v>39412.18</v>
      </c>
      <c r="X8" s="81">
        <v>67193.22</v>
      </c>
      <c r="Y8" s="81">
        <v>66416.899999999994</v>
      </c>
      <c r="Z8" s="81">
        <v>35882.04</v>
      </c>
      <c r="AA8" s="81">
        <v>605527.26000000013</v>
      </c>
      <c r="AB8" s="81">
        <v>57182.77</v>
      </c>
      <c r="AC8" s="81">
        <v>80925.72</v>
      </c>
      <c r="AD8" s="81">
        <v>29025.05</v>
      </c>
      <c r="AE8" s="81">
        <v>108769.87</v>
      </c>
      <c r="AF8" s="81">
        <v>81622.63</v>
      </c>
      <c r="AG8" s="81">
        <v>74027.839999999997</v>
      </c>
      <c r="AH8" s="81">
        <v>60738.86</v>
      </c>
      <c r="AI8" s="81">
        <v>37776.35</v>
      </c>
      <c r="AJ8" s="81">
        <v>75037.55</v>
      </c>
      <c r="AK8" s="81">
        <v>67312.899999999994</v>
      </c>
      <c r="AL8" s="81">
        <v>86372.79</v>
      </c>
      <c r="AM8" s="81">
        <v>60895.19</v>
      </c>
      <c r="AN8" s="81">
        <v>819687.52</v>
      </c>
      <c r="AO8" s="81">
        <v>61294.76</v>
      </c>
      <c r="AP8" s="81">
        <v>90561.45</v>
      </c>
      <c r="AQ8" s="81">
        <v>58080.39</v>
      </c>
      <c r="AR8" s="81">
        <v>42766.400000000001</v>
      </c>
      <c r="AS8" s="81">
        <v>41750.93</v>
      </c>
      <c r="AT8" s="81">
        <v>56165.24</v>
      </c>
      <c r="AU8" s="81">
        <v>57329.13</v>
      </c>
      <c r="AV8" s="81">
        <v>407948.3</v>
      </c>
      <c r="AW8" s="81">
        <v>58519.41</v>
      </c>
      <c r="AX8" s="81">
        <v>102900.55</v>
      </c>
      <c r="AY8" s="81">
        <v>48812.59</v>
      </c>
      <c r="AZ8" s="81">
        <v>65113.69</v>
      </c>
      <c r="BA8" s="81">
        <v>71579.759999999995</v>
      </c>
      <c r="BB8" s="81">
        <v>108296.24</v>
      </c>
      <c r="BC8" s="81">
        <v>66991.240000000005</v>
      </c>
      <c r="BD8" s="81">
        <v>73714.5</v>
      </c>
      <c r="BE8" s="81">
        <v>59609</v>
      </c>
      <c r="BF8" s="81">
        <v>69520.789999999994</v>
      </c>
      <c r="BG8" s="81">
        <v>68760.22</v>
      </c>
      <c r="BH8" s="81">
        <v>63895.55</v>
      </c>
      <c r="BI8" s="81">
        <v>857713.54</v>
      </c>
      <c r="BJ8" s="81">
        <v>92910.35</v>
      </c>
      <c r="BK8" s="81">
        <v>90529.04</v>
      </c>
      <c r="BL8" s="81">
        <v>111843.59</v>
      </c>
      <c r="BM8" s="81">
        <v>39558.120000000003</v>
      </c>
      <c r="BN8" s="81">
        <v>163751.01</v>
      </c>
      <c r="BO8" s="81">
        <v>173519.99</v>
      </c>
      <c r="BP8" s="81">
        <v>129437.73</v>
      </c>
      <c r="BQ8" s="81">
        <v>130215.51</v>
      </c>
      <c r="BR8" s="81">
        <v>120812.37</v>
      </c>
      <c r="BS8" s="81">
        <v>194829.42</v>
      </c>
      <c r="BT8" s="81">
        <v>167675</v>
      </c>
      <c r="BU8" s="81">
        <v>94616.38</v>
      </c>
      <c r="BV8" s="81">
        <v>1509698.5099999998</v>
      </c>
      <c r="BW8" s="81">
        <v>161147.26999999999</v>
      </c>
      <c r="BX8" s="81">
        <v>149692</v>
      </c>
      <c r="BY8" s="81">
        <v>120435.44</v>
      </c>
      <c r="BZ8" s="81">
        <v>147007.96</v>
      </c>
      <c r="CA8" s="81">
        <v>232425.43</v>
      </c>
      <c r="CB8" s="81">
        <v>172038.43</v>
      </c>
      <c r="CC8" s="81">
        <v>183569.43</v>
      </c>
      <c r="CD8" s="81">
        <v>167856.85</v>
      </c>
      <c r="CE8" s="81">
        <v>222424.41</v>
      </c>
      <c r="CF8" s="81">
        <v>181767.33</v>
      </c>
      <c r="CG8" s="81">
        <v>181563.79</v>
      </c>
      <c r="CH8" s="81">
        <v>135188.85</v>
      </c>
      <c r="CI8" s="81">
        <v>2055117.1900000002</v>
      </c>
      <c r="CJ8" s="81">
        <v>150680.60999999999</v>
      </c>
      <c r="CK8" s="81">
        <v>164003.69</v>
      </c>
      <c r="CL8" s="81">
        <v>126121.91</v>
      </c>
      <c r="CM8" s="81">
        <v>171627.61</v>
      </c>
      <c r="CN8" s="81">
        <v>125552.47</v>
      </c>
      <c r="CO8" s="81">
        <v>146374.82</v>
      </c>
      <c r="CP8" s="81">
        <v>93345.54</v>
      </c>
      <c r="CQ8" s="81">
        <v>977706.64999999991</v>
      </c>
    </row>
    <row r="9" spans="1:95" x14ac:dyDescent="0.3">
      <c r="A9" s="79" t="s">
        <v>34</v>
      </c>
      <c r="B9" s="81">
        <v>17978.330000000002</v>
      </c>
      <c r="C9" s="81">
        <v>10273.11</v>
      </c>
      <c r="D9" s="81">
        <v>22448.67</v>
      </c>
      <c r="E9" s="81">
        <v>7699.99</v>
      </c>
      <c r="F9" s="81">
        <v>13395.77</v>
      </c>
      <c r="G9" s="81">
        <v>31793.59</v>
      </c>
      <c r="H9" s="81">
        <v>32232.2</v>
      </c>
      <c r="I9" s="81">
        <v>15276.88</v>
      </c>
      <c r="J9" s="81">
        <v>17114.150000000001</v>
      </c>
      <c r="K9" s="81">
        <v>18031.169999999998</v>
      </c>
      <c r="L9" s="81">
        <v>55731.99</v>
      </c>
      <c r="M9" s="81">
        <v>4738.41</v>
      </c>
      <c r="N9" s="81">
        <v>246714.25999999998</v>
      </c>
      <c r="O9" s="81">
        <v>27850.99</v>
      </c>
      <c r="P9" s="81">
        <v>30933.77</v>
      </c>
      <c r="Q9" s="81">
        <v>49179.040000000001</v>
      </c>
      <c r="R9" s="81">
        <v>9308.4500000000007</v>
      </c>
      <c r="S9" s="81">
        <v>54782.7</v>
      </c>
      <c r="T9" s="81">
        <v>34847.26</v>
      </c>
      <c r="U9" s="81">
        <v>38770.370000000003</v>
      </c>
      <c r="V9" s="81">
        <v>32770.959999999999</v>
      </c>
      <c r="W9" s="81">
        <v>42275.839999999997</v>
      </c>
      <c r="X9" s="81">
        <v>59216.87</v>
      </c>
      <c r="Y9" s="81">
        <v>59899.05</v>
      </c>
      <c r="Z9" s="81">
        <v>44933.84</v>
      </c>
      <c r="AA9" s="81">
        <v>484769.14</v>
      </c>
      <c r="AB9" s="81">
        <v>28620.720000000001</v>
      </c>
      <c r="AC9" s="81">
        <v>88231.56</v>
      </c>
      <c r="AD9" s="81">
        <v>24212.37</v>
      </c>
      <c r="AE9" s="81">
        <v>56574.61</v>
      </c>
      <c r="AF9" s="81">
        <v>55319.01</v>
      </c>
      <c r="AG9" s="81">
        <v>51937.66</v>
      </c>
      <c r="AH9" s="81">
        <v>67498.02</v>
      </c>
      <c r="AI9" s="81">
        <v>28229.59</v>
      </c>
      <c r="AJ9" s="81">
        <v>71354.12</v>
      </c>
      <c r="AK9" s="81">
        <v>75932.56</v>
      </c>
      <c r="AL9" s="81">
        <v>61037.93</v>
      </c>
      <c r="AM9" s="81">
        <v>27665.9</v>
      </c>
      <c r="AN9" s="81">
        <v>636614.05000000016</v>
      </c>
      <c r="AO9" s="81">
        <v>12723.21</v>
      </c>
      <c r="AP9" s="81">
        <v>31304.65</v>
      </c>
      <c r="AQ9" s="81">
        <v>24335.09</v>
      </c>
      <c r="AR9" s="81">
        <v>27457.88</v>
      </c>
      <c r="AS9" s="81">
        <v>34543.019999999997</v>
      </c>
      <c r="AT9" s="81">
        <v>25090.6</v>
      </c>
      <c r="AU9" s="81">
        <v>28827.59</v>
      </c>
      <c r="AV9" s="81">
        <v>184282.04</v>
      </c>
      <c r="AW9" s="81">
        <v>68957.23</v>
      </c>
      <c r="AX9" s="81">
        <v>52529.54</v>
      </c>
      <c r="AY9" s="81">
        <v>66663.399999999994</v>
      </c>
      <c r="AZ9" s="81">
        <v>71465.929999999993</v>
      </c>
      <c r="BA9" s="81">
        <v>68980.259999999995</v>
      </c>
      <c r="BB9" s="81">
        <v>112592.87</v>
      </c>
      <c r="BC9" s="81">
        <v>98289.17</v>
      </c>
      <c r="BD9" s="81">
        <v>75514.75</v>
      </c>
      <c r="BE9" s="81">
        <v>40996.01</v>
      </c>
      <c r="BF9" s="81">
        <v>47826.66</v>
      </c>
      <c r="BG9" s="81">
        <v>51852.18</v>
      </c>
      <c r="BH9" s="81">
        <v>13984.62</v>
      </c>
      <c r="BI9" s="81">
        <v>769652.62000000011</v>
      </c>
      <c r="BJ9" s="81">
        <v>75144.679999999993</v>
      </c>
      <c r="BK9" s="81">
        <v>70246.81</v>
      </c>
      <c r="BL9" s="81">
        <v>88377.71</v>
      </c>
      <c r="BM9" s="81">
        <v>16528.05</v>
      </c>
      <c r="BN9" s="81">
        <v>35743.11</v>
      </c>
      <c r="BO9" s="81">
        <v>35373.43</v>
      </c>
      <c r="BP9" s="81">
        <v>52552.59</v>
      </c>
      <c r="BQ9" s="81">
        <v>64288.01</v>
      </c>
      <c r="BR9" s="81">
        <v>32295.74</v>
      </c>
      <c r="BS9" s="81">
        <v>158617.38</v>
      </c>
      <c r="BT9" s="81">
        <v>159467.32</v>
      </c>
      <c r="BU9" s="81">
        <v>120048.36</v>
      </c>
      <c r="BV9" s="81">
        <v>908683.19000000006</v>
      </c>
      <c r="BW9" s="81">
        <v>104785.77</v>
      </c>
      <c r="BX9" s="81">
        <v>199109.57</v>
      </c>
      <c r="BY9" s="81">
        <v>57679.19</v>
      </c>
      <c r="BZ9" s="81">
        <v>163402.82999999999</v>
      </c>
      <c r="CA9" s="81">
        <v>140792.31</v>
      </c>
      <c r="CB9" s="81">
        <v>206684.07</v>
      </c>
      <c r="CC9" s="81">
        <v>231896.48</v>
      </c>
      <c r="CD9" s="81">
        <v>176581.49</v>
      </c>
      <c r="CE9" s="81">
        <v>156860.42000000001</v>
      </c>
      <c r="CF9" s="81">
        <v>160653.99</v>
      </c>
      <c r="CG9" s="81">
        <v>183236.64</v>
      </c>
      <c r="CH9" s="81">
        <v>106637.47</v>
      </c>
      <c r="CI9" s="81">
        <v>1888320.2299999997</v>
      </c>
      <c r="CJ9" s="81">
        <v>134672.5</v>
      </c>
      <c r="CK9" s="81">
        <v>109718.82</v>
      </c>
      <c r="CL9" s="81">
        <v>136591.4</v>
      </c>
      <c r="CM9" s="81">
        <v>170618.89</v>
      </c>
      <c r="CN9" s="81">
        <v>148857.35</v>
      </c>
      <c r="CO9" s="81">
        <v>122236.89</v>
      </c>
      <c r="CP9" s="81">
        <v>109118.76</v>
      </c>
      <c r="CQ9" s="81">
        <v>931814.61</v>
      </c>
    </row>
    <row r="10" spans="1:95" x14ac:dyDescent="0.3">
      <c r="A10" s="79" t="s">
        <v>35</v>
      </c>
      <c r="B10" s="81">
        <v>99650.15</v>
      </c>
      <c r="C10" s="81">
        <v>67732.539999999994</v>
      </c>
      <c r="D10" s="81">
        <v>89626.02</v>
      </c>
      <c r="E10" s="81">
        <v>106361.14</v>
      </c>
      <c r="F10" s="81">
        <v>90878.83</v>
      </c>
      <c r="G10" s="81">
        <v>134087.91</v>
      </c>
      <c r="H10" s="81">
        <v>113112.79</v>
      </c>
      <c r="I10" s="81">
        <v>144946.65</v>
      </c>
      <c r="J10" s="81">
        <v>114676.28</v>
      </c>
      <c r="K10" s="81">
        <v>129130.98</v>
      </c>
      <c r="L10" s="81">
        <v>119628.43</v>
      </c>
      <c r="M10" s="81">
        <v>176418.28</v>
      </c>
      <c r="N10" s="81">
        <v>1386250.0000000002</v>
      </c>
      <c r="O10" s="81">
        <v>88179.79</v>
      </c>
      <c r="P10" s="81">
        <v>54017.97</v>
      </c>
      <c r="Q10" s="81">
        <v>120595.88</v>
      </c>
      <c r="R10" s="81">
        <v>118410.81</v>
      </c>
      <c r="S10" s="81">
        <v>95538.59</v>
      </c>
      <c r="T10" s="81">
        <v>50364.47</v>
      </c>
      <c r="U10" s="81">
        <v>126246.28</v>
      </c>
      <c r="V10" s="81">
        <v>128002.35</v>
      </c>
      <c r="W10" s="81">
        <v>198602.1</v>
      </c>
      <c r="X10" s="81">
        <v>156673.07</v>
      </c>
      <c r="Y10" s="81">
        <v>227761.05</v>
      </c>
      <c r="Z10" s="81">
        <v>213855.23</v>
      </c>
      <c r="AA10" s="81">
        <v>1578247.59</v>
      </c>
      <c r="AB10" s="81">
        <v>184911.31</v>
      </c>
      <c r="AC10" s="81">
        <v>158959.95000000001</v>
      </c>
      <c r="AD10" s="81">
        <v>143548.01</v>
      </c>
      <c r="AE10" s="81">
        <v>173716.05</v>
      </c>
      <c r="AF10" s="81">
        <v>161043.57</v>
      </c>
      <c r="AG10" s="81">
        <v>150397.71</v>
      </c>
      <c r="AH10" s="81">
        <v>117981.07</v>
      </c>
      <c r="AI10" s="81">
        <v>283774.65999999997</v>
      </c>
      <c r="AJ10" s="81">
        <v>265033.09000000003</v>
      </c>
      <c r="AK10" s="81">
        <v>216164.78</v>
      </c>
      <c r="AL10" s="81">
        <v>301719.94</v>
      </c>
      <c r="AM10" s="81">
        <v>252483.72</v>
      </c>
      <c r="AN10" s="81">
        <v>2409733.8600000003</v>
      </c>
      <c r="AO10" s="81">
        <v>170442.87</v>
      </c>
      <c r="AP10" s="81">
        <v>177134.04</v>
      </c>
      <c r="AQ10" s="81">
        <v>217678.44</v>
      </c>
      <c r="AR10" s="81">
        <v>194432.04</v>
      </c>
      <c r="AS10" s="81">
        <v>208378.16</v>
      </c>
      <c r="AT10" s="81">
        <v>158081.47</v>
      </c>
      <c r="AU10" s="81">
        <v>187721.85</v>
      </c>
      <c r="AV10" s="81">
        <v>1313868.8700000003</v>
      </c>
      <c r="AW10" s="81">
        <v>88582.69</v>
      </c>
      <c r="AX10" s="81">
        <v>78680.39</v>
      </c>
      <c r="AY10" s="81">
        <v>78593.100000000006</v>
      </c>
      <c r="AZ10" s="81">
        <v>98388.04</v>
      </c>
      <c r="BA10" s="81">
        <v>102084.65</v>
      </c>
      <c r="BB10" s="81">
        <v>129743.05</v>
      </c>
      <c r="BC10" s="81">
        <v>103365.18</v>
      </c>
      <c r="BD10" s="81">
        <v>106285.34</v>
      </c>
      <c r="BE10" s="81">
        <v>96318.05</v>
      </c>
      <c r="BF10" s="81">
        <v>120329.53</v>
      </c>
      <c r="BG10" s="81">
        <v>97993.279999999999</v>
      </c>
      <c r="BH10" s="81">
        <v>125312.38</v>
      </c>
      <c r="BI10" s="81">
        <v>1225675.6800000002</v>
      </c>
      <c r="BJ10" s="81">
        <v>99377.279999999999</v>
      </c>
      <c r="BK10" s="81">
        <v>85432.23</v>
      </c>
      <c r="BL10" s="81">
        <v>117171.39</v>
      </c>
      <c r="BM10" s="81">
        <v>133908.9</v>
      </c>
      <c r="BN10" s="81">
        <v>125236.89</v>
      </c>
      <c r="BO10" s="81">
        <v>121587.96</v>
      </c>
      <c r="BP10" s="81">
        <v>121422.52</v>
      </c>
      <c r="BQ10" s="81">
        <v>134113.92000000001</v>
      </c>
      <c r="BR10" s="81">
        <v>156265.92000000001</v>
      </c>
      <c r="BS10" s="81">
        <v>126032.87</v>
      </c>
      <c r="BT10" s="81">
        <v>138333.04</v>
      </c>
      <c r="BU10" s="81">
        <v>161253.04999999999</v>
      </c>
      <c r="BV10" s="81">
        <v>1520135.97</v>
      </c>
      <c r="BW10" s="81">
        <v>130475.81</v>
      </c>
      <c r="BX10" s="81">
        <v>126970.81</v>
      </c>
      <c r="BY10" s="81">
        <v>152923.4</v>
      </c>
      <c r="BZ10" s="81">
        <v>135470.49</v>
      </c>
      <c r="CA10" s="81">
        <v>135650.14000000001</v>
      </c>
      <c r="CB10" s="81">
        <v>140256.76999999999</v>
      </c>
      <c r="CC10" s="81">
        <v>141133.87</v>
      </c>
      <c r="CD10" s="81">
        <v>189062.95</v>
      </c>
      <c r="CE10" s="81">
        <v>179678.28</v>
      </c>
      <c r="CF10" s="81">
        <v>158023.69</v>
      </c>
      <c r="CG10" s="81">
        <v>174108.06</v>
      </c>
      <c r="CH10" s="81">
        <v>167009.56</v>
      </c>
      <c r="CI10" s="81">
        <v>1830763.83</v>
      </c>
      <c r="CJ10" s="81">
        <v>172458.26</v>
      </c>
      <c r="CK10" s="81">
        <v>155178.35</v>
      </c>
      <c r="CL10" s="81">
        <v>173125.81</v>
      </c>
      <c r="CM10" s="81">
        <v>192146.28</v>
      </c>
      <c r="CN10" s="81">
        <v>182231.3</v>
      </c>
      <c r="CO10" s="81">
        <v>150824.85</v>
      </c>
      <c r="CP10" s="81">
        <v>161362.73000000001</v>
      </c>
      <c r="CQ10" s="81">
        <v>1187327.58</v>
      </c>
    </row>
    <row r="11" spans="1:95" x14ac:dyDescent="0.3">
      <c r="A11" s="79" t="s">
        <v>36</v>
      </c>
      <c r="B11" s="81">
        <v>378444.96</v>
      </c>
      <c r="C11" s="81">
        <v>354256.04</v>
      </c>
      <c r="D11" s="81">
        <v>346160.23</v>
      </c>
      <c r="E11" s="81">
        <v>379116.64</v>
      </c>
      <c r="F11" s="81">
        <v>413360.88</v>
      </c>
      <c r="G11" s="81">
        <v>596625.42000000004</v>
      </c>
      <c r="H11" s="81">
        <v>484700.68</v>
      </c>
      <c r="I11" s="81">
        <v>432496.83</v>
      </c>
      <c r="J11" s="81">
        <v>450352.48</v>
      </c>
      <c r="K11" s="81">
        <v>626531.31000000006</v>
      </c>
      <c r="L11" s="81">
        <v>546019.99</v>
      </c>
      <c r="M11" s="81">
        <v>792350.92</v>
      </c>
      <c r="N11" s="81">
        <v>5800416.3800000008</v>
      </c>
      <c r="O11" s="81">
        <v>404706.4</v>
      </c>
      <c r="P11" s="81">
        <v>452873.41</v>
      </c>
      <c r="Q11" s="81">
        <v>535789.19999999995</v>
      </c>
      <c r="R11" s="81">
        <v>596772.49</v>
      </c>
      <c r="S11" s="81">
        <v>486066.28</v>
      </c>
      <c r="T11" s="81">
        <v>512847.31</v>
      </c>
      <c r="U11" s="81">
        <v>602663.18000000005</v>
      </c>
      <c r="V11" s="81">
        <v>528948.92000000004</v>
      </c>
      <c r="W11" s="81">
        <v>677318.74</v>
      </c>
      <c r="X11" s="81">
        <v>528794.59</v>
      </c>
      <c r="Y11" s="81">
        <v>788005.05</v>
      </c>
      <c r="Z11" s="81">
        <v>847124.7</v>
      </c>
      <c r="AA11" s="81">
        <v>6961910.2700000005</v>
      </c>
      <c r="AB11" s="81">
        <v>690713.34</v>
      </c>
      <c r="AC11" s="81">
        <v>734767.94</v>
      </c>
      <c r="AD11" s="81">
        <v>733727.1</v>
      </c>
      <c r="AE11" s="81">
        <v>696356.39</v>
      </c>
      <c r="AF11" s="81">
        <v>793242.76</v>
      </c>
      <c r="AG11" s="81">
        <v>750780.13</v>
      </c>
      <c r="AH11" s="81">
        <v>801110.22</v>
      </c>
      <c r="AI11" s="81">
        <v>814635.04</v>
      </c>
      <c r="AJ11" s="81">
        <v>743478.93</v>
      </c>
      <c r="AK11" s="81">
        <v>803710.09</v>
      </c>
      <c r="AL11" s="81">
        <v>936158.5</v>
      </c>
      <c r="AM11" s="81">
        <v>772410.54</v>
      </c>
      <c r="AN11" s="81">
        <v>9271090.9800000004</v>
      </c>
      <c r="AO11" s="81">
        <v>750219.22</v>
      </c>
      <c r="AP11" s="81">
        <v>638721.51</v>
      </c>
      <c r="AQ11" s="81">
        <v>740980.61</v>
      </c>
      <c r="AR11" s="81">
        <v>630144.80000000005</v>
      </c>
      <c r="AS11" s="81">
        <v>731389.75</v>
      </c>
      <c r="AT11" s="81">
        <v>814315.39</v>
      </c>
      <c r="AU11" s="81">
        <v>746025.15</v>
      </c>
      <c r="AV11" s="81">
        <v>5051796.43</v>
      </c>
      <c r="AW11" s="81">
        <v>0</v>
      </c>
      <c r="AX11" s="81">
        <v>0</v>
      </c>
      <c r="AY11" s="81">
        <v>0</v>
      </c>
      <c r="AZ11" s="81">
        <v>0</v>
      </c>
      <c r="BA11" s="81">
        <v>0</v>
      </c>
      <c r="BB11" s="81">
        <v>175.25</v>
      </c>
      <c r="BC11" s="81">
        <v>175.25</v>
      </c>
      <c r="BD11" s="81">
        <v>0</v>
      </c>
      <c r="BE11" s="81">
        <v>0</v>
      </c>
      <c r="BF11" s="81">
        <v>-350.5</v>
      </c>
      <c r="BG11" s="81">
        <v>0</v>
      </c>
      <c r="BH11" s="81">
        <v>0</v>
      </c>
      <c r="BI11" s="81">
        <v>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0</v>
      </c>
      <c r="CF11" s="81">
        <v>0</v>
      </c>
      <c r="CG11" s="81">
        <v>0</v>
      </c>
      <c r="CH11" s="81">
        <v>0</v>
      </c>
      <c r="CI11" s="81">
        <v>0</v>
      </c>
      <c r="CJ11" s="81">
        <v>0</v>
      </c>
      <c r="CK11" s="81">
        <v>0</v>
      </c>
      <c r="CL11" s="81">
        <v>0</v>
      </c>
      <c r="CM11" s="81">
        <v>0</v>
      </c>
      <c r="CN11" s="81">
        <v>0</v>
      </c>
      <c r="CO11" s="81">
        <v>0</v>
      </c>
      <c r="CP11" s="81">
        <v>0</v>
      </c>
      <c r="CQ11" s="81">
        <v>0</v>
      </c>
    </row>
    <row r="12" spans="1:95" x14ac:dyDescent="0.3">
      <c r="A12" s="79" t="s">
        <v>37</v>
      </c>
      <c r="B12" s="81">
        <v>2959.11</v>
      </c>
      <c r="C12" s="81">
        <v>1903.59</v>
      </c>
      <c r="D12" s="81">
        <v>3992.47</v>
      </c>
      <c r="E12" s="81">
        <v>4548.51</v>
      </c>
      <c r="F12" s="81">
        <v>4046.97</v>
      </c>
      <c r="G12" s="81">
        <v>3128.11</v>
      </c>
      <c r="H12" s="81">
        <v>4092.21</v>
      </c>
      <c r="I12" s="81">
        <v>7172.48</v>
      </c>
      <c r="J12" s="81">
        <v>16382.64</v>
      </c>
      <c r="K12" s="81">
        <v>12020.24</v>
      </c>
      <c r="L12" s="81">
        <v>15228.31</v>
      </c>
      <c r="M12" s="81">
        <v>14213.36</v>
      </c>
      <c r="N12" s="81">
        <v>89688</v>
      </c>
      <c r="O12" s="81">
        <v>33653.279999999999</v>
      </c>
      <c r="P12" s="81">
        <v>40058.800000000003</v>
      </c>
      <c r="Q12" s="81">
        <v>32977.949999999997</v>
      </c>
      <c r="R12" s="81">
        <v>34644.47</v>
      </c>
      <c r="S12" s="81">
        <v>76396.149999999994</v>
      </c>
      <c r="T12" s="81">
        <v>76257.16</v>
      </c>
      <c r="U12" s="81">
        <v>73621.86</v>
      </c>
      <c r="V12" s="81">
        <v>59431.33</v>
      </c>
      <c r="W12" s="81">
        <v>97706.58</v>
      </c>
      <c r="X12" s="81">
        <v>83365.86</v>
      </c>
      <c r="Y12" s="81">
        <v>82450.05</v>
      </c>
      <c r="Z12" s="81">
        <v>105798.13</v>
      </c>
      <c r="AA12" s="81">
        <v>796361.62</v>
      </c>
      <c r="AB12" s="81">
        <v>79038.91</v>
      </c>
      <c r="AC12" s="81">
        <v>103613.44</v>
      </c>
      <c r="AD12" s="81">
        <v>53268.57</v>
      </c>
      <c r="AE12" s="81">
        <v>76545.17</v>
      </c>
      <c r="AF12" s="81">
        <v>77180.259999999995</v>
      </c>
      <c r="AG12" s="81">
        <v>99392.23</v>
      </c>
      <c r="AH12" s="81">
        <v>96035.21</v>
      </c>
      <c r="AI12" s="81">
        <v>32064.42</v>
      </c>
      <c r="AJ12" s="81">
        <v>80470.789999999994</v>
      </c>
      <c r="AK12" s="81">
        <v>112092.04</v>
      </c>
      <c r="AL12" s="81">
        <v>72095.179999999993</v>
      </c>
      <c r="AM12" s="81">
        <v>40808.339999999997</v>
      </c>
      <c r="AN12" s="81">
        <v>922604.56000000017</v>
      </c>
      <c r="AO12" s="81">
        <v>67225.31</v>
      </c>
      <c r="AP12" s="81">
        <v>42088.11</v>
      </c>
      <c r="AQ12" s="81">
        <v>80900.600000000006</v>
      </c>
      <c r="AR12" s="81">
        <v>65587.75</v>
      </c>
      <c r="AS12" s="81">
        <v>84973.74</v>
      </c>
      <c r="AT12" s="81">
        <v>79175.710000000006</v>
      </c>
      <c r="AU12" s="81">
        <v>53195.99</v>
      </c>
      <c r="AV12" s="81">
        <v>473147.21</v>
      </c>
      <c r="AW12" s="81">
        <v>0</v>
      </c>
      <c r="AX12" s="81">
        <v>0</v>
      </c>
      <c r="AY12" s="81">
        <v>0</v>
      </c>
      <c r="AZ12" s="81">
        <v>0</v>
      </c>
      <c r="BA12" s="81">
        <v>0</v>
      </c>
      <c r="BB12" s="81">
        <v>0</v>
      </c>
      <c r="BC12" s="81">
        <v>17.57</v>
      </c>
      <c r="BD12" s="81">
        <v>0</v>
      </c>
      <c r="BE12" s="81">
        <v>0</v>
      </c>
      <c r="BF12" s="81">
        <v>0</v>
      </c>
      <c r="BG12" s="81">
        <v>0</v>
      </c>
      <c r="BH12" s="81">
        <v>0</v>
      </c>
      <c r="BI12" s="81">
        <v>17.57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0</v>
      </c>
      <c r="CE12" s="81">
        <v>0</v>
      </c>
      <c r="CF12" s="81">
        <v>0</v>
      </c>
      <c r="CG12" s="81">
        <v>0</v>
      </c>
      <c r="CH12" s="81">
        <v>0</v>
      </c>
      <c r="CI12" s="81">
        <v>0</v>
      </c>
      <c r="CJ12" s="81">
        <v>0</v>
      </c>
      <c r="CK12" s="81">
        <v>0</v>
      </c>
      <c r="CL12" s="81">
        <v>0</v>
      </c>
      <c r="CM12" s="81">
        <v>0</v>
      </c>
      <c r="CN12" s="81">
        <v>0</v>
      </c>
      <c r="CO12" s="81">
        <v>0</v>
      </c>
      <c r="CP12" s="81">
        <v>0</v>
      </c>
      <c r="CQ12" s="81">
        <v>0</v>
      </c>
    </row>
    <row r="13" spans="1:95" x14ac:dyDescent="0.3">
      <c r="A13" s="79" t="s">
        <v>38</v>
      </c>
      <c r="B13" s="81">
        <v>5351.73</v>
      </c>
      <c r="C13" s="81">
        <v>-0.03</v>
      </c>
      <c r="D13" s="81">
        <v>0</v>
      </c>
      <c r="E13" s="81">
        <v>0.02</v>
      </c>
      <c r="F13" s="81">
        <v>1987.85</v>
      </c>
      <c r="G13" s="81">
        <v>1241.0899999999999</v>
      </c>
      <c r="H13" s="81">
        <v>-0.02</v>
      </c>
      <c r="I13" s="81">
        <v>1561.12</v>
      </c>
      <c r="J13" s="81">
        <v>3803.03</v>
      </c>
      <c r="K13" s="81">
        <v>1092.49</v>
      </c>
      <c r="L13" s="81">
        <v>941.83</v>
      </c>
      <c r="M13" s="81">
        <v>-0.01</v>
      </c>
      <c r="N13" s="81">
        <v>15979.099999999999</v>
      </c>
      <c r="O13" s="81"/>
      <c r="P13" s="81"/>
      <c r="Q13" s="81"/>
      <c r="R13" s="81">
        <v>18016.53</v>
      </c>
      <c r="S13" s="81">
        <v>2783.8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6178.25</v>
      </c>
      <c r="Z13" s="81">
        <v>3775.55</v>
      </c>
      <c r="AA13" s="81">
        <v>30754.129999999997</v>
      </c>
      <c r="AB13" s="81"/>
      <c r="AC13" s="81"/>
      <c r="AD13" s="81">
        <v>1935.48</v>
      </c>
      <c r="AE13" s="81">
        <v>0</v>
      </c>
      <c r="AF13" s="81"/>
      <c r="AG13" s="81">
        <v>0</v>
      </c>
      <c r="AH13" s="81">
        <v>1632.27</v>
      </c>
      <c r="AI13" s="81">
        <v>0</v>
      </c>
      <c r="AJ13" s="81">
        <v>0</v>
      </c>
      <c r="AK13" s="81">
        <v>6588.67</v>
      </c>
      <c r="AL13" s="81">
        <v>1343.92</v>
      </c>
      <c r="AM13" s="81">
        <v>0</v>
      </c>
      <c r="AN13" s="81">
        <v>11500.34</v>
      </c>
      <c r="AO13" s="81">
        <v>0</v>
      </c>
      <c r="AP13" s="81">
        <v>0</v>
      </c>
      <c r="AQ13" s="81">
        <v>3897.91</v>
      </c>
      <c r="AR13" s="81">
        <v>0</v>
      </c>
      <c r="AS13" s="81">
        <v>9139.2999999999993</v>
      </c>
      <c r="AT13" s="81">
        <v>3461.8</v>
      </c>
      <c r="AU13" s="81">
        <v>7232.93</v>
      </c>
      <c r="AV13" s="81">
        <v>23731.94</v>
      </c>
      <c r="AW13" s="81">
        <v>0</v>
      </c>
      <c r="AX13" s="81">
        <v>0</v>
      </c>
      <c r="AY13" s="81">
        <v>0</v>
      </c>
      <c r="AZ13" s="81">
        <v>0</v>
      </c>
      <c r="BA13" s="81">
        <v>0</v>
      </c>
      <c r="BB13" s="81">
        <v>0</v>
      </c>
      <c r="BC13" s="81">
        <v>0.02</v>
      </c>
      <c r="BD13" s="81">
        <v>0</v>
      </c>
      <c r="BE13" s="81">
        <v>0</v>
      </c>
      <c r="BF13" s="81">
        <v>0</v>
      </c>
      <c r="BG13" s="81">
        <v>0</v>
      </c>
      <c r="BH13" s="81">
        <v>0</v>
      </c>
      <c r="BI13" s="81">
        <v>0.02</v>
      </c>
      <c r="BJ13" s="81"/>
      <c r="BK13" s="81"/>
      <c r="BL13" s="81"/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/>
      <c r="BX13" s="81"/>
      <c r="BY13" s="81">
        <v>0</v>
      </c>
      <c r="BZ13" s="81">
        <v>0</v>
      </c>
      <c r="CA13" s="81">
        <v>0</v>
      </c>
      <c r="CB13" s="81">
        <v>1365.82</v>
      </c>
      <c r="CC13" s="81">
        <v>0</v>
      </c>
      <c r="CD13" s="81">
        <v>0</v>
      </c>
      <c r="CE13" s="81">
        <v>0</v>
      </c>
      <c r="CF13" s="81">
        <v>0</v>
      </c>
      <c r="CG13" s="81">
        <v>0</v>
      </c>
      <c r="CH13" s="81">
        <v>0</v>
      </c>
      <c r="CI13" s="81">
        <v>1365.82</v>
      </c>
      <c r="CJ13" s="81">
        <v>0</v>
      </c>
      <c r="CK13" s="81">
        <v>0</v>
      </c>
      <c r="CL13" s="81">
        <v>0</v>
      </c>
      <c r="CM13" s="81">
        <v>0</v>
      </c>
      <c r="CN13" s="81">
        <v>0</v>
      </c>
      <c r="CO13" s="81">
        <v>0</v>
      </c>
      <c r="CP13" s="81">
        <v>0</v>
      </c>
      <c r="CQ13" s="81">
        <v>0</v>
      </c>
    </row>
    <row r="14" spans="1:95" x14ac:dyDescent="0.3">
      <c r="A14" s="79" t="s">
        <v>39</v>
      </c>
      <c r="B14" s="81">
        <v>0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37860.18</v>
      </c>
      <c r="K14" s="81">
        <v>37700.879999999997</v>
      </c>
      <c r="L14" s="81">
        <v>33216.639999999999</v>
      </c>
      <c r="M14" s="81">
        <v>68655.520000000004</v>
      </c>
      <c r="N14" s="81">
        <v>177433.22</v>
      </c>
      <c r="O14" s="81">
        <v>18826.71</v>
      </c>
      <c r="P14" s="81">
        <v>28209.35</v>
      </c>
      <c r="Q14" s="81">
        <v>31990.26</v>
      </c>
      <c r="R14" s="81">
        <v>83772.070000000007</v>
      </c>
      <c r="S14" s="81">
        <v>67170.19</v>
      </c>
      <c r="T14" s="81">
        <v>50860.35</v>
      </c>
      <c r="U14" s="81">
        <v>80517.25</v>
      </c>
      <c r="V14" s="81">
        <v>35852.400000000001</v>
      </c>
      <c r="W14" s="81">
        <v>93745.55</v>
      </c>
      <c r="X14" s="81">
        <v>798.14</v>
      </c>
      <c r="Y14" s="81">
        <v>0</v>
      </c>
      <c r="Z14" s="81">
        <v>94478.65</v>
      </c>
      <c r="AA14" s="81">
        <v>586220.92000000004</v>
      </c>
      <c r="AB14" s="81">
        <v>61083.59</v>
      </c>
      <c r="AC14" s="81">
        <v>22932.639999999999</v>
      </c>
      <c r="AD14" s="81">
        <v>88023.039999999994</v>
      </c>
      <c r="AE14" s="81">
        <v>1281.3599999999999</v>
      </c>
      <c r="AF14" s="81">
        <v>0</v>
      </c>
      <c r="AG14" s="81">
        <v>0</v>
      </c>
      <c r="AH14" s="81">
        <v>15086.09</v>
      </c>
      <c r="AI14" s="81">
        <v>83460.259999999995</v>
      </c>
      <c r="AJ14" s="81">
        <v>60211.42</v>
      </c>
      <c r="AK14" s="81">
        <v>16369.78</v>
      </c>
      <c r="AL14" s="81">
        <v>0</v>
      </c>
      <c r="AM14" s="81">
        <v>15130.71</v>
      </c>
      <c r="AN14" s="81">
        <v>363578.89</v>
      </c>
      <c r="AO14" s="81"/>
      <c r="AP14" s="81"/>
      <c r="AQ14" s="81"/>
      <c r="AR14" s="81">
        <v>0</v>
      </c>
      <c r="AS14" s="81">
        <v>21555.03</v>
      </c>
      <c r="AT14" s="81">
        <v>0</v>
      </c>
      <c r="AU14" s="81">
        <v>36453.93</v>
      </c>
      <c r="AV14" s="81">
        <v>58008.959999999999</v>
      </c>
      <c r="AW14" s="81">
        <v>0</v>
      </c>
      <c r="AX14" s="81">
        <v>0</v>
      </c>
      <c r="AY14" s="81">
        <v>0</v>
      </c>
      <c r="AZ14" s="81">
        <v>0</v>
      </c>
      <c r="BA14" s="81">
        <v>0</v>
      </c>
      <c r="BB14" s="81">
        <v>0</v>
      </c>
      <c r="BC14" s="81">
        <v>0</v>
      </c>
      <c r="BD14" s="81">
        <v>0</v>
      </c>
      <c r="BE14" s="81">
        <v>47335.98</v>
      </c>
      <c r="BF14" s="81">
        <v>66363.73</v>
      </c>
      <c r="BG14" s="81">
        <v>55485.54</v>
      </c>
      <c r="BH14" s="81">
        <v>134482.49</v>
      </c>
      <c r="BI14" s="81">
        <v>303667.74</v>
      </c>
      <c r="BJ14" s="81">
        <v>33056.47</v>
      </c>
      <c r="BK14" s="81">
        <v>52800.38</v>
      </c>
      <c r="BL14" s="81">
        <v>58718.879999999997</v>
      </c>
      <c r="BM14" s="81">
        <v>181983.29</v>
      </c>
      <c r="BN14" s="81">
        <v>94149.02</v>
      </c>
      <c r="BO14" s="81">
        <v>69023.91</v>
      </c>
      <c r="BP14" s="81">
        <v>132436.21</v>
      </c>
      <c r="BQ14" s="81">
        <v>56881.26</v>
      </c>
      <c r="BR14" s="81">
        <v>123239.02</v>
      </c>
      <c r="BS14" s="81">
        <v>4357.37</v>
      </c>
      <c r="BT14" s="81">
        <v>0</v>
      </c>
      <c r="BU14" s="81">
        <v>129466.93</v>
      </c>
      <c r="BV14" s="81">
        <v>936112.74</v>
      </c>
      <c r="BW14" s="81">
        <v>77171.570000000007</v>
      </c>
      <c r="BX14" s="81">
        <v>35570.89</v>
      </c>
      <c r="BY14" s="81">
        <v>131033.7</v>
      </c>
      <c r="BZ14" s="81">
        <v>6541.39</v>
      </c>
      <c r="CA14" s="81">
        <v>0</v>
      </c>
      <c r="CB14" s="81">
        <v>7693.16</v>
      </c>
      <c r="CC14" s="81">
        <v>26645.8</v>
      </c>
      <c r="CD14" s="81">
        <v>132042.48000000001</v>
      </c>
      <c r="CE14" s="81">
        <v>93253.4</v>
      </c>
      <c r="CF14" s="81">
        <v>32502.86</v>
      </c>
      <c r="CG14" s="81">
        <v>0</v>
      </c>
      <c r="CH14" s="81">
        <v>26880.91</v>
      </c>
      <c r="CI14" s="81">
        <v>569336.16</v>
      </c>
      <c r="CJ14" s="81"/>
      <c r="CK14" s="81"/>
      <c r="CL14" s="81"/>
      <c r="CM14" s="81">
        <v>0</v>
      </c>
      <c r="CN14" s="81">
        <v>35872.769999999997</v>
      </c>
      <c r="CO14" s="81">
        <v>0</v>
      </c>
      <c r="CP14" s="81">
        <v>54326.400000000001</v>
      </c>
      <c r="CQ14" s="81">
        <v>90199.17</v>
      </c>
    </row>
    <row r="15" spans="1:95" x14ac:dyDescent="0.3">
      <c r="A15" s="79" t="s">
        <v>40</v>
      </c>
      <c r="B15" s="81">
        <v>0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3156.17</v>
      </c>
      <c r="K15" s="81">
        <v>8910.6</v>
      </c>
      <c r="L15" s="81">
        <v>3801.2</v>
      </c>
      <c r="M15" s="81">
        <v>11345.12</v>
      </c>
      <c r="N15" s="81">
        <v>27213.090000000004</v>
      </c>
      <c r="O15" s="81">
        <v>3152.03</v>
      </c>
      <c r="P15" s="81">
        <v>5839.46</v>
      </c>
      <c r="Q15" s="81">
        <v>6779.59</v>
      </c>
      <c r="R15" s="81">
        <v>29768.19</v>
      </c>
      <c r="S15" s="81">
        <v>21939.71</v>
      </c>
      <c r="T15" s="81">
        <v>19376.88</v>
      </c>
      <c r="U15" s="81">
        <v>15708.78</v>
      </c>
      <c r="V15" s="81">
        <v>8053.47</v>
      </c>
      <c r="W15" s="81">
        <v>10445.41</v>
      </c>
      <c r="X15" s="81">
        <v>0</v>
      </c>
      <c r="Y15" s="81">
        <v>0</v>
      </c>
      <c r="Z15" s="81">
        <v>17241.95</v>
      </c>
      <c r="AA15" s="81">
        <v>138305.47</v>
      </c>
      <c r="AB15" s="81">
        <v>15142.75</v>
      </c>
      <c r="AC15" s="81">
        <v>3698.28</v>
      </c>
      <c r="AD15" s="81">
        <v>21621.93</v>
      </c>
      <c r="AE15" s="81">
        <v>0</v>
      </c>
      <c r="AF15" s="81">
        <v>0</v>
      </c>
      <c r="AG15" s="81">
        <v>3027.8</v>
      </c>
      <c r="AH15" s="81">
        <v>0</v>
      </c>
      <c r="AI15" s="81">
        <v>20404.78</v>
      </c>
      <c r="AJ15" s="81">
        <v>11292.49</v>
      </c>
      <c r="AK15" s="81">
        <v>4155.3500000000004</v>
      </c>
      <c r="AL15" s="81">
        <v>0</v>
      </c>
      <c r="AM15" s="81">
        <v>4477.29</v>
      </c>
      <c r="AN15" s="81">
        <v>83820.67</v>
      </c>
      <c r="AO15" s="81"/>
      <c r="AP15" s="81"/>
      <c r="AQ15" s="81"/>
      <c r="AR15" s="81">
        <v>0</v>
      </c>
      <c r="AS15" s="81">
        <v>2157.21</v>
      </c>
      <c r="AT15" s="81">
        <v>0</v>
      </c>
      <c r="AU15" s="81">
        <v>9284.76</v>
      </c>
      <c r="AV15" s="81">
        <v>11441.970000000001</v>
      </c>
      <c r="AW15" s="81">
        <v>0</v>
      </c>
      <c r="AX15" s="81">
        <v>0</v>
      </c>
      <c r="AY15" s="81">
        <v>0</v>
      </c>
      <c r="AZ15" s="81">
        <v>0</v>
      </c>
      <c r="BA15" s="81">
        <v>0</v>
      </c>
      <c r="BB15" s="81">
        <v>0</v>
      </c>
      <c r="BC15" s="81">
        <v>0</v>
      </c>
      <c r="BD15" s="81">
        <v>0</v>
      </c>
      <c r="BE15" s="81">
        <v>16943.93</v>
      </c>
      <c r="BF15" s="81">
        <v>36676.17</v>
      </c>
      <c r="BG15" s="81">
        <v>21759.919999999998</v>
      </c>
      <c r="BH15" s="81">
        <v>36028.720000000001</v>
      </c>
      <c r="BI15" s="81">
        <v>111408.73999999999</v>
      </c>
      <c r="BJ15" s="81">
        <v>6156.45</v>
      </c>
      <c r="BK15" s="81">
        <v>13876.59</v>
      </c>
      <c r="BL15" s="81">
        <v>13876.59</v>
      </c>
      <c r="BM15" s="81">
        <v>66201.38</v>
      </c>
      <c r="BN15" s="81">
        <v>55208.91</v>
      </c>
      <c r="BO15" s="81">
        <v>53758.57</v>
      </c>
      <c r="BP15" s="81">
        <v>48228.54</v>
      </c>
      <c r="BQ15" s="81">
        <v>31727.39</v>
      </c>
      <c r="BR15" s="81">
        <v>57215.21</v>
      </c>
      <c r="BS15" s="81">
        <v>0</v>
      </c>
      <c r="BT15" s="81">
        <v>0</v>
      </c>
      <c r="BU15" s="81">
        <v>52931.18</v>
      </c>
      <c r="BV15" s="81">
        <v>399180.81000000006</v>
      </c>
      <c r="BW15" s="81">
        <v>33050.46</v>
      </c>
      <c r="BX15" s="81">
        <v>10582.46</v>
      </c>
      <c r="BY15" s="81">
        <v>72206.73</v>
      </c>
      <c r="BZ15" s="81">
        <v>0</v>
      </c>
      <c r="CA15" s="81">
        <v>0</v>
      </c>
      <c r="CB15" s="81">
        <v>2606.91</v>
      </c>
      <c r="CC15" s="81">
        <v>2437.65</v>
      </c>
      <c r="CD15" s="81">
        <v>60621.35</v>
      </c>
      <c r="CE15" s="81">
        <v>30523.279999999999</v>
      </c>
      <c r="CF15" s="81">
        <v>14328.02</v>
      </c>
      <c r="CG15" s="81">
        <v>0</v>
      </c>
      <c r="CH15" s="81">
        <v>7999.45</v>
      </c>
      <c r="CI15" s="81">
        <v>234356.31</v>
      </c>
      <c r="CJ15" s="81"/>
      <c r="CK15" s="81"/>
      <c r="CL15" s="81"/>
      <c r="CM15" s="81">
        <v>0</v>
      </c>
      <c r="CN15" s="81">
        <v>13050.07</v>
      </c>
      <c r="CO15" s="81">
        <v>0</v>
      </c>
      <c r="CP15" s="81">
        <v>47353.36</v>
      </c>
      <c r="CQ15" s="81">
        <v>60403.43</v>
      </c>
    </row>
    <row r="16" spans="1:95" x14ac:dyDescent="0.3">
      <c r="A16" s="79" t="s">
        <v>41</v>
      </c>
      <c r="B16" s="81">
        <v>0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6189.99</v>
      </c>
      <c r="K16" s="81">
        <v>8455.6299999999992</v>
      </c>
      <c r="L16" s="81">
        <v>6315.84</v>
      </c>
      <c r="M16" s="81">
        <v>13567.36</v>
      </c>
      <c r="N16" s="81">
        <v>34528.82</v>
      </c>
      <c r="O16" s="81">
        <v>4442.91</v>
      </c>
      <c r="P16" s="81">
        <v>1795.22</v>
      </c>
      <c r="Q16" s="81">
        <v>1223.99</v>
      </c>
      <c r="R16" s="81">
        <v>17953.59</v>
      </c>
      <c r="S16" s="81">
        <v>12402.09</v>
      </c>
      <c r="T16" s="81">
        <v>12398.7</v>
      </c>
      <c r="U16" s="81">
        <v>16067.32</v>
      </c>
      <c r="V16" s="81">
        <v>13028.53</v>
      </c>
      <c r="W16" s="81">
        <v>19100.68</v>
      </c>
      <c r="X16" s="81">
        <v>6995.55</v>
      </c>
      <c r="Y16" s="81">
        <v>2793.41</v>
      </c>
      <c r="Z16" s="81">
        <v>2937.45</v>
      </c>
      <c r="AA16" s="81">
        <v>111139.44</v>
      </c>
      <c r="AB16" s="81">
        <v>16568.2</v>
      </c>
      <c r="AC16" s="81">
        <v>314.45</v>
      </c>
      <c r="AD16" s="81">
        <v>18126.46</v>
      </c>
      <c r="AE16" s="81">
        <v>0</v>
      </c>
      <c r="AF16" s="81">
        <v>0</v>
      </c>
      <c r="AG16" s="81">
        <v>1807.56</v>
      </c>
      <c r="AH16" s="81">
        <v>1883.23</v>
      </c>
      <c r="AI16" s="81">
        <v>21053.68</v>
      </c>
      <c r="AJ16" s="81">
        <v>7410.18</v>
      </c>
      <c r="AK16" s="81">
        <v>1997.62</v>
      </c>
      <c r="AL16" s="81">
        <v>0</v>
      </c>
      <c r="AM16" s="81">
        <v>4190.62</v>
      </c>
      <c r="AN16" s="81">
        <v>73352</v>
      </c>
      <c r="AO16" s="81"/>
      <c r="AP16" s="81"/>
      <c r="AQ16" s="81"/>
      <c r="AR16" s="81">
        <v>1902.18</v>
      </c>
      <c r="AS16" s="81">
        <v>930.18</v>
      </c>
      <c r="AT16" s="81">
        <v>288.25</v>
      </c>
      <c r="AU16" s="81">
        <v>14247.64</v>
      </c>
      <c r="AV16" s="81">
        <v>17368.25</v>
      </c>
      <c r="AW16" s="81">
        <v>0</v>
      </c>
      <c r="AX16" s="81">
        <v>0</v>
      </c>
      <c r="AY16" s="81">
        <v>0</v>
      </c>
      <c r="AZ16" s="81">
        <v>0</v>
      </c>
      <c r="BA16" s="81">
        <v>0</v>
      </c>
      <c r="BB16" s="81">
        <v>0</v>
      </c>
      <c r="BC16" s="81">
        <v>0</v>
      </c>
      <c r="BD16" s="81">
        <v>0</v>
      </c>
      <c r="BE16" s="81">
        <v>27436.560000000001</v>
      </c>
      <c r="BF16" s="81">
        <v>37425.67</v>
      </c>
      <c r="BG16" s="81">
        <v>27954.720000000001</v>
      </c>
      <c r="BH16" s="81">
        <v>60050.879999999997</v>
      </c>
      <c r="BI16" s="81">
        <v>152867.82999999999</v>
      </c>
      <c r="BJ16" s="81">
        <v>19660.71</v>
      </c>
      <c r="BK16" s="81">
        <v>7945.87</v>
      </c>
      <c r="BL16" s="81">
        <v>7945.87</v>
      </c>
      <c r="BM16" s="81">
        <v>116551.06</v>
      </c>
      <c r="BN16" s="81">
        <v>80511.44</v>
      </c>
      <c r="BO16" s="81">
        <v>80489.8</v>
      </c>
      <c r="BP16" s="81">
        <v>71116.03</v>
      </c>
      <c r="BQ16" s="81">
        <v>57665.93</v>
      </c>
      <c r="BR16" s="81">
        <v>84542.06</v>
      </c>
      <c r="BS16" s="81">
        <v>8115.67</v>
      </c>
      <c r="BT16" s="81">
        <v>1697.99</v>
      </c>
      <c r="BU16" s="81">
        <v>46342.71</v>
      </c>
      <c r="BV16" s="81">
        <v>582585.14</v>
      </c>
      <c r="BW16" s="81">
        <v>72216.100000000006</v>
      </c>
      <c r="BX16" s="81">
        <v>1592.9</v>
      </c>
      <c r="BY16" s="81">
        <v>81140.649999999994</v>
      </c>
      <c r="BZ16" s="81">
        <v>0</v>
      </c>
      <c r="CA16" s="81">
        <v>0</v>
      </c>
      <c r="CB16" s="81">
        <v>5661.09</v>
      </c>
      <c r="CC16" s="81">
        <v>8335.42</v>
      </c>
      <c r="CD16" s="81">
        <v>93186.28</v>
      </c>
      <c r="CE16" s="81">
        <v>32798.39</v>
      </c>
      <c r="CF16" s="81">
        <v>6544.51</v>
      </c>
      <c r="CG16" s="81">
        <v>0</v>
      </c>
      <c r="CH16" s="81">
        <v>18548.22</v>
      </c>
      <c r="CI16" s="81">
        <v>320023.56000000006</v>
      </c>
      <c r="CJ16" s="81"/>
      <c r="CK16" s="81"/>
      <c r="CL16" s="81"/>
      <c r="CM16" s="81">
        <v>8419.2900000000009</v>
      </c>
      <c r="CN16" s="81">
        <v>4117.1099999999997</v>
      </c>
      <c r="CO16" s="81">
        <v>0</v>
      </c>
      <c r="CP16" s="81">
        <v>64347.91</v>
      </c>
      <c r="CQ16" s="81">
        <v>76884.31</v>
      </c>
    </row>
    <row r="17" spans="1:95" x14ac:dyDescent="0.3">
      <c r="A17" s="79" t="s">
        <v>42</v>
      </c>
      <c r="B17" s="81">
        <v>0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0.47</v>
      </c>
      <c r="K17" s="81">
        <v>877.2</v>
      </c>
      <c r="L17" s="81">
        <v>1637.43</v>
      </c>
      <c r="M17" s="81">
        <v>2748.56</v>
      </c>
      <c r="N17" s="81">
        <v>5263.66</v>
      </c>
      <c r="O17" s="81">
        <v>2970.11</v>
      </c>
      <c r="P17" s="81">
        <v>803.34</v>
      </c>
      <c r="Q17" s="81">
        <v>662.58</v>
      </c>
      <c r="R17" s="81">
        <v>1675.45</v>
      </c>
      <c r="S17" s="81">
        <v>2104.17</v>
      </c>
      <c r="T17" s="81">
        <v>3635.7</v>
      </c>
      <c r="U17" s="81">
        <v>1755.57</v>
      </c>
      <c r="V17" s="81">
        <v>1116.97</v>
      </c>
      <c r="W17" s="81">
        <v>1300.3599999999999</v>
      </c>
      <c r="X17" s="81">
        <v>1668.84</v>
      </c>
      <c r="Y17" s="81">
        <v>385.56</v>
      </c>
      <c r="Z17" s="81">
        <v>2167.7399999999998</v>
      </c>
      <c r="AA17" s="81">
        <v>20246.39</v>
      </c>
      <c r="AB17" s="81">
        <v>4362.32</v>
      </c>
      <c r="AC17" s="81">
        <v>2166.63</v>
      </c>
      <c r="AD17" s="81">
        <v>4773.1400000000003</v>
      </c>
      <c r="AE17" s="81">
        <v>1929.49</v>
      </c>
      <c r="AF17" s="81">
        <v>0</v>
      </c>
      <c r="AG17" s="81">
        <v>2035.81</v>
      </c>
      <c r="AH17" s="81">
        <v>720.53</v>
      </c>
      <c r="AI17" s="81">
        <v>5801.51</v>
      </c>
      <c r="AJ17" s="81">
        <v>2604.29</v>
      </c>
      <c r="AK17" s="81">
        <v>2741.83</v>
      </c>
      <c r="AL17" s="81">
        <v>0</v>
      </c>
      <c r="AM17" s="81">
        <v>2718.56</v>
      </c>
      <c r="AN17" s="81">
        <v>29854.110000000004</v>
      </c>
      <c r="AO17" s="81"/>
      <c r="AP17" s="81"/>
      <c r="AQ17" s="81"/>
      <c r="AR17" s="81">
        <v>3657.63</v>
      </c>
      <c r="AS17" s="81">
        <v>526.54999999999995</v>
      </c>
      <c r="AT17" s="81">
        <v>2898.27</v>
      </c>
      <c r="AU17" s="81">
        <v>1194.17</v>
      </c>
      <c r="AV17" s="81">
        <v>8276.6200000000008</v>
      </c>
      <c r="AW17" s="81">
        <v>0</v>
      </c>
      <c r="AX17" s="81">
        <v>0</v>
      </c>
      <c r="AY17" s="81">
        <v>0</v>
      </c>
      <c r="AZ17" s="81">
        <v>0</v>
      </c>
      <c r="BA17" s="81">
        <v>0</v>
      </c>
      <c r="BB17" s="81">
        <v>0</v>
      </c>
      <c r="BC17" s="81">
        <v>0</v>
      </c>
      <c r="BD17" s="81">
        <v>0</v>
      </c>
      <c r="BE17" s="81">
        <v>0</v>
      </c>
      <c r="BF17" s="81">
        <v>0</v>
      </c>
      <c r="BG17" s="81">
        <v>0</v>
      </c>
      <c r="BH17" s="81">
        <v>0</v>
      </c>
      <c r="BI17" s="81">
        <v>0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0</v>
      </c>
      <c r="CE17" s="81">
        <v>0</v>
      </c>
      <c r="CF17" s="81">
        <v>0</v>
      </c>
      <c r="CG17" s="81">
        <v>0</v>
      </c>
      <c r="CH17" s="81">
        <v>0</v>
      </c>
      <c r="CI17" s="81">
        <v>0</v>
      </c>
      <c r="CJ17" s="81"/>
      <c r="CK17" s="81"/>
      <c r="CL17" s="81"/>
      <c r="CM17" s="81">
        <v>0</v>
      </c>
      <c r="CN17" s="81">
        <v>0</v>
      </c>
      <c r="CO17" s="81">
        <v>0</v>
      </c>
      <c r="CP17" s="81">
        <v>0</v>
      </c>
      <c r="CQ17" s="81">
        <v>0</v>
      </c>
    </row>
    <row r="18" spans="1:95" x14ac:dyDescent="0.3">
      <c r="A18" s="79" t="s">
        <v>45</v>
      </c>
      <c r="B18" s="81">
        <v>680398.55999999994</v>
      </c>
      <c r="C18" s="81">
        <v>640708.43999999983</v>
      </c>
      <c r="D18" s="81">
        <v>691975.58</v>
      </c>
      <c r="E18" s="81">
        <v>666122.69999999995</v>
      </c>
      <c r="F18" s="81">
        <v>698394.46</v>
      </c>
      <c r="G18" s="81">
        <v>910709.48</v>
      </c>
      <c r="H18" s="81">
        <v>785723.45</v>
      </c>
      <c r="I18" s="81">
        <v>794904.42</v>
      </c>
      <c r="J18" s="81">
        <v>857093.87000000011</v>
      </c>
      <c r="K18" s="81">
        <v>1073692.0899999999</v>
      </c>
      <c r="L18" s="81">
        <v>1047682.23</v>
      </c>
      <c r="M18" s="81">
        <v>1181861.9500000004</v>
      </c>
      <c r="N18" s="81">
        <v>10029267.23</v>
      </c>
      <c r="O18" s="81">
        <v>829954.99</v>
      </c>
      <c r="P18" s="81">
        <v>783104.54999999993</v>
      </c>
      <c r="Q18" s="81">
        <v>1027798.0299999998</v>
      </c>
      <c r="R18" s="81">
        <v>993291.57</v>
      </c>
      <c r="S18" s="81">
        <v>1108339.6400000001</v>
      </c>
      <c r="T18" s="81">
        <v>1006367.2899999999</v>
      </c>
      <c r="U18" s="81">
        <v>1187515.7100000002</v>
      </c>
      <c r="V18" s="81">
        <v>1070934.32</v>
      </c>
      <c r="W18" s="81">
        <v>1352256.04</v>
      </c>
      <c r="X18" s="81">
        <v>1183258.8900000001</v>
      </c>
      <c r="Y18" s="81">
        <v>1477232.9</v>
      </c>
      <c r="Z18" s="81">
        <v>1460077.6099999999</v>
      </c>
      <c r="AA18" s="81">
        <v>13480131.540000001</v>
      </c>
      <c r="AB18" s="81">
        <v>1334254.6199999999</v>
      </c>
      <c r="AC18" s="81">
        <v>1413894.5899999996</v>
      </c>
      <c r="AD18" s="81">
        <v>1226125.9799999997</v>
      </c>
      <c r="AE18" s="81">
        <v>1388559.8900000001</v>
      </c>
      <c r="AF18" s="81">
        <v>1449348.54</v>
      </c>
      <c r="AG18" s="81">
        <v>1387934.72</v>
      </c>
      <c r="AH18" s="81">
        <v>1430533.01</v>
      </c>
      <c r="AI18" s="81">
        <v>1532867.6199999999</v>
      </c>
      <c r="AJ18" s="81">
        <v>1534594.74</v>
      </c>
      <c r="AK18" s="81">
        <v>1567778.3900000004</v>
      </c>
      <c r="AL18" s="81">
        <v>1776797.3399999999</v>
      </c>
      <c r="AM18" s="81">
        <v>1471788.5400000003</v>
      </c>
      <c r="AN18" s="81">
        <v>17514477.98</v>
      </c>
      <c r="AO18" s="81">
        <v>1270804.4100000001</v>
      </c>
      <c r="AP18" s="81">
        <v>1182540.51</v>
      </c>
      <c r="AQ18" s="81">
        <v>1347284.3</v>
      </c>
      <c r="AR18" s="81">
        <v>1207491.51</v>
      </c>
      <c r="AS18" s="81">
        <v>1350751.79</v>
      </c>
      <c r="AT18" s="81">
        <v>1574717.52</v>
      </c>
      <c r="AU18" s="81">
        <v>1299391.1999999997</v>
      </c>
      <c r="AV18" s="81">
        <v>9232981.2400000002</v>
      </c>
      <c r="AW18" s="81">
        <v>426962.62999999995</v>
      </c>
      <c r="AX18" s="81">
        <v>438124.63</v>
      </c>
      <c r="AY18" s="81">
        <v>433505.6</v>
      </c>
      <c r="AZ18" s="81">
        <v>447137.49</v>
      </c>
      <c r="BA18" s="81">
        <v>492410.06000000006</v>
      </c>
      <c r="BB18" s="81">
        <v>620358.82999999996</v>
      </c>
      <c r="BC18" s="81">
        <v>550021.27999999991</v>
      </c>
      <c r="BD18" s="81">
        <v>525456.82999999996</v>
      </c>
      <c r="BE18" s="81">
        <v>699410.37000000011</v>
      </c>
      <c r="BF18" s="81">
        <v>661496.8600000001</v>
      </c>
      <c r="BG18" s="81">
        <v>691304.45000000007</v>
      </c>
      <c r="BH18" s="81">
        <v>719743.34</v>
      </c>
      <c r="BI18" s="81">
        <v>6705932.370000001</v>
      </c>
      <c r="BJ18" s="81">
        <v>671460.84999999986</v>
      </c>
      <c r="BK18" s="81">
        <v>621058.66999999993</v>
      </c>
      <c r="BL18" s="81">
        <v>771988.32</v>
      </c>
      <c r="BM18" s="81">
        <v>800627.64000000013</v>
      </c>
      <c r="BN18" s="81">
        <v>997764.44000000018</v>
      </c>
      <c r="BO18" s="81">
        <v>1013358.9500000001</v>
      </c>
      <c r="BP18" s="81">
        <v>951837.25</v>
      </c>
      <c r="BQ18" s="81">
        <v>1028173.4700000001</v>
      </c>
      <c r="BR18" s="81">
        <v>1097649.6399999999</v>
      </c>
      <c r="BS18" s="81">
        <v>1005700.8200000001</v>
      </c>
      <c r="BT18" s="81">
        <v>868064.38000000012</v>
      </c>
      <c r="BU18" s="81">
        <v>958553.5199999999</v>
      </c>
      <c r="BV18" s="81">
        <v>10786237.950000001</v>
      </c>
      <c r="BW18" s="81">
        <v>947794.39</v>
      </c>
      <c r="BX18" s="81">
        <v>889652</v>
      </c>
      <c r="BY18" s="81">
        <v>882012.5</v>
      </c>
      <c r="BZ18" s="81">
        <v>920985.67999999993</v>
      </c>
      <c r="CA18" s="81">
        <v>935187.24000000011</v>
      </c>
      <c r="CB18" s="81">
        <v>1012727.01</v>
      </c>
      <c r="CC18" s="81">
        <v>1024536.7700000001</v>
      </c>
      <c r="CD18" s="81">
        <v>1145694.04</v>
      </c>
      <c r="CE18" s="81">
        <v>1130025.04</v>
      </c>
      <c r="CF18" s="81">
        <v>998170.08</v>
      </c>
      <c r="CG18" s="81">
        <v>1005482.8900000001</v>
      </c>
      <c r="CH18" s="81">
        <v>812899.49999999988</v>
      </c>
      <c r="CI18" s="81">
        <v>11705167.140000002</v>
      </c>
      <c r="CJ18" s="81">
        <v>914908.17999999993</v>
      </c>
      <c r="CK18" s="81">
        <v>856007.46000000008</v>
      </c>
      <c r="CL18" s="81">
        <v>850176.91999999993</v>
      </c>
      <c r="CM18" s="81">
        <v>996233.92</v>
      </c>
      <c r="CN18" s="81">
        <v>903739.96</v>
      </c>
      <c r="CO18" s="81">
        <v>827622.19</v>
      </c>
      <c r="CP18" s="81">
        <v>838755.28</v>
      </c>
      <c r="CQ18" s="81">
        <v>6187443.9099999992</v>
      </c>
    </row>
    <row r="23" spans="1:95" x14ac:dyDescent="0.3">
      <c r="A23" s="80" t="s">
        <v>63</v>
      </c>
      <c r="B23" s="80" t="s">
        <v>46</v>
      </c>
    </row>
    <row r="24" spans="1:95" x14ac:dyDescent="0.3">
      <c r="B24">
        <v>2021</v>
      </c>
      <c r="N24" t="s">
        <v>80</v>
      </c>
      <c r="O24">
        <v>2022</v>
      </c>
      <c r="AA24" t="s">
        <v>81</v>
      </c>
      <c r="AB24">
        <v>2023</v>
      </c>
      <c r="AN24" t="s">
        <v>82</v>
      </c>
      <c r="AO24">
        <v>2024</v>
      </c>
      <c r="AV24" t="s">
        <v>83</v>
      </c>
    </row>
    <row r="25" spans="1:95" x14ac:dyDescent="0.3">
      <c r="A25" s="80" t="s">
        <v>44</v>
      </c>
      <c r="B25" t="s">
        <v>47</v>
      </c>
      <c r="C25" t="s">
        <v>48</v>
      </c>
      <c r="D25" t="s">
        <v>49</v>
      </c>
      <c r="E25" t="s">
        <v>51</v>
      </c>
      <c r="F25" t="s">
        <v>50</v>
      </c>
      <c r="G25" t="s">
        <v>52</v>
      </c>
      <c r="H25" t="s">
        <v>53</v>
      </c>
      <c r="I25" t="s">
        <v>54</v>
      </c>
      <c r="J25" t="s">
        <v>55</v>
      </c>
      <c r="K25" t="s">
        <v>56</v>
      </c>
      <c r="L25" t="s">
        <v>57</v>
      </c>
      <c r="M25" t="s">
        <v>58</v>
      </c>
      <c r="O25" t="s">
        <v>47</v>
      </c>
      <c r="P25" t="s">
        <v>48</v>
      </c>
      <c r="Q25" t="s">
        <v>49</v>
      </c>
      <c r="R25" t="s">
        <v>51</v>
      </c>
      <c r="S25" t="s">
        <v>50</v>
      </c>
      <c r="T25" t="s">
        <v>52</v>
      </c>
      <c r="U25" t="s">
        <v>53</v>
      </c>
      <c r="V25" t="s">
        <v>54</v>
      </c>
      <c r="W25" t="s">
        <v>55</v>
      </c>
      <c r="X25" t="s">
        <v>56</v>
      </c>
      <c r="Y25" t="s">
        <v>57</v>
      </c>
      <c r="Z25" t="s">
        <v>58</v>
      </c>
      <c r="AB25" t="s">
        <v>47</v>
      </c>
      <c r="AC25" t="s">
        <v>48</v>
      </c>
      <c r="AD25" t="s">
        <v>49</v>
      </c>
      <c r="AE25" t="s">
        <v>51</v>
      </c>
      <c r="AF25" t="s">
        <v>50</v>
      </c>
      <c r="AG25" t="s">
        <v>52</v>
      </c>
      <c r="AH25" t="s">
        <v>53</v>
      </c>
      <c r="AI25" t="s">
        <v>54</v>
      </c>
      <c r="AJ25" t="s">
        <v>55</v>
      </c>
      <c r="AK25" t="s">
        <v>56</v>
      </c>
      <c r="AL25" t="s">
        <v>57</v>
      </c>
      <c r="AM25" t="s">
        <v>58</v>
      </c>
      <c r="AO25" t="s">
        <v>47</v>
      </c>
      <c r="AP25" t="s">
        <v>48</v>
      </c>
      <c r="AQ25" t="s">
        <v>49</v>
      </c>
      <c r="AR25" t="s">
        <v>51</v>
      </c>
      <c r="AS25" t="s">
        <v>50</v>
      </c>
      <c r="AT25" t="s">
        <v>52</v>
      </c>
      <c r="AU25" t="s">
        <v>53</v>
      </c>
    </row>
    <row r="26" spans="1:95" x14ac:dyDescent="0.3">
      <c r="A26" s="79" t="s">
        <v>32</v>
      </c>
      <c r="B26" s="81">
        <v>893.01400000000001</v>
      </c>
      <c r="C26" s="81">
        <v>764.93200000000002</v>
      </c>
      <c r="D26" s="81">
        <v>1436.585</v>
      </c>
      <c r="E26" s="81">
        <v>893.61199999999997</v>
      </c>
      <c r="F26" s="81">
        <v>983.93700000000001</v>
      </c>
      <c r="G26" s="81">
        <v>728.46299999999997</v>
      </c>
      <c r="H26" s="81">
        <v>869.91800000000001</v>
      </c>
      <c r="I26" s="81">
        <v>1138.7529999999999</v>
      </c>
      <c r="J26" s="81">
        <v>1039.6890000000001</v>
      </c>
      <c r="K26" s="81">
        <v>1010.797</v>
      </c>
      <c r="L26" s="81">
        <v>1191.1220000000001</v>
      </c>
      <c r="M26" s="81">
        <v>284.96100000000001</v>
      </c>
      <c r="N26" s="81">
        <v>11235.782999999998</v>
      </c>
      <c r="O26" s="81">
        <v>875.40200000000004</v>
      </c>
      <c r="P26" s="81">
        <v>887.16300000000001</v>
      </c>
      <c r="Q26" s="81">
        <v>1117.404</v>
      </c>
      <c r="R26" s="81">
        <v>253.12299999999999</v>
      </c>
      <c r="S26" s="81">
        <v>835.21</v>
      </c>
      <c r="T26" s="81">
        <v>959.745</v>
      </c>
      <c r="U26" s="81">
        <v>966.86300000000006</v>
      </c>
      <c r="V26" s="81">
        <v>1570.09</v>
      </c>
      <c r="W26" s="81">
        <v>958.01900000000001</v>
      </c>
      <c r="X26" s="81">
        <v>1899.7059999999999</v>
      </c>
      <c r="Y26" s="81">
        <v>1231.7929999999999</v>
      </c>
      <c r="Z26" s="81">
        <v>438.87700000000001</v>
      </c>
      <c r="AA26" s="81">
        <v>11993.395</v>
      </c>
      <c r="AB26" s="81">
        <v>1115.9369999999999</v>
      </c>
      <c r="AC26" s="81">
        <v>1039.431</v>
      </c>
      <c r="AD26" s="81">
        <v>664.803</v>
      </c>
      <c r="AE26" s="81">
        <v>1453.414</v>
      </c>
      <c r="AF26" s="81">
        <v>1672.2190000000001</v>
      </c>
      <c r="AG26" s="81">
        <v>1626.269</v>
      </c>
      <c r="AH26" s="81">
        <v>1313.4079999999999</v>
      </c>
      <c r="AI26" s="81">
        <v>999.58100000000002</v>
      </c>
      <c r="AJ26" s="81">
        <v>1139.3889999999999</v>
      </c>
      <c r="AK26" s="81">
        <v>1271.1010000000001</v>
      </c>
      <c r="AL26" s="81">
        <v>1312.809</v>
      </c>
      <c r="AM26" s="81">
        <v>1421.931</v>
      </c>
      <c r="AN26" s="81">
        <v>15030.291999999999</v>
      </c>
      <c r="AO26" s="81">
        <v>1007.552</v>
      </c>
      <c r="AP26" s="81">
        <v>1124.8330000000001</v>
      </c>
      <c r="AQ26" s="81">
        <v>1165.4739999999999</v>
      </c>
      <c r="AR26" s="81">
        <v>1608.143</v>
      </c>
      <c r="AS26" s="81">
        <v>1100.2429999999999</v>
      </c>
      <c r="AT26" s="81">
        <v>1825.175</v>
      </c>
      <c r="AU26" s="81">
        <v>709.37699999999995</v>
      </c>
      <c r="AV26" s="81">
        <v>8540.7970000000005</v>
      </c>
    </row>
    <row r="27" spans="1:95" x14ac:dyDescent="0.3">
      <c r="A27" s="79" t="s">
        <v>33</v>
      </c>
      <c r="B27" s="81">
        <v>177.66</v>
      </c>
      <c r="C27" s="81">
        <v>321.93599999999998</v>
      </c>
      <c r="D27" s="81">
        <v>232.233</v>
      </c>
      <c r="E27" s="81">
        <v>255.96600000000001</v>
      </c>
      <c r="F27" s="81">
        <v>311.28199999999998</v>
      </c>
      <c r="G27" s="81">
        <v>118.366</v>
      </c>
      <c r="H27" s="81">
        <v>128.41399999999999</v>
      </c>
      <c r="I27" s="81">
        <v>287.16000000000003</v>
      </c>
      <c r="J27" s="81">
        <v>378.90899999999999</v>
      </c>
      <c r="K27" s="81">
        <v>256.82100000000003</v>
      </c>
      <c r="L27" s="81">
        <v>498.20299999999997</v>
      </c>
      <c r="M27" s="81">
        <v>65.984999999999999</v>
      </c>
      <c r="N27" s="81">
        <v>3032.9349999999999</v>
      </c>
      <c r="O27" s="81">
        <v>505.12299999999999</v>
      </c>
      <c r="P27" s="81">
        <v>146</v>
      </c>
      <c r="Q27" s="81">
        <v>309.56900000000002</v>
      </c>
      <c r="R27" s="81">
        <v>122.771</v>
      </c>
      <c r="S27" s="81">
        <v>222.29499999999999</v>
      </c>
      <c r="T27" s="81">
        <v>306.59500000000003</v>
      </c>
      <c r="U27" s="81">
        <v>166.274</v>
      </c>
      <c r="V27" s="81">
        <v>343.51400000000001</v>
      </c>
      <c r="W27" s="81">
        <v>219.077</v>
      </c>
      <c r="X27" s="81">
        <v>458.25200000000001</v>
      </c>
      <c r="Y27" s="81">
        <v>336.19900000000001</v>
      </c>
      <c r="Z27" s="81">
        <v>171.39099999999999</v>
      </c>
      <c r="AA27" s="81">
        <v>3307.06</v>
      </c>
      <c r="AB27" s="81">
        <v>324.529</v>
      </c>
      <c r="AC27" s="81">
        <v>367.95100000000002</v>
      </c>
      <c r="AD27" s="81">
        <v>178.89</v>
      </c>
      <c r="AE27" s="81">
        <v>578.25599999999997</v>
      </c>
      <c r="AF27" s="81">
        <v>485.83600000000001</v>
      </c>
      <c r="AG27" s="81">
        <v>472.99</v>
      </c>
      <c r="AH27" s="81">
        <v>297.83699999999999</v>
      </c>
      <c r="AI27" s="81">
        <v>183.6</v>
      </c>
      <c r="AJ27" s="81">
        <v>392.72500000000002</v>
      </c>
      <c r="AK27" s="81">
        <v>328.18299999999999</v>
      </c>
      <c r="AL27" s="81">
        <v>356.49799999999999</v>
      </c>
      <c r="AM27" s="81">
        <v>297.548</v>
      </c>
      <c r="AN27" s="81">
        <v>4264.8429999999998</v>
      </c>
      <c r="AO27" s="81">
        <v>295.63400000000001</v>
      </c>
      <c r="AP27" s="81">
        <v>502.47199999999998</v>
      </c>
      <c r="AQ27" s="81">
        <v>305.726</v>
      </c>
      <c r="AR27" s="81">
        <v>284.73</v>
      </c>
      <c r="AS27" s="81">
        <v>213.25200000000001</v>
      </c>
      <c r="AT27" s="81">
        <v>235.52799999999999</v>
      </c>
      <c r="AU27" s="81">
        <v>257.59100000000001</v>
      </c>
      <c r="AV27" s="81">
        <v>2094.933</v>
      </c>
    </row>
    <row r="28" spans="1:95" x14ac:dyDescent="0.3">
      <c r="A28" s="79" t="s">
        <v>34</v>
      </c>
      <c r="B28" s="81">
        <v>109.36</v>
      </c>
      <c r="C28" s="81">
        <v>54.058999999999997</v>
      </c>
      <c r="D28" s="81">
        <v>163.06</v>
      </c>
      <c r="E28" s="81">
        <v>52.564999999999998</v>
      </c>
      <c r="F28" s="81">
        <v>99.302000000000007</v>
      </c>
      <c r="G28" s="81">
        <v>187.18700000000001</v>
      </c>
      <c r="H28" s="81">
        <v>212.279</v>
      </c>
      <c r="I28" s="81">
        <v>112.605</v>
      </c>
      <c r="J28" s="81">
        <v>116.758</v>
      </c>
      <c r="K28" s="81">
        <v>98.53</v>
      </c>
      <c r="L28" s="81">
        <v>355.11099999999999</v>
      </c>
      <c r="M28" s="81">
        <v>17.462</v>
      </c>
      <c r="N28" s="81">
        <v>1578.2779999999998</v>
      </c>
      <c r="O28" s="81">
        <v>156.18700000000001</v>
      </c>
      <c r="P28" s="81">
        <v>189.589</v>
      </c>
      <c r="Q28" s="81">
        <v>282.29000000000002</v>
      </c>
      <c r="R28" s="81">
        <v>42.171999999999997</v>
      </c>
      <c r="S28" s="81">
        <v>200.352</v>
      </c>
      <c r="T28" s="81">
        <v>179.54499999999999</v>
      </c>
      <c r="U28" s="81">
        <v>189.22800000000001</v>
      </c>
      <c r="V28" s="81">
        <v>237.78399999999999</v>
      </c>
      <c r="W28" s="81">
        <v>234.995</v>
      </c>
      <c r="X28" s="81">
        <v>403.85399999999998</v>
      </c>
      <c r="Y28" s="81">
        <v>303.20600000000002</v>
      </c>
      <c r="Z28" s="81">
        <v>214.62700000000001</v>
      </c>
      <c r="AA28" s="81">
        <v>2633.8289999999997</v>
      </c>
      <c r="AB28" s="81">
        <v>162.43100000000001</v>
      </c>
      <c r="AC28" s="81">
        <v>403.11399999999998</v>
      </c>
      <c r="AD28" s="81">
        <v>149.22800000000001</v>
      </c>
      <c r="AE28" s="81">
        <v>300.76900000000001</v>
      </c>
      <c r="AF28" s="81">
        <v>329.27100000000002</v>
      </c>
      <c r="AG28" s="81">
        <v>331.84800000000001</v>
      </c>
      <c r="AH28" s="81">
        <v>330.98099999999999</v>
      </c>
      <c r="AI28" s="81">
        <v>137.20099999999999</v>
      </c>
      <c r="AJ28" s="81">
        <v>373.447</v>
      </c>
      <c r="AK28" s="81">
        <v>370.20800000000003</v>
      </c>
      <c r="AL28" s="81">
        <v>251.93</v>
      </c>
      <c r="AM28" s="81">
        <v>135.18199999999999</v>
      </c>
      <c r="AN28" s="81">
        <v>3275.6099999999997</v>
      </c>
      <c r="AO28" s="81">
        <v>61.366</v>
      </c>
      <c r="AP28" s="81">
        <v>173.691</v>
      </c>
      <c r="AQ28" s="81">
        <v>128.096</v>
      </c>
      <c r="AR28" s="81">
        <v>182.809</v>
      </c>
      <c r="AS28" s="81">
        <v>176.43600000000001</v>
      </c>
      <c r="AT28" s="81">
        <v>105.217</v>
      </c>
      <c r="AU28" s="81">
        <v>129.52799999999999</v>
      </c>
      <c r="AV28" s="81">
        <v>957.14300000000003</v>
      </c>
    </row>
    <row r="29" spans="1:95" x14ac:dyDescent="0.3">
      <c r="A29" s="79" t="s">
        <v>35</v>
      </c>
      <c r="B29" s="81">
        <v>606.16</v>
      </c>
      <c r="C29" s="81">
        <v>356.42099999999999</v>
      </c>
      <c r="D29" s="81">
        <v>651.01499999999999</v>
      </c>
      <c r="E29" s="81">
        <v>726.08699999999999</v>
      </c>
      <c r="F29" s="81">
        <v>673.67899999999997</v>
      </c>
      <c r="G29" s="81">
        <v>789.452</v>
      </c>
      <c r="H29" s="81">
        <v>744.95299999999997</v>
      </c>
      <c r="I29" s="81">
        <v>1068.394</v>
      </c>
      <c r="J29" s="81">
        <v>783.50300000000004</v>
      </c>
      <c r="K29" s="81">
        <v>708.60400000000004</v>
      </c>
      <c r="L29" s="81">
        <v>762.07500000000005</v>
      </c>
      <c r="M29" s="81">
        <v>632.66600000000005</v>
      </c>
      <c r="N29" s="81">
        <v>8503.009</v>
      </c>
      <c r="O29" s="81">
        <v>494.50799999999998</v>
      </c>
      <c r="P29" s="81">
        <v>331.06900000000002</v>
      </c>
      <c r="Q29" s="81">
        <v>692.226</v>
      </c>
      <c r="R29" s="81">
        <v>536.46100000000001</v>
      </c>
      <c r="S29" s="81">
        <v>349.40499999999997</v>
      </c>
      <c r="T29" s="81">
        <v>259.495</v>
      </c>
      <c r="U29" s="81">
        <v>616.17499999999995</v>
      </c>
      <c r="V29" s="81">
        <v>928.77700000000004</v>
      </c>
      <c r="W29" s="81">
        <v>1103.952</v>
      </c>
      <c r="X29" s="81">
        <v>1068.4970000000001</v>
      </c>
      <c r="Y29" s="81">
        <v>1152.915</v>
      </c>
      <c r="Z29" s="81">
        <v>1021.482</v>
      </c>
      <c r="AA29" s="81">
        <v>8554.9619999999995</v>
      </c>
      <c r="AB29" s="81">
        <v>1049.4259999999999</v>
      </c>
      <c r="AC29" s="81">
        <v>722.755</v>
      </c>
      <c r="AD29" s="81">
        <v>884.72900000000004</v>
      </c>
      <c r="AE29" s="81">
        <v>923.53099999999995</v>
      </c>
      <c r="AF29" s="81">
        <v>958.56700000000001</v>
      </c>
      <c r="AG29" s="81">
        <v>960.94399999999996</v>
      </c>
      <c r="AH29" s="81">
        <v>578.52800000000002</v>
      </c>
      <c r="AI29" s="81">
        <v>1379.1969999999999</v>
      </c>
      <c r="AJ29" s="81">
        <v>1387.107</v>
      </c>
      <c r="AK29" s="81">
        <v>1053.9079999999999</v>
      </c>
      <c r="AL29" s="81">
        <v>1245.329</v>
      </c>
      <c r="AM29" s="81">
        <v>1233.694</v>
      </c>
      <c r="AN29" s="81">
        <v>12377.714999999998</v>
      </c>
      <c r="AO29" s="81">
        <v>822.072</v>
      </c>
      <c r="AP29" s="81">
        <v>982.81200000000001</v>
      </c>
      <c r="AQ29" s="81">
        <v>1145.825</v>
      </c>
      <c r="AR29" s="81">
        <v>1294.489</v>
      </c>
      <c r="AS29" s="81">
        <v>1064.337</v>
      </c>
      <c r="AT29" s="81">
        <v>662.91200000000003</v>
      </c>
      <c r="AU29" s="81">
        <v>843.471</v>
      </c>
      <c r="AV29" s="81">
        <v>6815.9179999999997</v>
      </c>
    </row>
    <row r="30" spans="1:95" x14ac:dyDescent="0.3">
      <c r="A30" s="79" t="s">
        <v>36</v>
      </c>
      <c r="B30" s="81">
        <v>2302.0360000000001</v>
      </c>
      <c r="C30" s="81">
        <v>1864.16</v>
      </c>
      <c r="D30" s="81">
        <v>2514.3980000000001</v>
      </c>
      <c r="E30" s="81">
        <v>2588.085</v>
      </c>
      <c r="F30" s="81">
        <v>3064.2179999999998</v>
      </c>
      <c r="G30" s="81">
        <v>3512.674</v>
      </c>
      <c r="H30" s="81">
        <v>3192.2049999999999</v>
      </c>
      <c r="I30" s="81">
        <v>3187.9110000000001</v>
      </c>
      <c r="J30" s="81">
        <v>3078.6469999999999</v>
      </c>
      <c r="K30" s="81">
        <v>3439.538</v>
      </c>
      <c r="L30" s="81">
        <v>3477.643</v>
      </c>
      <c r="M30" s="81">
        <v>2842.7260000000001</v>
      </c>
      <c r="N30" s="81">
        <v>35064.241000000002</v>
      </c>
      <c r="O30" s="81">
        <v>2269.5740000000001</v>
      </c>
      <c r="P30" s="81">
        <v>2775.6010000000001</v>
      </c>
      <c r="Q30" s="81">
        <v>3075.4549999999999</v>
      </c>
      <c r="R30" s="81">
        <v>2703.6819999999998</v>
      </c>
      <c r="S30" s="81">
        <v>1777.6479999999999</v>
      </c>
      <c r="T30" s="81">
        <v>2642.3649999999998</v>
      </c>
      <c r="U30" s="81">
        <v>2941.4409999999998</v>
      </c>
      <c r="V30" s="81">
        <v>3838.02</v>
      </c>
      <c r="W30" s="81">
        <v>3764.9520000000002</v>
      </c>
      <c r="X30" s="81">
        <v>3606.3339999999998</v>
      </c>
      <c r="Y30" s="81">
        <v>3988.8420000000001</v>
      </c>
      <c r="Z30" s="81">
        <v>4046.3009999999999</v>
      </c>
      <c r="AA30" s="81">
        <v>37430.214999999997</v>
      </c>
      <c r="AB30" s="81">
        <v>3920.0010000000002</v>
      </c>
      <c r="AC30" s="81">
        <v>3366.0569999999998</v>
      </c>
      <c r="AD30" s="81">
        <v>4522.1779999999999</v>
      </c>
      <c r="AE30" s="81">
        <v>3702.0569999999998</v>
      </c>
      <c r="AF30" s="81">
        <v>4721.5569999999998</v>
      </c>
      <c r="AG30" s="81">
        <v>4796.9989999999998</v>
      </c>
      <c r="AH30" s="81">
        <v>3928.297</v>
      </c>
      <c r="AI30" s="81">
        <v>3959.2759999999998</v>
      </c>
      <c r="AJ30" s="81">
        <v>3891.1550000000002</v>
      </c>
      <c r="AK30" s="81">
        <v>3918.4760000000001</v>
      </c>
      <c r="AL30" s="81">
        <v>3863.9319999999998</v>
      </c>
      <c r="AM30" s="81">
        <v>3774.1770000000001</v>
      </c>
      <c r="AN30" s="81">
        <v>48364.162000000004</v>
      </c>
      <c r="AO30" s="81">
        <v>3618.422</v>
      </c>
      <c r="AP30" s="81">
        <v>3543.8879999999999</v>
      </c>
      <c r="AQ30" s="81">
        <v>3900.4050000000002</v>
      </c>
      <c r="AR30" s="81">
        <v>4195.3760000000002</v>
      </c>
      <c r="AS30" s="81">
        <v>3735.7330000000002</v>
      </c>
      <c r="AT30" s="81">
        <v>3414.8180000000002</v>
      </c>
      <c r="AU30" s="81">
        <v>3352.0369999999998</v>
      </c>
      <c r="AV30" s="81">
        <v>25760.679</v>
      </c>
    </row>
    <row r="31" spans="1:95" x14ac:dyDescent="0.3">
      <c r="A31" s="79" t="s">
        <v>37</v>
      </c>
      <c r="B31" s="81">
        <v>18</v>
      </c>
      <c r="C31" s="81">
        <v>10.016999999999999</v>
      </c>
      <c r="D31" s="81">
        <v>29</v>
      </c>
      <c r="E31" s="81">
        <v>31.050999999999998</v>
      </c>
      <c r="F31" s="81">
        <v>30</v>
      </c>
      <c r="G31" s="81">
        <v>18.417000000000002</v>
      </c>
      <c r="H31" s="81">
        <v>26.951000000000001</v>
      </c>
      <c r="I31" s="81">
        <v>52.868000000000002</v>
      </c>
      <c r="J31" s="81">
        <v>112.217</v>
      </c>
      <c r="K31" s="81">
        <v>65.998999999999995</v>
      </c>
      <c r="L31" s="81">
        <v>96.667000000000002</v>
      </c>
      <c r="M31" s="81">
        <v>51.232999999999997</v>
      </c>
      <c r="N31" s="81">
        <v>542.41999999999996</v>
      </c>
      <c r="O31" s="81">
        <v>188.726</v>
      </c>
      <c r="P31" s="81">
        <v>245.51499999999999</v>
      </c>
      <c r="Q31" s="81">
        <v>189.29499999999999</v>
      </c>
      <c r="R31" s="81">
        <v>156.95699999999999</v>
      </c>
      <c r="S31" s="81">
        <v>279.39699999999999</v>
      </c>
      <c r="T31" s="81">
        <v>392.90300000000002</v>
      </c>
      <c r="U31" s="81">
        <v>359.32900000000001</v>
      </c>
      <c r="V31" s="81">
        <v>431.23</v>
      </c>
      <c r="W31" s="81">
        <v>543.11300000000006</v>
      </c>
      <c r="X31" s="81">
        <v>568.548</v>
      </c>
      <c r="Y31" s="81">
        <v>417.358</v>
      </c>
      <c r="Z31" s="81">
        <v>505.346</v>
      </c>
      <c r="AA31" s="81">
        <v>4277.7170000000006</v>
      </c>
      <c r="AB31" s="81">
        <v>448.56900000000002</v>
      </c>
      <c r="AC31" s="81">
        <v>472.28899999999999</v>
      </c>
      <c r="AD31" s="81">
        <v>328.31</v>
      </c>
      <c r="AE31" s="81">
        <v>406.93900000000002</v>
      </c>
      <c r="AF31" s="81">
        <v>459.39400000000001</v>
      </c>
      <c r="AG31" s="81">
        <v>635.05200000000002</v>
      </c>
      <c r="AH31" s="81">
        <v>470.91500000000002</v>
      </c>
      <c r="AI31" s="81">
        <v>155.839</v>
      </c>
      <c r="AJ31" s="81">
        <v>421.161</v>
      </c>
      <c r="AK31" s="81">
        <v>546.50300000000004</v>
      </c>
      <c r="AL31" s="81">
        <v>297.56799999999998</v>
      </c>
      <c r="AM31" s="81">
        <v>199.399</v>
      </c>
      <c r="AN31" s="81">
        <v>4841.938000000001</v>
      </c>
      <c r="AO31" s="81">
        <v>324.238</v>
      </c>
      <c r="AP31" s="81">
        <v>233.52199999999999</v>
      </c>
      <c r="AQ31" s="81">
        <v>425.84800000000001</v>
      </c>
      <c r="AR31" s="81">
        <v>436.67</v>
      </c>
      <c r="AS31" s="81">
        <v>434.02199999999999</v>
      </c>
      <c r="AT31" s="81">
        <v>332.02199999999999</v>
      </c>
      <c r="AU31" s="81">
        <v>239.02</v>
      </c>
      <c r="AV31" s="81">
        <v>2425.3420000000001</v>
      </c>
    </row>
    <row r="32" spans="1:95" x14ac:dyDescent="0.3">
      <c r="A32" s="79" t="s">
        <v>38</v>
      </c>
      <c r="B32" s="81">
        <v>32.554000000000002</v>
      </c>
      <c r="C32" s="81">
        <v>0</v>
      </c>
      <c r="D32" s="81">
        <v>0</v>
      </c>
      <c r="E32" s="81">
        <v>0</v>
      </c>
      <c r="F32" s="81">
        <v>14.736000000000001</v>
      </c>
      <c r="G32" s="81">
        <v>7.3070000000000004</v>
      </c>
      <c r="H32" s="81">
        <v>0</v>
      </c>
      <c r="I32" s="81">
        <v>11.507</v>
      </c>
      <c r="J32" s="81">
        <v>26.391999999999999</v>
      </c>
      <c r="K32" s="81">
        <v>6.2320000000000002</v>
      </c>
      <c r="L32" s="81">
        <v>6.01</v>
      </c>
      <c r="M32" s="81">
        <v>0</v>
      </c>
      <c r="N32" s="81">
        <v>104.73800000000001</v>
      </c>
      <c r="O32" s="81"/>
      <c r="P32" s="81"/>
      <c r="Q32" s="81"/>
      <c r="R32" s="81">
        <v>81.623999999999995</v>
      </c>
      <c r="S32" s="81">
        <v>10.180999999999999</v>
      </c>
      <c r="T32" s="81">
        <v>0</v>
      </c>
      <c r="U32" s="81">
        <v>0</v>
      </c>
      <c r="V32" s="81">
        <v>0</v>
      </c>
      <c r="W32" s="81">
        <v>0</v>
      </c>
      <c r="X32" s="81">
        <v>0</v>
      </c>
      <c r="Y32" s="81">
        <v>31.274000000000001</v>
      </c>
      <c r="Z32" s="81">
        <v>18.033999999999999</v>
      </c>
      <c r="AA32" s="81">
        <v>141.113</v>
      </c>
      <c r="AB32" s="81"/>
      <c r="AC32" s="81"/>
      <c r="AD32" s="81">
        <v>11.929</v>
      </c>
      <c r="AE32" s="81">
        <v>0</v>
      </c>
      <c r="AF32" s="81">
        <v>0</v>
      </c>
      <c r="AG32" s="81">
        <v>0</v>
      </c>
      <c r="AH32" s="81">
        <v>8.0039999999999996</v>
      </c>
      <c r="AI32" s="81">
        <v>0</v>
      </c>
      <c r="AJ32" s="81">
        <v>0</v>
      </c>
      <c r="AK32" s="81">
        <v>32.122999999999998</v>
      </c>
      <c r="AL32" s="81">
        <v>5.5469999999999997</v>
      </c>
      <c r="AM32" s="81">
        <v>0</v>
      </c>
      <c r="AN32" s="81">
        <v>57.602999999999994</v>
      </c>
      <c r="AO32" s="81">
        <v>0</v>
      </c>
      <c r="AP32" s="81">
        <v>0</v>
      </c>
      <c r="AQ32" s="81">
        <v>20.518000000000001</v>
      </c>
      <c r="AR32" s="81">
        <v>0</v>
      </c>
      <c r="AS32" s="81">
        <v>46.680999999999997</v>
      </c>
      <c r="AT32" s="81">
        <v>14.516999999999999</v>
      </c>
      <c r="AU32" s="81">
        <v>32.499000000000002</v>
      </c>
      <c r="AV32" s="81">
        <v>114.215</v>
      </c>
    </row>
    <row r="33" spans="1:48" x14ac:dyDescent="0.3">
      <c r="A33" s="79" t="s">
        <v>39</v>
      </c>
      <c r="B33" s="81">
        <v>0</v>
      </c>
      <c r="C33" s="81">
        <v>0</v>
      </c>
      <c r="D33" s="81">
        <v>0</v>
      </c>
      <c r="E33" s="81">
        <v>0</v>
      </c>
      <c r="F33" s="81">
        <v>0</v>
      </c>
      <c r="G33" s="81">
        <v>0</v>
      </c>
      <c r="H33" s="81">
        <v>0</v>
      </c>
      <c r="I33" s="81">
        <v>0</v>
      </c>
      <c r="J33" s="81">
        <v>647.41200000000003</v>
      </c>
      <c r="K33" s="81">
        <v>644.67999999999995</v>
      </c>
      <c r="L33" s="81">
        <v>567.87199999999996</v>
      </c>
      <c r="M33" s="81">
        <v>1174.2429999999999</v>
      </c>
      <c r="N33" s="81">
        <v>3034.2069999999999</v>
      </c>
      <c r="O33" s="81">
        <v>321.93799999999999</v>
      </c>
      <c r="P33" s="81">
        <v>482.37599999999998</v>
      </c>
      <c r="Q33" s="81">
        <v>547.029</v>
      </c>
      <c r="R33" s="81">
        <v>1432.491</v>
      </c>
      <c r="S33" s="81">
        <v>1148.6010000000001</v>
      </c>
      <c r="T33" s="81">
        <v>869.70500000000004</v>
      </c>
      <c r="U33" s="81">
        <v>1376.8340000000001</v>
      </c>
      <c r="V33" s="81">
        <v>613.07100000000003</v>
      </c>
      <c r="W33" s="81">
        <v>1603.0360000000001</v>
      </c>
      <c r="X33" s="81">
        <v>13.648</v>
      </c>
      <c r="Y33" s="81">
        <v>0</v>
      </c>
      <c r="Z33" s="81">
        <v>1615.5719999999999</v>
      </c>
      <c r="AA33" s="81">
        <v>10024.300999999999</v>
      </c>
      <c r="AB33" s="81">
        <v>1044.521</v>
      </c>
      <c r="AC33" s="81">
        <v>392.14499999999998</v>
      </c>
      <c r="AD33" s="81">
        <v>1505.182</v>
      </c>
      <c r="AE33" s="81">
        <v>21.911000000000001</v>
      </c>
      <c r="AF33" s="81">
        <v>0</v>
      </c>
      <c r="AG33" s="81">
        <v>0</v>
      </c>
      <c r="AH33" s="81">
        <v>257.97000000000003</v>
      </c>
      <c r="AI33" s="81">
        <v>1427.1590000000001</v>
      </c>
      <c r="AJ33" s="81">
        <v>1029.607</v>
      </c>
      <c r="AK33" s="81">
        <v>279.92099999999999</v>
      </c>
      <c r="AL33" s="81">
        <v>0</v>
      </c>
      <c r="AM33" s="81">
        <v>258.733</v>
      </c>
      <c r="AN33" s="81">
        <v>6217.1490000000013</v>
      </c>
      <c r="AO33" s="81"/>
      <c r="AP33" s="81"/>
      <c r="AQ33" s="81"/>
      <c r="AR33" s="81">
        <v>0</v>
      </c>
      <c r="AS33" s="81">
        <v>368.58800000000002</v>
      </c>
      <c r="AT33" s="81">
        <v>0</v>
      </c>
      <c r="AU33" s="81">
        <v>623.35299999999995</v>
      </c>
      <c r="AV33" s="81">
        <v>991.94100000000003</v>
      </c>
    </row>
    <row r="34" spans="1:48" x14ac:dyDescent="0.3">
      <c r="A34" s="79" t="s">
        <v>40</v>
      </c>
      <c r="B34" s="81">
        <v>0</v>
      </c>
      <c r="C34" s="81">
        <v>0</v>
      </c>
      <c r="D34" s="81">
        <v>0</v>
      </c>
      <c r="E34" s="81">
        <v>0</v>
      </c>
      <c r="F34" s="81">
        <v>0</v>
      </c>
      <c r="G34" s="81">
        <v>0</v>
      </c>
      <c r="H34" s="81">
        <v>0</v>
      </c>
      <c r="I34" s="81">
        <v>0</v>
      </c>
      <c r="J34" s="81">
        <v>53.97</v>
      </c>
      <c r="K34" s="81">
        <v>152.37</v>
      </c>
      <c r="L34" s="81">
        <v>65.242999999999995</v>
      </c>
      <c r="M34" s="81">
        <v>193.72300000000001</v>
      </c>
      <c r="N34" s="81">
        <v>465.30599999999998</v>
      </c>
      <c r="O34" s="81">
        <v>53.9</v>
      </c>
      <c r="P34" s="81">
        <v>99.853999999999999</v>
      </c>
      <c r="Q34" s="81">
        <v>115.93</v>
      </c>
      <c r="R34" s="81">
        <v>509.03199999999998</v>
      </c>
      <c r="S34" s="81">
        <v>375.166</v>
      </c>
      <c r="T34" s="81">
        <v>331.34199999999998</v>
      </c>
      <c r="U34" s="81">
        <v>268.61799999999999</v>
      </c>
      <c r="V34" s="81">
        <v>137.71299999999999</v>
      </c>
      <c r="W34" s="81">
        <v>178.61500000000001</v>
      </c>
      <c r="X34" s="81">
        <v>0</v>
      </c>
      <c r="Y34" s="81">
        <v>0</v>
      </c>
      <c r="Z34" s="81">
        <v>294.83499999999998</v>
      </c>
      <c r="AA34" s="81">
        <v>2365.0049999999997</v>
      </c>
      <c r="AB34" s="81">
        <v>258.93900000000002</v>
      </c>
      <c r="AC34" s="81">
        <v>63.24</v>
      </c>
      <c r="AD34" s="81">
        <v>369.73200000000003</v>
      </c>
      <c r="AE34" s="81">
        <v>0</v>
      </c>
      <c r="AF34" s="81">
        <v>0</v>
      </c>
      <c r="AG34" s="81">
        <v>51.774999999999999</v>
      </c>
      <c r="AH34" s="81">
        <v>0</v>
      </c>
      <c r="AI34" s="81">
        <v>348.91899999999998</v>
      </c>
      <c r="AJ34" s="81">
        <v>193.1</v>
      </c>
      <c r="AK34" s="81">
        <v>71.055999999999997</v>
      </c>
      <c r="AL34" s="81">
        <v>0</v>
      </c>
      <c r="AM34" s="81">
        <v>76.561000000000007</v>
      </c>
      <c r="AN34" s="81">
        <v>1433.3219999999999</v>
      </c>
      <c r="AO34" s="81"/>
      <c r="AP34" s="81"/>
      <c r="AQ34" s="81"/>
      <c r="AR34" s="81">
        <v>0</v>
      </c>
      <c r="AS34" s="81">
        <v>36.887999999999998</v>
      </c>
      <c r="AT34" s="81">
        <v>0</v>
      </c>
      <c r="AU34" s="81">
        <v>158.767</v>
      </c>
      <c r="AV34" s="81">
        <v>195.655</v>
      </c>
    </row>
    <row r="35" spans="1:48" x14ac:dyDescent="0.3">
      <c r="A35" s="79" t="s">
        <v>41</v>
      </c>
      <c r="B35" s="81">
        <v>0</v>
      </c>
      <c r="C35" s="81">
        <v>0</v>
      </c>
      <c r="D35" s="81">
        <v>0</v>
      </c>
      <c r="E35" s="81">
        <v>0</v>
      </c>
      <c r="F35" s="81">
        <v>0</v>
      </c>
      <c r="G35" s="81">
        <v>0</v>
      </c>
      <c r="H35" s="81">
        <v>0</v>
      </c>
      <c r="I35" s="81">
        <v>0</v>
      </c>
      <c r="J35" s="81">
        <v>105.848</v>
      </c>
      <c r="K35" s="81">
        <v>144.59</v>
      </c>
      <c r="L35" s="81">
        <v>107.548</v>
      </c>
      <c r="M35" s="81">
        <v>231.73500000000001</v>
      </c>
      <c r="N35" s="81">
        <v>589.721</v>
      </c>
      <c r="O35" s="81">
        <v>75.974000000000004</v>
      </c>
      <c r="P35" s="81">
        <v>30.698</v>
      </c>
      <c r="Q35" s="81">
        <v>20.93</v>
      </c>
      <c r="R35" s="81">
        <v>307.00400000000002</v>
      </c>
      <c r="S35" s="81">
        <v>212.07400000000001</v>
      </c>
      <c r="T35" s="81">
        <v>212.01599999999999</v>
      </c>
      <c r="U35" s="81">
        <v>274.74900000000002</v>
      </c>
      <c r="V35" s="81">
        <v>222.786</v>
      </c>
      <c r="W35" s="81">
        <v>326.61900000000003</v>
      </c>
      <c r="X35" s="81">
        <v>119.623</v>
      </c>
      <c r="Y35" s="81">
        <v>47.767000000000003</v>
      </c>
      <c r="Z35" s="81">
        <v>50.23</v>
      </c>
      <c r="AA35" s="81">
        <v>1900.4700000000005</v>
      </c>
      <c r="AB35" s="81">
        <v>283.31400000000002</v>
      </c>
      <c r="AC35" s="81">
        <v>9.6790000000000003</v>
      </c>
      <c r="AD35" s="81">
        <v>309.95999999999998</v>
      </c>
      <c r="AE35" s="81">
        <v>0</v>
      </c>
      <c r="AF35" s="81">
        <v>0</v>
      </c>
      <c r="AG35" s="81">
        <v>30.908999999999999</v>
      </c>
      <c r="AH35" s="81">
        <v>32.203000000000003</v>
      </c>
      <c r="AI35" s="81">
        <v>360.01499999999999</v>
      </c>
      <c r="AJ35" s="81">
        <v>126.71299999999999</v>
      </c>
      <c r="AK35" s="81">
        <v>34.158999999999999</v>
      </c>
      <c r="AL35" s="81">
        <v>0</v>
      </c>
      <c r="AM35" s="81">
        <v>71.659000000000006</v>
      </c>
      <c r="AN35" s="81">
        <v>1258.6110000000001</v>
      </c>
      <c r="AO35" s="81"/>
      <c r="AP35" s="81"/>
      <c r="AQ35" s="81"/>
      <c r="AR35" s="81">
        <v>32.527000000000001</v>
      </c>
      <c r="AS35" s="81">
        <v>15.906000000000001</v>
      </c>
      <c r="AT35" s="81">
        <v>4.9290000000000003</v>
      </c>
      <c r="AU35" s="81">
        <v>243.631</v>
      </c>
      <c r="AV35" s="81">
        <v>296.99299999999999</v>
      </c>
    </row>
    <row r="36" spans="1:48" x14ac:dyDescent="0.3">
      <c r="A36" s="79" t="s">
        <v>42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8.0000000000000002E-3</v>
      </c>
      <c r="K36" s="81">
        <v>15</v>
      </c>
      <c r="L36" s="81">
        <v>28.047000000000001</v>
      </c>
      <c r="M36" s="81">
        <v>47.12</v>
      </c>
      <c r="N36" s="81">
        <v>90.174999999999997</v>
      </c>
      <c r="O36" s="81">
        <v>50.789000000000001</v>
      </c>
      <c r="P36" s="81">
        <v>13.737</v>
      </c>
      <c r="Q36" s="81">
        <v>11.33</v>
      </c>
      <c r="R36" s="81">
        <v>28.65</v>
      </c>
      <c r="S36" s="81">
        <v>35.981000000000002</v>
      </c>
      <c r="T36" s="81">
        <v>62.17</v>
      </c>
      <c r="U36" s="81">
        <v>30.02</v>
      </c>
      <c r="V36" s="81">
        <v>19.100000000000001</v>
      </c>
      <c r="W36" s="81">
        <v>22.236000000000001</v>
      </c>
      <c r="X36" s="81">
        <v>28.536999999999999</v>
      </c>
      <c r="Y36" s="81">
        <v>6.593</v>
      </c>
      <c r="Z36" s="81">
        <v>37.067999999999998</v>
      </c>
      <c r="AA36" s="81">
        <v>346.21099999999996</v>
      </c>
      <c r="AB36" s="81">
        <v>74.594999999999999</v>
      </c>
      <c r="AC36" s="81">
        <v>37.048999999999999</v>
      </c>
      <c r="AD36" s="81">
        <v>81.62</v>
      </c>
      <c r="AE36" s="81">
        <v>32.994</v>
      </c>
      <c r="AF36" s="81">
        <v>0</v>
      </c>
      <c r="AG36" s="81">
        <v>34.811999999999998</v>
      </c>
      <c r="AH36" s="81">
        <v>12.321</v>
      </c>
      <c r="AI36" s="81">
        <v>99.204999999999998</v>
      </c>
      <c r="AJ36" s="81">
        <v>44.533000000000001</v>
      </c>
      <c r="AK36" s="81">
        <v>46.884999999999998</v>
      </c>
      <c r="AL36" s="81">
        <v>0</v>
      </c>
      <c r="AM36" s="81">
        <v>46.487000000000002</v>
      </c>
      <c r="AN36" s="81">
        <v>510.50100000000003</v>
      </c>
      <c r="AO36" s="81"/>
      <c r="AP36" s="81"/>
      <c r="AQ36" s="81"/>
      <c r="AR36" s="81">
        <v>62.545000000000002</v>
      </c>
      <c r="AS36" s="81">
        <v>9.0039999999999996</v>
      </c>
      <c r="AT36" s="81">
        <v>49.56</v>
      </c>
      <c r="AU36" s="81">
        <v>20.420000000000002</v>
      </c>
      <c r="AV36" s="81">
        <v>141.529</v>
      </c>
    </row>
    <row r="37" spans="1:48" x14ac:dyDescent="0.3">
      <c r="A37" s="79" t="s">
        <v>45</v>
      </c>
      <c r="B37" s="81">
        <v>4138.7839999999997</v>
      </c>
      <c r="C37" s="81">
        <v>3371.5249999999996</v>
      </c>
      <c r="D37" s="81">
        <v>5026.2910000000002</v>
      </c>
      <c r="E37" s="81">
        <v>4547.3660000000009</v>
      </c>
      <c r="F37" s="81">
        <v>5177.1539999999995</v>
      </c>
      <c r="G37" s="81">
        <v>5361.866</v>
      </c>
      <c r="H37" s="81">
        <v>5174.72</v>
      </c>
      <c r="I37" s="81">
        <v>5859.1980000000003</v>
      </c>
      <c r="J37" s="81">
        <v>6343.3529999999992</v>
      </c>
      <c r="K37" s="81">
        <v>6543.1610000000001</v>
      </c>
      <c r="L37" s="81">
        <v>7155.5410000000011</v>
      </c>
      <c r="M37" s="81">
        <v>5541.8539999999994</v>
      </c>
      <c r="N37" s="81">
        <v>64240.812999999995</v>
      </c>
      <c r="O37" s="81">
        <v>4992.1209999999992</v>
      </c>
      <c r="P37" s="81">
        <v>5201.6020000000017</v>
      </c>
      <c r="Q37" s="81">
        <v>6361.4580000000005</v>
      </c>
      <c r="R37" s="81">
        <v>6173.9669999999987</v>
      </c>
      <c r="S37" s="81">
        <v>5446.3099999999995</v>
      </c>
      <c r="T37" s="81">
        <v>6215.8809999999994</v>
      </c>
      <c r="U37" s="81">
        <v>7189.5309999999999</v>
      </c>
      <c r="V37" s="81">
        <v>8342.0849999999991</v>
      </c>
      <c r="W37" s="81">
        <v>8954.6140000000014</v>
      </c>
      <c r="X37" s="81">
        <v>8166.9989999999998</v>
      </c>
      <c r="Y37" s="81">
        <v>7515.9470000000001</v>
      </c>
      <c r="Z37" s="81">
        <v>8413.7629999999972</v>
      </c>
      <c r="AA37" s="81">
        <v>82974.278000000006</v>
      </c>
      <c r="AB37" s="81">
        <v>8682.2620000000006</v>
      </c>
      <c r="AC37" s="81">
        <v>6873.71</v>
      </c>
      <c r="AD37" s="81">
        <v>9006.5609999999997</v>
      </c>
      <c r="AE37" s="81">
        <v>7419.8710000000001</v>
      </c>
      <c r="AF37" s="81">
        <v>8626.844000000001</v>
      </c>
      <c r="AG37" s="81">
        <v>8941.5979999999981</v>
      </c>
      <c r="AH37" s="81">
        <v>7230.4639999999999</v>
      </c>
      <c r="AI37" s="81">
        <v>9049.9919999999984</v>
      </c>
      <c r="AJ37" s="81">
        <v>8998.9369999999999</v>
      </c>
      <c r="AK37" s="81">
        <v>7952.5229999999992</v>
      </c>
      <c r="AL37" s="81">
        <v>7333.6129999999994</v>
      </c>
      <c r="AM37" s="81">
        <v>7515.3710000000001</v>
      </c>
      <c r="AN37" s="81">
        <v>97631.746000000014</v>
      </c>
      <c r="AO37" s="81">
        <v>6129.2840000000006</v>
      </c>
      <c r="AP37" s="81">
        <v>6561.2179999999998</v>
      </c>
      <c r="AQ37" s="81">
        <v>7091.8919999999998</v>
      </c>
      <c r="AR37" s="81">
        <v>8097.2890000000007</v>
      </c>
      <c r="AS37" s="81">
        <v>7201.0899999999992</v>
      </c>
      <c r="AT37" s="81">
        <v>6644.6780000000008</v>
      </c>
      <c r="AU37" s="81">
        <v>6609.6940000000004</v>
      </c>
      <c r="AV37" s="81">
        <v>48335.144999999997</v>
      </c>
    </row>
    <row r="43" spans="1:48" x14ac:dyDescent="0.3">
      <c r="A43" s="80" t="s">
        <v>64</v>
      </c>
      <c r="B43" s="80" t="s">
        <v>46</v>
      </c>
    </row>
    <row r="44" spans="1:48" x14ac:dyDescent="0.3">
      <c r="B44">
        <v>2021</v>
      </c>
      <c r="N44" t="s">
        <v>80</v>
      </c>
      <c r="O44">
        <v>2022</v>
      </c>
      <c r="AA44" t="s">
        <v>81</v>
      </c>
      <c r="AB44">
        <v>2023</v>
      </c>
      <c r="AN44" t="s">
        <v>82</v>
      </c>
      <c r="AO44">
        <v>2024</v>
      </c>
      <c r="AV44" t="s">
        <v>83</v>
      </c>
    </row>
    <row r="45" spans="1:48" x14ac:dyDescent="0.3">
      <c r="A45" s="80" t="s">
        <v>44</v>
      </c>
      <c r="B45" t="s">
        <v>47</v>
      </c>
      <c r="C45" t="s">
        <v>48</v>
      </c>
      <c r="D45" t="s">
        <v>49</v>
      </c>
      <c r="E45" t="s">
        <v>51</v>
      </c>
      <c r="F45" t="s">
        <v>50</v>
      </c>
      <c r="G45" t="s">
        <v>52</v>
      </c>
      <c r="H45" t="s">
        <v>53</v>
      </c>
      <c r="I45" t="s">
        <v>54</v>
      </c>
      <c r="J45" t="s">
        <v>55</v>
      </c>
      <c r="K45" t="s">
        <v>56</v>
      </c>
      <c r="L45" t="s">
        <v>57</v>
      </c>
      <c r="M45" t="s">
        <v>58</v>
      </c>
      <c r="O45" t="s">
        <v>47</v>
      </c>
      <c r="P45" t="s">
        <v>48</v>
      </c>
      <c r="Q45" t="s">
        <v>49</v>
      </c>
      <c r="R45" t="s">
        <v>51</v>
      </c>
      <c r="S45" t="s">
        <v>50</v>
      </c>
      <c r="T45" t="s">
        <v>52</v>
      </c>
      <c r="U45" t="s">
        <v>53</v>
      </c>
      <c r="V45" t="s">
        <v>54</v>
      </c>
      <c r="W45" t="s">
        <v>55</v>
      </c>
      <c r="X45" t="s">
        <v>56</v>
      </c>
      <c r="Y45" t="s">
        <v>57</v>
      </c>
      <c r="Z45" t="s">
        <v>58</v>
      </c>
      <c r="AB45" t="s">
        <v>47</v>
      </c>
      <c r="AC45" t="s">
        <v>48</v>
      </c>
      <c r="AD45" t="s">
        <v>49</v>
      </c>
      <c r="AE45" t="s">
        <v>51</v>
      </c>
      <c r="AF45" t="s">
        <v>50</v>
      </c>
      <c r="AG45" t="s">
        <v>52</v>
      </c>
      <c r="AH45" t="s">
        <v>53</v>
      </c>
      <c r="AI45" t="s">
        <v>54</v>
      </c>
      <c r="AJ45" t="s">
        <v>55</v>
      </c>
      <c r="AK45" t="s">
        <v>56</v>
      </c>
      <c r="AL45" t="s">
        <v>57</v>
      </c>
      <c r="AM45" t="s">
        <v>58</v>
      </c>
      <c r="AO45" t="s">
        <v>47</v>
      </c>
      <c r="AP45" t="s">
        <v>48</v>
      </c>
      <c r="AQ45" t="s">
        <v>49</v>
      </c>
      <c r="AR45" t="s">
        <v>51</v>
      </c>
      <c r="AS45" t="s">
        <v>50</v>
      </c>
      <c r="AT45" t="s">
        <v>52</v>
      </c>
      <c r="AU45" t="s">
        <v>53</v>
      </c>
    </row>
    <row r="46" spans="1:48" x14ac:dyDescent="0.3">
      <c r="A46" s="79" t="s">
        <v>32</v>
      </c>
      <c r="B46" s="81">
        <v>322.27100000000002</v>
      </c>
      <c r="C46" s="81">
        <v>260.60399999999998</v>
      </c>
      <c r="D46" s="81">
        <v>437.99900000000002</v>
      </c>
      <c r="E46" s="81">
        <v>298.983</v>
      </c>
      <c r="F46" s="81">
        <v>350.19799999999998</v>
      </c>
      <c r="G46" s="81">
        <v>261.82600000000002</v>
      </c>
      <c r="H46" s="81">
        <v>262.08300000000003</v>
      </c>
      <c r="I46" s="81">
        <v>362.53300000000002</v>
      </c>
      <c r="J46" s="81">
        <v>380.68200000000002</v>
      </c>
      <c r="K46" s="81">
        <v>244.30199999999999</v>
      </c>
      <c r="L46" s="81">
        <v>395.00099999999998</v>
      </c>
      <c r="M46" s="81">
        <v>86.332999999999998</v>
      </c>
      <c r="N46" s="81">
        <v>3662.8150000000001</v>
      </c>
      <c r="O46" s="81">
        <v>310.5</v>
      </c>
      <c r="P46" s="81">
        <v>296.01799999999997</v>
      </c>
      <c r="Q46" s="81">
        <v>348.72</v>
      </c>
      <c r="R46" s="81">
        <v>105.429</v>
      </c>
      <c r="S46" s="81">
        <v>241.434</v>
      </c>
      <c r="T46" s="81">
        <v>297.40199999999999</v>
      </c>
      <c r="U46" s="81">
        <v>256.92700000000002</v>
      </c>
      <c r="V46" s="81">
        <v>398.28500000000003</v>
      </c>
      <c r="W46" s="81">
        <v>222.946</v>
      </c>
      <c r="X46" s="81">
        <v>566.53899999999999</v>
      </c>
      <c r="Y46" s="81">
        <v>434.88</v>
      </c>
      <c r="Z46" s="81">
        <v>96.15</v>
      </c>
      <c r="AA46" s="81">
        <v>3575.23</v>
      </c>
      <c r="AB46" s="81">
        <v>417.22899999999998</v>
      </c>
      <c r="AC46" s="81">
        <v>286.62099999999998</v>
      </c>
      <c r="AD46" s="81">
        <v>181.5</v>
      </c>
      <c r="AE46" s="81">
        <v>473.709</v>
      </c>
      <c r="AF46" s="81">
        <v>433.00099999999998</v>
      </c>
      <c r="AG46" s="81">
        <v>435.58300000000003</v>
      </c>
      <c r="AH46" s="81">
        <v>334.88499999999999</v>
      </c>
      <c r="AI46" s="81">
        <v>230.38399999999999</v>
      </c>
      <c r="AJ46" s="81">
        <v>323.63600000000002</v>
      </c>
      <c r="AK46" s="81">
        <v>346.46600000000001</v>
      </c>
      <c r="AL46" s="81">
        <v>304.28399999999999</v>
      </c>
      <c r="AM46" s="81">
        <v>352.77199999999999</v>
      </c>
      <c r="AN46" s="81">
        <v>4120.0700000000006</v>
      </c>
      <c r="AO46" s="81">
        <v>333.90300000000002</v>
      </c>
      <c r="AP46" s="81">
        <v>355.3</v>
      </c>
      <c r="AQ46" s="81">
        <v>373.91699999999997</v>
      </c>
      <c r="AR46" s="81">
        <v>367.49599999999998</v>
      </c>
      <c r="AS46" s="81">
        <v>350.767</v>
      </c>
      <c r="AT46" s="81">
        <v>365.00900000000001</v>
      </c>
      <c r="AU46" s="81">
        <v>294.90199999999999</v>
      </c>
      <c r="AV46" s="81">
        <v>2441.2939999999999</v>
      </c>
    </row>
    <row r="47" spans="1:48" x14ac:dyDescent="0.3">
      <c r="A47" s="79" t="s">
        <v>33</v>
      </c>
      <c r="B47" s="81">
        <v>120.95099999999999</v>
      </c>
      <c r="C47" s="81">
        <v>195.81700000000001</v>
      </c>
      <c r="D47" s="81">
        <v>123.131</v>
      </c>
      <c r="E47" s="81">
        <v>174.267</v>
      </c>
      <c r="F47" s="81">
        <v>157.251</v>
      </c>
      <c r="G47" s="81">
        <v>112.617</v>
      </c>
      <c r="H47" s="81">
        <v>78.272000000000006</v>
      </c>
      <c r="I47" s="81">
        <v>216.15299999999999</v>
      </c>
      <c r="J47" s="81">
        <v>209.239</v>
      </c>
      <c r="K47" s="81">
        <v>193.71700000000001</v>
      </c>
      <c r="L47" s="81">
        <v>193.214</v>
      </c>
      <c r="M47" s="81">
        <v>98.266000000000005</v>
      </c>
      <c r="N47" s="81">
        <v>1872.895</v>
      </c>
      <c r="O47" s="81">
        <v>194.083</v>
      </c>
      <c r="P47" s="81">
        <v>111.25700000000001</v>
      </c>
      <c r="Q47" s="81">
        <v>154.51900000000001</v>
      </c>
      <c r="R47" s="81">
        <v>50.732999999999997</v>
      </c>
      <c r="S47" s="81">
        <v>111.086</v>
      </c>
      <c r="T47" s="81">
        <v>135.958</v>
      </c>
      <c r="U47" s="81">
        <v>151.084</v>
      </c>
      <c r="V47" s="81">
        <v>203.51400000000001</v>
      </c>
      <c r="W47" s="81">
        <v>174.583</v>
      </c>
      <c r="X47" s="81">
        <v>301.78699999999998</v>
      </c>
      <c r="Y47" s="81">
        <v>241.999</v>
      </c>
      <c r="Z47" s="81">
        <v>106.934</v>
      </c>
      <c r="AA47" s="81">
        <v>1937.537</v>
      </c>
      <c r="AB47" s="81">
        <v>175.982</v>
      </c>
      <c r="AC47" s="81">
        <v>191.16800000000001</v>
      </c>
      <c r="AD47" s="81">
        <v>129.38300000000001</v>
      </c>
      <c r="AE47" s="81">
        <v>372.58199999999999</v>
      </c>
      <c r="AF47" s="81">
        <v>334.94400000000002</v>
      </c>
      <c r="AG47" s="81">
        <v>293.69900000000001</v>
      </c>
      <c r="AH47" s="81">
        <v>227.86600000000001</v>
      </c>
      <c r="AI47" s="81">
        <v>153.399</v>
      </c>
      <c r="AJ47" s="81">
        <v>202.33600000000001</v>
      </c>
      <c r="AK47" s="81">
        <v>401.70299999999997</v>
      </c>
      <c r="AL47" s="81">
        <v>279.69</v>
      </c>
      <c r="AM47" s="81">
        <v>185.44900000000001</v>
      </c>
      <c r="AN47" s="81">
        <v>2948.2010000000005</v>
      </c>
      <c r="AO47" s="81">
        <v>178.28299999999999</v>
      </c>
      <c r="AP47" s="81">
        <v>314.28100000000001</v>
      </c>
      <c r="AQ47" s="81">
        <v>190.584</v>
      </c>
      <c r="AR47" s="81">
        <v>235.43199999999999</v>
      </c>
      <c r="AS47" s="81">
        <v>85.183999999999997</v>
      </c>
      <c r="AT47" s="81">
        <v>98.909000000000006</v>
      </c>
      <c r="AU47" s="81">
        <v>111.592</v>
      </c>
      <c r="AV47" s="81">
        <v>1214.2650000000001</v>
      </c>
    </row>
    <row r="48" spans="1:48" x14ac:dyDescent="0.3">
      <c r="A48" s="79" t="s">
        <v>34</v>
      </c>
      <c r="B48" s="81">
        <v>109.36</v>
      </c>
      <c r="C48" s="81">
        <v>54.058999999999997</v>
      </c>
      <c r="D48" s="81">
        <v>173.02600000000001</v>
      </c>
      <c r="E48" s="81">
        <v>52.564999999999998</v>
      </c>
      <c r="F48" s="81">
        <v>99.302000000000007</v>
      </c>
      <c r="G48" s="81">
        <v>188.99</v>
      </c>
      <c r="H48" s="81">
        <v>210.81399999999999</v>
      </c>
      <c r="I48" s="81">
        <v>107.95099999999999</v>
      </c>
      <c r="J48" s="81">
        <v>116.758</v>
      </c>
      <c r="K48" s="81">
        <v>97.268000000000001</v>
      </c>
      <c r="L48" s="81">
        <v>355.01499999999999</v>
      </c>
      <c r="M48" s="81">
        <v>17.454000000000001</v>
      </c>
      <c r="N48" s="81">
        <v>1582.5620000000001</v>
      </c>
      <c r="O48" s="81">
        <v>152.68</v>
      </c>
      <c r="P48" s="81">
        <v>189.589</v>
      </c>
      <c r="Q48" s="81">
        <v>282.29000000000002</v>
      </c>
      <c r="R48" s="81">
        <v>42.171999999999997</v>
      </c>
      <c r="S48" s="81">
        <v>200.41800000000001</v>
      </c>
      <c r="T48" s="81">
        <v>179.64</v>
      </c>
      <c r="U48" s="81">
        <v>184.64400000000001</v>
      </c>
      <c r="V48" s="81">
        <v>235.93100000000001</v>
      </c>
      <c r="W48" s="81">
        <v>234.995</v>
      </c>
      <c r="X48" s="81">
        <v>392.411</v>
      </c>
      <c r="Y48" s="81">
        <v>286.36700000000002</v>
      </c>
      <c r="Z48" s="81">
        <v>199.05500000000001</v>
      </c>
      <c r="AA48" s="81">
        <v>2580.192</v>
      </c>
      <c r="AB48" s="81">
        <v>157.69499999999999</v>
      </c>
      <c r="AC48" s="81">
        <v>382.77499999999998</v>
      </c>
      <c r="AD48" s="81">
        <v>150.02000000000001</v>
      </c>
      <c r="AE48" s="81">
        <v>300.76900000000001</v>
      </c>
      <c r="AF48" s="81">
        <v>327.226</v>
      </c>
      <c r="AG48" s="81">
        <v>331.84800000000001</v>
      </c>
      <c r="AH48" s="81">
        <v>330.98099999999999</v>
      </c>
      <c r="AI48" s="81">
        <v>137.20099999999999</v>
      </c>
      <c r="AJ48" s="81">
        <v>373.447</v>
      </c>
      <c r="AK48" s="81">
        <v>370.20800000000003</v>
      </c>
      <c r="AL48" s="81">
        <v>251.93</v>
      </c>
      <c r="AM48" s="81">
        <v>135.18199999999999</v>
      </c>
      <c r="AN48" s="81">
        <v>3249.2819999999997</v>
      </c>
      <c r="AO48" s="81">
        <v>61.366</v>
      </c>
      <c r="AP48" s="81">
        <v>173.691</v>
      </c>
      <c r="AQ48" s="81">
        <v>128.096</v>
      </c>
      <c r="AR48" s="81">
        <v>182.809</v>
      </c>
      <c r="AS48" s="81">
        <v>176.48500000000001</v>
      </c>
      <c r="AT48" s="81">
        <v>104.55</v>
      </c>
      <c r="AU48" s="81">
        <v>127.143</v>
      </c>
      <c r="AV48" s="81">
        <v>954.14</v>
      </c>
    </row>
    <row r="49" spans="1:48" x14ac:dyDescent="0.3">
      <c r="A49" s="79" t="s">
        <v>35</v>
      </c>
      <c r="B49" s="81">
        <v>591.20399999999995</v>
      </c>
      <c r="C49" s="81">
        <v>356.44299999999998</v>
      </c>
      <c r="D49" s="81">
        <v>679.95299999999997</v>
      </c>
      <c r="E49" s="81">
        <v>724.83100000000002</v>
      </c>
      <c r="F49" s="81">
        <v>673.67899999999997</v>
      </c>
      <c r="G49" s="81">
        <v>802.53</v>
      </c>
      <c r="H49" s="81">
        <v>740.952</v>
      </c>
      <c r="I49" s="81">
        <v>1062.386</v>
      </c>
      <c r="J49" s="81">
        <v>783.44500000000005</v>
      </c>
      <c r="K49" s="81">
        <v>708.60400000000004</v>
      </c>
      <c r="L49" s="81">
        <v>762.07500000000005</v>
      </c>
      <c r="M49" s="81">
        <v>632.66600000000005</v>
      </c>
      <c r="N49" s="81">
        <v>8518.768</v>
      </c>
      <c r="O49" s="81">
        <v>492.70299999999997</v>
      </c>
      <c r="P49" s="81">
        <v>331.06900000000002</v>
      </c>
      <c r="Q49" s="81">
        <v>692.71400000000006</v>
      </c>
      <c r="R49" s="81">
        <v>514.10799999999995</v>
      </c>
      <c r="S49" s="81">
        <v>340.48200000000003</v>
      </c>
      <c r="T49" s="81">
        <v>259.44200000000001</v>
      </c>
      <c r="U49" s="81">
        <v>616.07500000000005</v>
      </c>
      <c r="V49" s="81">
        <v>911.096</v>
      </c>
      <c r="W49" s="81">
        <v>1102.7529999999999</v>
      </c>
      <c r="X49" s="81">
        <v>1062.5820000000001</v>
      </c>
      <c r="Y49" s="81">
        <v>1150.9749999999999</v>
      </c>
      <c r="Z49" s="81">
        <v>936.92600000000004</v>
      </c>
      <c r="AA49" s="81">
        <v>8410.9249999999993</v>
      </c>
      <c r="AB49" s="81">
        <v>1061.9480000000001</v>
      </c>
      <c r="AC49" s="81">
        <v>728.70399999999995</v>
      </c>
      <c r="AD49" s="81">
        <v>867.48199999999997</v>
      </c>
      <c r="AE49" s="81">
        <v>914.58600000000001</v>
      </c>
      <c r="AF49" s="81">
        <v>958.56700000000001</v>
      </c>
      <c r="AG49" s="81">
        <v>960.70500000000004</v>
      </c>
      <c r="AH49" s="81">
        <v>576.41399999999999</v>
      </c>
      <c r="AI49" s="81">
        <v>1379.1969999999999</v>
      </c>
      <c r="AJ49" s="81">
        <v>1387.107</v>
      </c>
      <c r="AK49" s="81">
        <v>1053.9079999999999</v>
      </c>
      <c r="AL49" s="81">
        <v>1245.329</v>
      </c>
      <c r="AM49" s="81">
        <v>1229.3040000000001</v>
      </c>
      <c r="AN49" s="81">
        <v>12363.250999999998</v>
      </c>
      <c r="AO49" s="81">
        <v>822.06899999999996</v>
      </c>
      <c r="AP49" s="81">
        <v>982.81200000000001</v>
      </c>
      <c r="AQ49" s="81">
        <v>1137.019</v>
      </c>
      <c r="AR49" s="81">
        <v>1285.933</v>
      </c>
      <c r="AS49" s="81">
        <v>1063.82</v>
      </c>
      <c r="AT49" s="81">
        <v>662.91200000000003</v>
      </c>
      <c r="AU49" s="81">
        <v>833.98299999999995</v>
      </c>
      <c r="AV49" s="81">
        <v>6788.5479999999998</v>
      </c>
    </row>
    <row r="50" spans="1:48" x14ac:dyDescent="0.3">
      <c r="A50" s="79" t="s">
        <v>36</v>
      </c>
      <c r="B50" s="81">
        <v>0</v>
      </c>
      <c r="C50" s="81">
        <v>0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X50" s="81">
        <v>0</v>
      </c>
      <c r="Y50" s="81">
        <v>0</v>
      </c>
      <c r="Z50" s="81">
        <v>0</v>
      </c>
      <c r="AA50" s="81">
        <v>0</v>
      </c>
      <c r="AB50" s="81">
        <v>0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1">
        <v>0</v>
      </c>
      <c r="AI50" s="81">
        <v>0</v>
      </c>
      <c r="AJ50" s="81">
        <v>0</v>
      </c>
      <c r="AK50" s="81">
        <v>0</v>
      </c>
      <c r="AL50" s="81">
        <v>0</v>
      </c>
      <c r="AM50" s="81">
        <v>0</v>
      </c>
      <c r="AN50" s="81">
        <v>0</v>
      </c>
      <c r="AO50" s="81">
        <v>0</v>
      </c>
      <c r="AP50" s="81">
        <v>0</v>
      </c>
      <c r="AQ50" s="81">
        <v>0</v>
      </c>
      <c r="AR50" s="81">
        <v>0</v>
      </c>
      <c r="AS50" s="81">
        <v>0</v>
      </c>
      <c r="AT50" s="81">
        <v>0</v>
      </c>
      <c r="AU50" s="81">
        <v>0</v>
      </c>
      <c r="AV50" s="81">
        <v>0</v>
      </c>
    </row>
    <row r="51" spans="1:48" x14ac:dyDescent="0.3">
      <c r="A51" s="79" t="s">
        <v>37</v>
      </c>
      <c r="B51" s="81">
        <v>0</v>
      </c>
      <c r="C51" s="81">
        <v>0</v>
      </c>
      <c r="D51" s="81">
        <v>0</v>
      </c>
      <c r="E51" s="81">
        <v>0</v>
      </c>
      <c r="F51" s="81">
        <v>0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81">
        <v>0</v>
      </c>
      <c r="V51" s="81">
        <v>0</v>
      </c>
      <c r="W51" s="81">
        <v>0</v>
      </c>
      <c r="X51" s="81">
        <v>0</v>
      </c>
      <c r="Y51" s="81">
        <v>0</v>
      </c>
      <c r="Z51" s="81">
        <v>0</v>
      </c>
      <c r="AA51" s="81">
        <v>0</v>
      </c>
      <c r="AB51" s="81">
        <v>0</v>
      </c>
      <c r="AC51" s="81">
        <v>0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1">
        <v>0</v>
      </c>
      <c r="AJ51" s="81">
        <v>0</v>
      </c>
      <c r="AK51" s="81">
        <v>0</v>
      </c>
      <c r="AL51" s="81">
        <v>0</v>
      </c>
      <c r="AM51" s="81">
        <v>0</v>
      </c>
      <c r="AN51" s="81">
        <v>0</v>
      </c>
      <c r="AO51" s="81">
        <v>0</v>
      </c>
      <c r="AP51" s="81">
        <v>0</v>
      </c>
      <c r="AQ51" s="81">
        <v>0</v>
      </c>
      <c r="AR51" s="81">
        <v>0</v>
      </c>
      <c r="AS51" s="81">
        <v>0</v>
      </c>
      <c r="AT51" s="81">
        <v>0</v>
      </c>
      <c r="AU51" s="81">
        <v>0</v>
      </c>
      <c r="AV51" s="81">
        <v>0</v>
      </c>
    </row>
    <row r="52" spans="1:48" x14ac:dyDescent="0.3">
      <c r="A52" s="79" t="s">
        <v>38</v>
      </c>
      <c r="B52" s="81">
        <v>0</v>
      </c>
      <c r="C52" s="81">
        <v>0</v>
      </c>
      <c r="D52" s="81">
        <v>0</v>
      </c>
      <c r="E52" s="81">
        <v>0</v>
      </c>
      <c r="F52" s="81">
        <v>0</v>
      </c>
      <c r="G52" s="81">
        <v>0</v>
      </c>
      <c r="H52" s="81">
        <v>0</v>
      </c>
      <c r="I52" s="81">
        <v>0</v>
      </c>
      <c r="J52" s="81">
        <v>0</v>
      </c>
      <c r="K52" s="81">
        <v>0</v>
      </c>
      <c r="L52" s="81">
        <v>0</v>
      </c>
      <c r="M52" s="81">
        <v>0</v>
      </c>
      <c r="N52" s="81">
        <v>0</v>
      </c>
      <c r="O52" s="81"/>
      <c r="P52" s="81"/>
      <c r="Q52" s="81"/>
      <c r="R52" s="81">
        <v>0</v>
      </c>
      <c r="S52" s="81">
        <v>0</v>
      </c>
      <c r="T52" s="81">
        <v>0</v>
      </c>
      <c r="U52" s="81">
        <v>0</v>
      </c>
      <c r="V52" s="81">
        <v>0</v>
      </c>
      <c r="W52" s="81">
        <v>0</v>
      </c>
      <c r="X52" s="81">
        <v>0</v>
      </c>
      <c r="Y52" s="81">
        <v>0</v>
      </c>
      <c r="Z52" s="81">
        <v>0</v>
      </c>
      <c r="AA52" s="81">
        <v>0</v>
      </c>
      <c r="AB52" s="81"/>
      <c r="AC52" s="81"/>
      <c r="AD52" s="81">
        <v>0</v>
      </c>
      <c r="AE52" s="81">
        <v>0</v>
      </c>
      <c r="AF52" s="81">
        <v>0</v>
      </c>
      <c r="AG52" s="81">
        <v>0</v>
      </c>
      <c r="AH52" s="81">
        <v>0</v>
      </c>
      <c r="AI52" s="81">
        <v>0</v>
      </c>
      <c r="AJ52" s="81">
        <v>0</v>
      </c>
      <c r="AK52" s="81">
        <v>0</v>
      </c>
      <c r="AL52" s="81">
        <v>0</v>
      </c>
      <c r="AM52" s="81">
        <v>0</v>
      </c>
      <c r="AN52" s="81">
        <v>0</v>
      </c>
      <c r="AO52" s="81">
        <v>0</v>
      </c>
      <c r="AP52" s="81">
        <v>0</v>
      </c>
      <c r="AQ52" s="81">
        <v>0</v>
      </c>
      <c r="AR52" s="81">
        <v>0</v>
      </c>
      <c r="AS52" s="81">
        <v>0</v>
      </c>
      <c r="AT52" s="81">
        <v>0</v>
      </c>
      <c r="AU52" s="81">
        <v>0</v>
      </c>
      <c r="AV52" s="81">
        <v>0</v>
      </c>
    </row>
    <row r="53" spans="1:48" x14ac:dyDescent="0.3">
      <c r="A53" s="79" t="s">
        <v>39</v>
      </c>
      <c r="B53" s="81">
        <v>0</v>
      </c>
      <c r="C53" s="81">
        <v>0</v>
      </c>
      <c r="D53" s="81">
        <v>0</v>
      </c>
      <c r="E53" s="81">
        <v>0</v>
      </c>
      <c r="F53" s="81">
        <v>0</v>
      </c>
      <c r="G53" s="81">
        <v>0</v>
      </c>
      <c r="H53" s="81">
        <v>0</v>
      </c>
      <c r="I53" s="81">
        <v>0</v>
      </c>
      <c r="J53" s="81">
        <v>151.36600000000001</v>
      </c>
      <c r="K53" s="81">
        <v>211.7</v>
      </c>
      <c r="L53" s="81">
        <v>177.334</v>
      </c>
      <c r="M53" s="81">
        <v>428.666</v>
      </c>
      <c r="N53" s="81">
        <v>969.06600000000003</v>
      </c>
      <c r="O53" s="81">
        <v>105.45</v>
      </c>
      <c r="P53" s="81">
        <v>168.43299999999999</v>
      </c>
      <c r="Q53" s="81">
        <v>187.31299999999999</v>
      </c>
      <c r="R53" s="81">
        <v>580.52599999999995</v>
      </c>
      <c r="S53" s="81">
        <v>300.33499999999998</v>
      </c>
      <c r="T53" s="81">
        <v>220.18600000000001</v>
      </c>
      <c r="U53" s="81">
        <v>422.471</v>
      </c>
      <c r="V53" s="81">
        <v>181.45099999999999</v>
      </c>
      <c r="W53" s="81">
        <v>393.13200000000001</v>
      </c>
      <c r="X53" s="81">
        <v>13.9</v>
      </c>
      <c r="Y53" s="81">
        <v>0</v>
      </c>
      <c r="Z53" s="81">
        <v>412.99900000000002</v>
      </c>
      <c r="AA53" s="81">
        <v>2986.1959999999999</v>
      </c>
      <c r="AB53" s="81">
        <v>246.17699999999999</v>
      </c>
      <c r="AC53" s="81">
        <v>113.471</v>
      </c>
      <c r="AD53" s="81">
        <v>417.99700000000001</v>
      </c>
      <c r="AE53" s="81">
        <v>20.867000000000001</v>
      </c>
      <c r="AF53" s="81">
        <v>0</v>
      </c>
      <c r="AG53" s="81">
        <v>0</v>
      </c>
      <c r="AH53" s="81">
        <v>85</v>
      </c>
      <c r="AI53" s="81">
        <v>421.21499999999997</v>
      </c>
      <c r="AJ53" s="81">
        <v>297.47800000000001</v>
      </c>
      <c r="AK53" s="81">
        <v>103.684</v>
      </c>
      <c r="AL53" s="81">
        <v>0</v>
      </c>
      <c r="AM53" s="81">
        <v>85.75</v>
      </c>
      <c r="AN53" s="81">
        <v>1791.6389999999999</v>
      </c>
      <c r="AO53" s="81"/>
      <c r="AP53" s="81"/>
      <c r="AQ53" s="81"/>
      <c r="AR53" s="81">
        <v>0</v>
      </c>
      <c r="AS53" s="81">
        <v>114.434</v>
      </c>
      <c r="AT53" s="81">
        <v>0</v>
      </c>
      <c r="AU53" s="81">
        <v>173.30099999999999</v>
      </c>
      <c r="AV53" s="81">
        <v>287.73500000000001</v>
      </c>
    </row>
    <row r="54" spans="1:48" x14ac:dyDescent="0.3">
      <c r="A54" s="79" t="s">
        <v>40</v>
      </c>
      <c r="B54" s="81">
        <v>0</v>
      </c>
      <c r="C54" s="81">
        <v>0</v>
      </c>
      <c r="D54" s="81">
        <v>0</v>
      </c>
      <c r="E54" s="81">
        <v>0</v>
      </c>
      <c r="F54" s="81">
        <v>0</v>
      </c>
      <c r="G54" s="81">
        <v>0</v>
      </c>
      <c r="H54" s="81">
        <v>0</v>
      </c>
      <c r="I54" s="81">
        <v>0</v>
      </c>
      <c r="J54" s="81">
        <v>94.7</v>
      </c>
      <c r="K54" s="81">
        <v>205.63</v>
      </c>
      <c r="L54" s="81">
        <v>121.78400000000001</v>
      </c>
      <c r="M54" s="81">
        <v>201.55199999999999</v>
      </c>
      <c r="N54" s="81">
        <v>623.66599999999994</v>
      </c>
      <c r="O54" s="81">
        <v>34.517000000000003</v>
      </c>
      <c r="P54" s="81">
        <v>77.801000000000002</v>
      </c>
      <c r="Q54" s="81">
        <v>79.632999999999996</v>
      </c>
      <c r="R54" s="81">
        <v>379.90699999999998</v>
      </c>
      <c r="S54" s="81">
        <v>316.82499999999999</v>
      </c>
      <c r="T54" s="81">
        <v>308.50200000000001</v>
      </c>
      <c r="U54" s="81">
        <v>270.39999999999998</v>
      </c>
      <c r="V54" s="81">
        <v>177.88399999999999</v>
      </c>
      <c r="W54" s="81">
        <v>320.78500000000003</v>
      </c>
      <c r="X54" s="81">
        <v>0</v>
      </c>
      <c r="Y54" s="81">
        <v>0</v>
      </c>
      <c r="Z54" s="81">
        <v>296.76600000000002</v>
      </c>
      <c r="AA54" s="81">
        <v>2263.02</v>
      </c>
      <c r="AB54" s="81">
        <v>185.30199999999999</v>
      </c>
      <c r="AC54" s="81">
        <v>59.332000000000001</v>
      </c>
      <c r="AD54" s="81">
        <v>404.83699999999999</v>
      </c>
      <c r="AE54" s="81">
        <v>0</v>
      </c>
      <c r="AF54" s="81">
        <v>0</v>
      </c>
      <c r="AG54" s="81">
        <v>14.616</v>
      </c>
      <c r="AH54" s="81">
        <v>13.667</v>
      </c>
      <c r="AI54" s="81">
        <v>339.88200000000001</v>
      </c>
      <c r="AJ54" s="81">
        <v>171.13300000000001</v>
      </c>
      <c r="AK54" s="81">
        <v>80.331999999999994</v>
      </c>
      <c r="AL54" s="81">
        <v>0</v>
      </c>
      <c r="AM54" s="81">
        <v>44.85</v>
      </c>
      <c r="AN54" s="81">
        <v>1313.951</v>
      </c>
      <c r="AO54" s="81"/>
      <c r="AP54" s="81"/>
      <c r="AQ54" s="81"/>
      <c r="AR54" s="81">
        <v>0</v>
      </c>
      <c r="AS54" s="81">
        <v>73.167000000000002</v>
      </c>
      <c r="AT54" s="81">
        <v>0</v>
      </c>
      <c r="AU54" s="81">
        <v>265.49299999999999</v>
      </c>
      <c r="AV54" s="81">
        <v>338.65999999999997</v>
      </c>
    </row>
    <row r="55" spans="1:48" x14ac:dyDescent="0.3">
      <c r="A55" s="79" t="s">
        <v>41</v>
      </c>
      <c r="B55" s="81">
        <v>0</v>
      </c>
      <c r="C55" s="81">
        <v>0</v>
      </c>
      <c r="D55" s="81">
        <v>0</v>
      </c>
      <c r="E55" s="81">
        <v>0</v>
      </c>
      <c r="F55" s="81">
        <v>0</v>
      </c>
      <c r="G55" s="81">
        <v>0</v>
      </c>
      <c r="H55" s="81">
        <v>0</v>
      </c>
      <c r="I55" s="81">
        <v>0</v>
      </c>
      <c r="J55" s="81">
        <v>105.848</v>
      </c>
      <c r="K55" s="81">
        <v>144.59</v>
      </c>
      <c r="L55" s="81">
        <v>107.548</v>
      </c>
      <c r="M55" s="81">
        <v>231.738</v>
      </c>
      <c r="N55" s="81">
        <v>589.72399999999993</v>
      </c>
      <c r="O55" s="81">
        <v>75.956999999999994</v>
      </c>
      <c r="P55" s="81">
        <v>30.698</v>
      </c>
      <c r="Q55" s="81">
        <v>20.93</v>
      </c>
      <c r="R55" s="81">
        <v>307.00400000000002</v>
      </c>
      <c r="S55" s="81">
        <v>212.07300000000001</v>
      </c>
      <c r="T55" s="81">
        <v>212.01599999999999</v>
      </c>
      <c r="U55" s="81">
        <v>274.74900000000002</v>
      </c>
      <c r="V55" s="81">
        <v>222.786</v>
      </c>
      <c r="W55" s="81">
        <v>326.61900000000003</v>
      </c>
      <c r="X55" s="81">
        <v>31.353999999999999</v>
      </c>
      <c r="Y55" s="81">
        <v>6.56</v>
      </c>
      <c r="Z55" s="81">
        <v>179.04</v>
      </c>
      <c r="AA55" s="81">
        <v>1899.7860000000003</v>
      </c>
      <c r="AB55" s="81">
        <v>278.99900000000002</v>
      </c>
      <c r="AC55" s="81">
        <v>6.1539999999999999</v>
      </c>
      <c r="AD55" s="81">
        <v>313.47800000000001</v>
      </c>
      <c r="AE55" s="81">
        <v>0</v>
      </c>
      <c r="AF55" s="81">
        <v>0</v>
      </c>
      <c r="AG55" s="81">
        <v>21.870999999999999</v>
      </c>
      <c r="AH55" s="81">
        <v>32.203000000000003</v>
      </c>
      <c r="AI55" s="81">
        <v>360.01499999999999</v>
      </c>
      <c r="AJ55" s="81">
        <v>126.71299999999999</v>
      </c>
      <c r="AK55" s="81">
        <v>25.283999999999999</v>
      </c>
      <c r="AL55" s="81">
        <v>0</v>
      </c>
      <c r="AM55" s="81">
        <v>71.659000000000006</v>
      </c>
      <c r="AN55" s="81">
        <v>1236.3760000000002</v>
      </c>
      <c r="AO55" s="81"/>
      <c r="AP55" s="81"/>
      <c r="AQ55" s="81"/>
      <c r="AR55" s="81">
        <v>32.527000000000001</v>
      </c>
      <c r="AS55" s="81">
        <v>15.906000000000001</v>
      </c>
      <c r="AT55" s="81">
        <v>0</v>
      </c>
      <c r="AU55" s="81">
        <v>248.601</v>
      </c>
      <c r="AV55" s="81">
        <v>297.03399999999999</v>
      </c>
    </row>
    <row r="56" spans="1:48" x14ac:dyDescent="0.3">
      <c r="A56" s="79" t="s">
        <v>42</v>
      </c>
      <c r="B56" s="81">
        <v>0</v>
      </c>
      <c r="C56" s="81">
        <v>0</v>
      </c>
      <c r="D56" s="81">
        <v>0</v>
      </c>
      <c r="E56" s="81">
        <v>0</v>
      </c>
      <c r="F56" s="81">
        <v>0</v>
      </c>
      <c r="G56" s="81">
        <v>0</v>
      </c>
      <c r="H56" s="81">
        <v>0</v>
      </c>
      <c r="I56" s="81">
        <v>0</v>
      </c>
      <c r="J56" s="81">
        <v>0</v>
      </c>
      <c r="K56" s="81">
        <v>0</v>
      </c>
      <c r="L56" s="81">
        <v>0</v>
      </c>
      <c r="M56" s="81">
        <v>0</v>
      </c>
      <c r="N56" s="81">
        <v>0</v>
      </c>
      <c r="O56" s="81">
        <v>0</v>
      </c>
      <c r="P56" s="81">
        <v>0</v>
      </c>
      <c r="Q56" s="81">
        <v>0</v>
      </c>
      <c r="R56" s="81">
        <v>0</v>
      </c>
      <c r="S56" s="81">
        <v>0</v>
      </c>
      <c r="T56" s="81">
        <v>0</v>
      </c>
      <c r="U56" s="81">
        <v>0</v>
      </c>
      <c r="V56" s="81">
        <v>0</v>
      </c>
      <c r="W56" s="81">
        <v>0</v>
      </c>
      <c r="X56" s="81">
        <v>0</v>
      </c>
      <c r="Y56" s="81">
        <v>0</v>
      </c>
      <c r="Z56" s="81">
        <v>0</v>
      </c>
      <c r="AA56" s="81">
        <v>0</v>
      </c>
      <c r="AB56" s="81">
        <v>0</v>
      </c>
      <c r="AC56" s="81">
        <v>0</v>
      </c>
      <c r="AD56" s="81">
        <v>0</v>
      </c>
      <c r="AE56" s="81">
        <v>0</v>
      </c>
      <c r="AF56" s="81">
        <v>0</v>
      </c>
      <c r="AG56" s="81">
        <v>0</v>
      </c>
      <c r="AH56" s="81">
        <v>0</v>
      </c>
      <c r="AI56" s="81">
        <v>0</v>
      </c>
      <c r="AJ56" s="81">
        <v>0</v>
      </c>
      <c r="AK56" s="81">
        <v>0</v>
      </c>
      <c r="AL56" s="81">
        <v>0</v>
      </c>
      <c r="AM56" s="81">
        <v>0</v>
      </c>
      <c r="AN56" s="81">
        <v>0</v>
      </c>
      <c r="AO56" s="81"/>
      <c r="AP56" s="81"/>
      <c r="AQ56" s="81"/>
      <c r="AR56" s="81">
        <v>0</v>
      </c>
      <c r="AS56" s="81">
        <v>0</v>
      </c>
      <c r="AT56" s="81">
        <v>0</v>
      </c>
      <c r="AU56" s="81">
        <v>0</v>
      </c>
      <c r="AV56" s="81">
        <v>0</v>
      </c>
    </row>
    <row r="57" spans="1:48" x14ac:dyDescent="0.3">
      <c r="A57" s="79" t="s">
        <v>45</v>
      </c>
      <c r="B57" s="81">
        <v>1143.7860000000001</v>
      </c>
      <c r="C57" s="81">
        <v>866.923</v>
      </c>
      <c r="D57" s="81">
        <v>1414.1089999999999</v>
      </c>
      <c r="E57" s="81">
        <v>1250.6460000000002</v>
      </c>
      <c r="F57" s="81">
        <v>1280.4299999999998</v>
      </c>
      <c r="G57" s="81">
        <v>1365.963</v>
      </c>
      <c r="H57" s="81">
        <v>1292.1210000000001</v>
      </c>
      <c r="I57" s="81">
        <v>1749.0230000000001</v>
      </c>
      <c r="J57" s="81">
        <v>1842.0380000000002</v>
      </c>
      <c r="K57" s="81">
        <v>1805.8109999999999</v>
      </c>
      <c r="L57" s="81">
        <v>2111.971</v>
      </c>
      <c r="M57" s="81">
        <v>1696.675</v>
      </c>
      <c r="N57" s="81">
        <v>17819.495999999999</v>
      </c>
      <c r="O57" s="81">
        <v>1365.8899999999999</v>
      </c>
      <c r="P57" s="81">
        <v>1204.865</v>
      </c>
      <c r="Q57" s="81">
        <v>1766.1190000000001</v>
      </c>
      <c r="R57" s="81">
        <v>1979.8789999999999</v>
      </c>
      <c r="S57" s="81">
        <v>1722.6530000000002</v>
      </c>
      <c r="T57" s="81">
        <v>1613.146</v>
      </c>
      <c r="U57" s="81">
        <v>2176.3500000000004</v>
      </c>
      <c r="V57" s="81">
        <v>2330.9470000000001</v>
      </c>
      <c r="W57" s="81">
        <v>2775.8130000000001</v>
      </c>
      <c r="X57" s="81">
        <v>2368.5730000000003</v>
      </c>
      <c r="Y57" s="81">
        <v>2120.7809999999999</v>
      </c>
      <c r="Z57" s="81">
        <v>2227.87</v>
      </c>
      <c r="AA57" s="81">
        <v>23652.885999999999</v>
      </c>
      <c r="AB57" s="81">
        <v>2523.3320000000003</v>
      </c>
      <c r="AC57" s="81">
        <v>1768.2250000000001</v>
      </c>
      <c r="AD57" s="81">
        <v>2464.6970000000001</v>
      </c>
      <c r="AE57" s="81">
        <v>2082.5129999999999</v>
      </c>
      <c r="AF57" s="81">
        <v>2053.7379999999998</v>
      </c>
      <c r="AG57" s="81">
        <v>2058.3220000000001</v>
      </c>
      <c r="AH57" s="81">
        <v>1601.0159999999998</v>
      </c>
      <c r="AI57" s="81">
        <v>3021.2930000000001</v>
      </c>
      <c r="AJ57" s="81">
        <v>2881.85</v>
      </c>
      <c r="AK57" s="81">
        <v>2381.585</v>
      </c>
      <c r="AL57" s="81">
        <v>2081.2330000000002</v>
      </c>
      <c r="AM57" s="81">
        <v>2104.9659999999999</v>
      </c>
      <c r="AN57" s="81">
        <v>27022.769999999997</v>
      </c>
      <c r="AO57" s="81">
        <v>1395.6210000000001</v>
      </c>
      <c r="AP57" s="81">
        <v>1826.0840000000001</v>
      </c>
      <c r="AQ57" s="81">
        <v>1829.616</v>
      </c>
      <c r="AR57" s="81">
        <v>2104.1970000000001</v>
      </c>
      <c r="AS57" s="81">
        <v>1879.7629999999997</v>
      </c>
      <c r="AT57" s="81">
        <v>1231.3800000000001</v>
      </c>
      <c r="AU57" s="81">
        <v>2055.0149999999999</v>
      </c>
      <c r="AV57" s="81">
        <v>12321.675999999999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1D54-DBAF-4B5C-90A2-653963D8A86E}">
  <dimension ref="A3:W43"/>
  <sheetViews>
    <sheetView topLeftCell="G19" workbookViewId="0">
      <selection activeCell="S12" sqref="S12"/>
    </sheetView>
  </sheetViews>
  <sheetFormatPr defaultRowHeight="14.4" x14ac:dyDescent="0.3"/>
  <cols>
    <col min="1" max="1" width="45.77734375" bestFit="1" customWidth="1"/>
    <col min="2" max="2" width="18.77734375" bestFit="1" customWidth="1"/>
    <col min="3" max="13" width="11.21875" bestFit="1" customWidth="1"/>
    <col min="14" max="14" width="12.77734375" bestFit="1" customWidth="1"/>
    <col min="15" max="19" width="11.21875" bestFit="1" customWidth="1"/>
    <col min="20" max="20" width="12.77734375" bestFit="1" customWidth="1"/>
    <col min="21" max="21" width="11.21875" bestFit="1" customWidth="1"/>
    <col min="22" max="22" width="12.77734375" bestFit="1" customWidth="1"/>
    <col min="23" max="23" width="13.77734375" bestFit="1" customWidth="1"/>
    <col min="24" max="34" width="11.44140625" bestFit="1" customWidth="1"/>
    <col min="35" max="35" width="13.21875" bestFit="1" customWidth="1"/>
    <col min="36" max="40" width="11.44140625" bestFit="1" customWidth="1"/>
    <col min="41" max="41" width="13.21875" bestFit="1" customWidth="1"/>
    <col min="42" max="42" width="11.44140625" bestFit="1" customWidth="1"/>
    <col min="43" max="43" width="13.21875" bestFit="1" customWidth="1"/>
    <col min="44" max="44" width="21.5546875" bestFit="1" customWidth="1"/>
    <col min="45" max="45" width="23.77734375" bestFit="1" customWidth="1"/>
  </cols>
  <sheetData>
    <row r="3" spans="1:23" x14ac:dyDescent="0.3">
      <c r="A3" s="80" t="s">
        <v>71</v>
      </c>
      <c r="B3" s="80" t="s">
        <v>46</v>
      </c>
    </row>
    <row r="4" spans="1:23" x14ac:dyDescent="0.3">
      <c r="B4">
        <v>2021</v>
      </c>
      <c r="N4" t="s">
        <v>80</v>
      </c>
      <c r="O4">
        <v>2022</v>
      </c>
      <c r="V4" t="s">
        <v>81</v>
      </c>
      <c r="W4" t="s">
        <v>45</v>
      </c>
    </row>
    <row r="5" spans="1:23" x14ac:dyDescent="0.3">
      <c r="A5" s="80" t="s">
        <v>44</v>
      </c>
      <c r="B5" t="s">
        <v>47</v>
      </c>
      <c r="C5" t="s">
        <v>48</v>
      </c>
      <c r="D5" t="s">
        <v>49</v>
      </c>
      <c r="E5" t="s">
        <v>51</v>
      </c>
      <c r="F5" t="s">
        <v>50</v>
      </c>
      <c r="G5" t="s">
        <v>52</v>
      </c>
      <c r="H5" t="s">
        <v>53</v>
      </c>
      <c r="I5" t="s">
        <v>54</v>
      </c>
      <c r="J5" t="s">
        <v>55</v>
      </c>
      <c r="K5" t="s">
        <v>56</v>
      </c>
      <c r="L5" t="s">
        <v>57</v>
      </c>
      <c r="M5" t="s">
        <v>58</v>
      </c>
      <c r="O5" t="s">
        <v>47</v>
      </c>
      <c r="P5" t="s">
        <v>48</v>
      </c>
      <c r="Q5" t="s">
        <v>49</v>
      </c>
      <c r="R5" t="s">
        <v>51</v>
      </c>
      <c r="S5" t="s">
        <v>50</v>
      </c>
      <c r="T5" t="s">
        <v>52</v>
      </c>
      <c r="U5" t="s">
        <v>53</v>
      </c>
    </row>
    <row r="6" spans="1:23" x14ac:dyDescent="0.3">
      <c r="A6" s="79" t="s">
        <v>31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/>
      <c r="P6" s="7"/>
      <c r="Q6" s="7"/>
      <c r="R6" s="7"/>
      <c r="S6" s="7"/>
      <c r="T6" s="7"/>
      <c r="U6" s="7"/>
      <c r="V6" s="7"/>
      <c r="W6" s="7">
        <v>0</v>
      </c>
    </row>
    <row r="7" spans="1:23" x14ac:dyDescent="0.3">
      <c r="A7" s="79" t="s">
        <v>32</v>
      </c>
      <c r="B7" s="7">
        <v>146807.73000000001</v>
      </c>
      <c r="C7" s="7">
        <v>145364.01</v>
      </c>
      <c r="D7" s="7">
        <v>197776.4</v>
      </c>
      <c r="E7" s="7">
        <v>130901.11</v>
      </c>
      <c r="F7" s="7">
        <v>132732.42000000001</v>
      </c>
      <c r="G7" s="7">
        <v>123728.97</v>
      </c>
      <c r="H7" s="7">
        <v>132087.35</v>
      </c>
      <c r="I7" s="7">
        <v>154492.1</v>
      </c>
      <c r="J7" s="7">
        <v>152121.51</v>
      </c>
      <c r="K7" s="7">
        <v>184134.19</v>
      </c>
      <c r="L7" s="7">
        <v>186978.15</v>
      </c>
      <c r="M7" s="7">
        <v>79430.36</v>
      </c>
      <c r="N7" s="7">
        <v>1766554.3</v>
      </c>
      <c r="O7" s="7">
        <v>156100.13</v>
      </c>
      <c r="P7" s="7">
        <v>144751.54</v>
      </c>
      <c r="Q7" s="7">
        <v>194668.1</v>
      </c>
      <c r="R7" s="7">
        <v>55870.79</v>
      </c>
      <c r="S7" s="7">
        <v>228373.34</v>
      </c>
      <c r="T7" s="7">
        <v>186273.52</v>
      </c>
      <c r="U7" s="7">
        <v>198097.71</v>
      </c>
      <c r="V7" s="7">
        <v>1164135.1300000001</v>
      </c>
      <c r="W7" s="7">
        <v>2930689.43</v>
      </c>
    </row>
    <row r="8" spans="1:23" x14ac:dyDescent="0.3">
      <c r="A8" s="79" t="s">
        <v>33</v>
      </c>
      <c r="B8" s="7">
        <v>29206.55</v>
      </c>
      <c r="C8" s="7">
        <v>61179.18</v>
      </c>
      <c r="D8" s="7">
        <v>31971.79</v>
      </c>
      <c r="E8" s="7">
        <v>37495.29</v>
      </c>
      <c r="F8" s="7">
        <v>41991.74</v>
      </c>
      <c r="G8" s="7">
        <v>20104.39</v>
      </c>
      <c r="H8" s="7">
        <v>19498.240000000002</v>
      </c>
      <c r="I8" s="7">
        <v>38958.36</v>
      </c>
      <c r="J8" s="7">
        <v>55436.97</v>
      </c>
      <c r="K8" s="7">
        <v>46807.4</v>
      </c>
      <c r="L8" s="7">
        <v>78182.42</v>
      </c>
      <c r="M8" s="7">
        <v>18394.07</v>
      </c>
      <c r="N8" s="7">
        <v>479226.4</v>
      </c>
      <c r="O8" s="7">
        <v>90072.639999999999</v>
      </c>
      <c r="P8" s="7">
        <v>23821.69</v>
      </c>
      <c r="Q8" s="7">
        <v>53931.44</v>
      </c>
      <c r="R8" s="7">
        <v>27098.73</v>
      </c>
      <c r="S8" s="7">
        <v>60782.62</v>
      </c>
      <c r="T8" s="7">
        <v>59505.94</v>
      </c>
      <c r="U8" s="7">
        <v>34067.39</v>
      </c>
      <c r="V8" s="7">
        <v>349280.45000000007</v>
      </c>
      <c r="W8" s="7">
        <v>828506.85</v>
      </c>
    </row>
    <row r="9" spans="1:23" x14ac:dyDescent="0.3">
      <c r="A9" s="79" t="s">
        <v>34</v>
      </c>
      <c r="B9" s="7">
        <v>17978.330000000002</v>
      </c>
      <c r="C9" s="7">
        <v>10273.11</v>
      </c>
      <c r="D9" s="7">
        <v>22448.67</v>
      </c>
      <c r="E9" s="7">
        <v>7699.99</v>
      </c>
      <c r="F9" s="7">
        <v>13395.77</v>
      </c>
      <c r="G9" s="7">
        <v>31793.59</v>
      </c>
      <c r="H9" s="7">
        <v>32232.2</v>
      </c>
      <c r="I9" s="7">
        <v>15276.88</v>
      </c>
      <c r="J9" s="7">
        <v>17114.150000000001</v>
      </c>
      <c r="K9" s="7">
        <v>18031.169999999998</v>
      </c>
      <c r="L9" s="7">
        <v>55731.99</v>
      </c>
      <c r="M9" s="7">
        <v>4738.41</v>
      </c>
      <c r="N9" s="7">
        <v>246714.25999999998</v>
      </c>
      <c r="O9" s="7">
        <v>27850.99</v>
      </c>
      <c r="P9" s="7">
        <v>30933.77</v>
      </c>
      <c r="Q9" s="7">
        <v>49179.040000000001</v>
      </c>
      <c r="R9" s="7">
        <v>9308.4500000000007</v>
      </c>
      <c r="S9" s="7">
        <v>54782.7</v>
      </c>
      <c r="T9" s="7">
        <v>34847.26</v>
      </c>
      <c r="U9" s="7">
        <v>38770.370000000003</v>
      </c>
      <c r="V9" s="7">
        <v>245672.58000000002</v>
      </c>
      <c r="W9" s="7">
        <v>492386.84</v>
      </c>
    </row>
    <row r="10" spans="1:23" x14ac:dyDescent="0.3">
      <c r="A10" s="79" t="s">
        <v>35</v>
      </c>
      <c r="B10" s="7">
        <v>99650.15</v>
      </c>
      <c r="C10" s="7">
        <v>67732.539999999994</v>
      </c>
      <c r="D10" s="7">
        <v>89626.02</v>
      </c>
      <c r="E10" s="7">
        <v>106361.14</v>
      </c>
      <c r="F10" s="7">
        <v>90878.83</v>
      </c>
      <c r="G10" s="7">
        <v>134087.91</v>
      </c>
      <c r="H10" s="7">
        <v>113112.79</v>
      </c>
      <c r="I10" s="7">
        <v>144946.65</v>
      </c>
      <c r="J10" s="7">
        <v>114676.28</v>
      </c>
      <c r="K10" s="7">
        <v>129130.98</v>
      </c>
      <c r="L10" s="7">
        <v>119628.43</v>
      </c>
      <c r="M10" s="7">
        <v>176418.28</v>
      </c>
      <c r="N10" s="7">
        <v>1386250.0000000002</v>
      </c>
      <c r="O10" s="7">
        <v>88179.79</v>
      </c>
      <c r="P10" s="7">
        <v>54017.97</v>
      </c>
      <c r="Q10" s="7">
        <v>120595.88</v>
      </c>
      <c r="R10" s="7">
        <v>118410.81</v>
      </c>
      <c r="S10" s="7">
        <v>95538.59</v>
      </c>
      <c r="T10" s="7">
        <v>50364.47</v>
      </c>
      <c r="U10" s="7">
        <v>126246.28</v>
      </c>
      <c r="V10" s="7">
        <v>653353.79</v>
      </c>
      <c r="W10" s="7">
        <v>2039603.7900000003</v>
      </c>
    </row>
    <row r="11" spans="1:23" x14ac:dyDescent="0.3">
      <c r="A11" s="79" t="s">
        <v>36</v>
      </c>
      <c r="B11" s="7">
        <v>378444.96</v>
      </c>
      <c r="C11" s="7">
        <v>354256.04</v>
      </c>
      <c r="D11" s="7">
        <v>346160.23</v>
      </c>
      <c r="E11" s="7">
        <v>379116.64</v>
      </c>
      <c r="F11" s="7">
        <v>413360.88</v>
      </c>
      <c r="G11" s="7">
        <v>596625.42000000004</v>
      </c>
      <c r="H11" s="7">
        <v>484700.68</v>
      </c>
      <c r="I11" s="7">
        <v>432496.83</v>
      </c>
      <c r="J11" s="7">
        <v>450352.48</v>
      </c>
      <c r="K11" s="7">
        <v>626531.31000000006</v>
      </c>
      <c r="L11" s="7">
        <v>546019.99</v>
      </c>
      <c r="M11" s="7">
        <v>792350.92</v>
      </c>
      <c r="N11" s="7">
        <v>5800416.3800000008</v>
      </c>
      <c r="O11" s="7">
        <v>404706.4</v>
      </c>
      <c r="P11" s="7">
        <v>452873.41</v>
      </c>
      <c r="Q11" s="7">
        <v>535789.19999999995</v>
      </c>
      <c r="R11" s="7">
        <v>596772.49</v>
      </c>
      <c r="S11" s="7">
        <v>486066.28</v>
      </c>
      <c r="T11" s="7">
        <v>512847.31</v>
      </c>
      <c r="U11" s="7">
        <v>602663.18000000005</v>
      </c>
      <c r="V11" s="7">
        <v>3591718.2700000005</v>
      </c>
      <c r="W11" s="7">
        <v>9392134.6500000022</v>
      </c>
    </row>
    <row r="12" spans="1:23" x14ac:dyDescent="0.3">
      <c r="A12" s="79" t="s">
        <v>37</v>
      </c>
      <c r="B12" s="7">
        <v>2959.11</v>
      </c>
      <c r="C12" s="7">
        <v>1903.59</v>
      </c>
      <c r="D12" s="7">
        <v>3992.47</v>
      </c>
      <c r="E12" s="7">
        <v>4548.51</v>
      </c>
      <c r="F12" s="7">
        <v>4046.97</v>
      </c>
      <c r="G12" s="7">
        <v>3128.11</v>
      </c>
      <c r="H12" s="7">
        <v>4092.21</v>
      </c>
      <c r="I12" s="7">
        <v>7172.48</v>
      </c>
      <c r="J12" s="7">
        <v>16382.64</v>
      </c>
      <c r="K12" s="7">
        <v>12020.24</v>
      </c>
      <c r="L12" s="7">
        <v>15228.31</v>
      </c>
      <c r="M12" s="7">
        <v>14213.36</v>
      </c>
      <c r="N12" s="7">
        <v>89688</v>
      </c>
      <c r="O12" s="7">
        <v>33653.279999999999</v>
      </c>
      <c r="P12" s="7">
        <v>40058.800000000003</v>
      </c>
      <c r="Q12" s="7">
        <v>32977.949999999997</v>
      </c>
      <c r="R12" s="7">
        <v>34644.47</v>
      </c>
      <c r="S12" s="7">
        <v>76396.149999999994</v>
      </c>
      <c r="T12" s="7">
        <v>76257.16</v>
      </c>
      <c r="U12" s="7">
        <v>73621.86</v>
      </c>
      <c r="V12" s="7">
        <v>367609.67</v>
      </c>
      <c r="W12" s="7">
        <v>457297.67000000004</v>
      </c>
    </row>
    <row r="13" spans="1:23" x14ac:dyDescent="0.3">
      <c r="A13" s="79" t="s">
        <v>38</v>
      </c>
      <c r="B13" s="7">
        <v>5351.73</v>
      </c>
      <c r="C13" s="7">
        <v>-0.03</v>
      </c>
      <c r="D13" s="7">
        <v>0</v>
      </c>
      <c r="E13" s="7">
        <v>0.02</v>
      </c>
      <c r="F13" s="7">
        <v>1987.85</v>
      </c>
      <c r="G13" s="7">
        <v>1241.0899999999999</v>
      </c>
      <c r="H13" s="7">
        <v>-0.02</v>
      </c>
      <c r="I13" s="7">
        <v>1561.12</v>
      </c>
      <c r="J13" s="7">
        <v>3803.03</v>
      </c>
      <c r="K13" s="7">
        <v>1092.49</v>
      </c>
      <c r="L13" s="7">
        <v>941.83</v>
      </c>
      <c r="M13" s="7">
        <v>-0.01</v>
      </c>
      <c r="N13" s="7">
        <v>15979.099999999999</v>
      </c>
      <c r="O13" s="7"/>
      <c r="P13" s="7"/>
      <c r="Q13" s="7"/>
      <c r="R13" s="7">
        <v>18016.53</v>
      </c>
      <c r="S13" s="7">
        <v>2783.8</v>
      </c>
      <c r="T13" s="7">
        <v>0</v>
      </c>
      <c r="U13" s="7">
        <v>0</v>
      </c>
      <c r="V13" s="7">
        <v>20800.329999999998</v>
      </c>
      <c r="W13" s="7">
        <v>36779.43</v>
      </c>
    </row>
    <row r="14" spans="1:23" x14ac:dyDescent="0.3">
      <c r="A14" s="79" t="s">
        <v>39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37860.18</v>
      </c>
      <c r="K14" s="7">
        <v>37700.879999999997</v>
      </c>
      <c r="L14" s="7">
        <v>33216.639999999999</v>
      </c>
      <c r="M14" s="7">
        <v>68655.520000000004</v>
      </c>
      <c r="N14" s="7">
        <v>177433.22</v>
      </c>
      <c r="O14" s="7">
        <v>18826.71</v>
      </c>
      <c r="P14" s="7">
        <v>28209.35</v>
      </c>
      <c r="Q14" s="7">
        <v>31990.26</v>
      </c>
      <c r="R14" s="7">
        <v>83772.070000000007</v>
      </c>
      <c r="S14" s="7">
        <v>67170.19</v>
      </c>
      <c r="T14" s="7">
        <v>50860.35</v>
      </c>
      <c r="U14" s="7">
        <v>80517.25</v>
      </c>
      <c r="V14" s="7">
        <v>361346.18</v>
      </c>
      <c r="W14" s="7">
        <v>538779.39999999991</v>
      </c>
    </row>
    <row r="15" spans="1:23" x14ac:dyDescent="0.3">
      <c r="A15" s="79" t="s">
        <v>40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3156.17</v>
      </c>
      <c r="K15" s="7">
        <v>8910.6</v>
      </c>
      <c r="L15" s="7">
        <v>3801.2</v>
      </c>
      <c r="M15" s="7">
        <v>11345.12</v>
      </c>
      <c r="N15" s="7">
        <v>27213.090000000004</v>
      </c>
      <c r="O15" s="7">
        <v>3152.03</v>
      </c>
      <c r="P15" s="7">
        <v>5839.46</v>
      </c>
      <c r="Q15" s="7">
        <v>6779.59</v>
      </c>
      <c r="R15" s="7">
        <v>29768.19</v>
      </c>
      <c r="S15" s="7">
        <v>21939.71</v>
      </c>
      <c r="T15" s="7">
        <v>19376.88</v>
      </c>
      <c r="U15" s="7">
        <v>15708.78</v>
      </c>
      <c r="V15" s="7">
        <v>102564.64</v>
      </c>
      <c r="W15" s="7">
        <v>129777.73000000001</v>
      </c>
    </row>
    <row r="16" spans="1:23" x14ac:dyDescent="0.3">
      <c r="A16" s="79" t="s">
        <v>41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6189.99</v>
      </c>
      <c r="K16" s="7">
        <v>8455.6299999999992</v>
      </c>
      <c r="L16" s="7">
        <v>6315.84</v>
      </c>
      <c r="M16" s="7">
        <v>13567.36</v>
      </c>
      <c r="N16" s="7">
        <v>34528.82</v>
      </c>
      <c r="O16" s="7">
        <v>4442.91</v>
      </c>
      <c r="P16" s="7">
        <v>1795.22</v>
      </c>
      <c r="Q16" s="7">
        <v>1223.99</v>
      </c>
      <c r="R16" s="7">
        <v>17953.59</v>
      </c>
      <c r="S16" s="7">
        <v>12402.09</v>
      </c>
      <c r="T16" s="7">
        <v>12398.7</v>
      </c>
      <c r="U16" s="7">
        <v>16067.32</v>
      </c>
      <c r="V16" s="7">
        <v>66283.820000000007</v>
      </c>
      <c r="W16" s="7">
        <v>100812.63999999998</v>
      </c>
    </row>
    <row r="17" spans="1:23" x14ac:dyDescent="0.3">
      <c r="A17" s="79" t="s">
        <v>42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0.47</v>
      </c>
      <c r="K17" s="7">
        <v>877.2</v>
      </c>
      <c r="L17" s="7">
        <v>1637.43</v>
      </c>
      <c r="M17" s="7">
        <v>2748.56</v>
      </c>
      <c r="N17" s="7">
        <v>5263.66</v>
      </c>
      <c r="O17" s="7">
        <v>2970.11</v>
      </c>
      <c r="P17" s="7">
        <v>803.34</v>
      </c>
      <c r="Q17" s="7">
        <v>662.58</v>
      </c>
      <c r="R17" s="7">
        <v>1675.45</v>
      </c>
      <c r="S17" s="7">
        <v>2104.17</v>
      </c>
      <c r="T17" s="7">
        <v>3635.7</v>
      </c>
      <c r="U17" s="7"/>
      <c r="V17" s="7">
        <v>11851.350000000002</v>
      </c>
      <c r="W17" s="7">
        <v>17115.010000000002</v>
      </c>
    </row>
    <row r="18" spans="1:23" x14ac:dyDescent="0.3">
      <c r="A18" s="79" t="s">
        <v>45</v>
      </c>
      <c r="B18" s="7">
        <v>680398.55999999994</v>
      </c>
      <c r="C18" s="7">
        <v>640708.43999999983</v>
      </c>
      <c r="D18" s="7">
        <v>691975.58</v>
      </c>
      <c r="E18" s="7">
        <v>666122.69999999995</v>
      </c>
      <c r="F18" s="7">
        <v>698394.46</v>
      </c>
      <c r="G18" s="7">
        <v>910709.48</v>
      </c>
      <c r="H18" s="7">
        <v>785723.45</v>
      </c>
      <c r="I18" s="7">
        <v>794904.42</v>
      </c>
      <c r="J18" s="7">
        <v>857093.87000000011</v>
      </c>
      <c r="K18" s="7">
        <v>1073692.0899999999</v>
      </c>
      <c r="L18" s="7">
        <v>1047682.23</v>
      </c>
      <c r="M18" s="7">
        <v>1181861.9500000004</v>
      </c>
      <c r="N18" s="7">
        <v>10029267.23</v>
      </c>
      <c r="O18" s="7">
        <v>829954.99</v>
      </c>
      <c r="P18" s="7">
        <v>783104.54999999993</v>
      </c>
      <c r="Q18" s="7">
        <v>1027798.0299999998</v>
      </c>
      <c r="R18" s="7">
        <v>993291.57</v>
      </c>
      <c r="S18" s="7">
        <v>1108339.6400000001</v>
      </c>
      <c r="T18" s="7">
        <v>1006367.2899999999</v>
      </c>
      <c r="U18" s="7">
        <v>1185760.1400000001</v>
      </c>
      <c r="V18" s="7">
        <v>6934616.21</v>
      </c>
      <c r="W18" s="7">
        <v>16963883.440000005</v>
      </c>
    </row>
    <row r="23" spans="1:23" x14ac:dyDescent="0.3">
      <c r="A23" s="80" t="s">
        <v>72</v>
      </c>
      <c r="B23" s="80" t="s">
        <v>46</v>
      </c>
    </row>
    <row r="24" spans="1:23" x14ac:dyDescent="0.3">
      <c r="B24">
        <v>2021</v>
      </c>
      <c r="N24" t="s">
        <v>80</v>
      </c>
      <c r="O24">
        <v>2022</v>
      </c>
      <c r="V24" t="s">
        <v>81</v>
      </c>
      <c r="W24" t="s">
        <v>45</v>
      </c>
    </row>
    <row r="25" spans="1:23" x14ac:dyDescent="0.3">
      <c r="A25" s="80" t="s">
        <v>44</v>
      </c>
      <c r="B25" t="s">
        <v>47</v>
      </c>
      <c r="C25" t="s">
        <v>48</v>
      </c>
      <c r="D25" t="s">
        <v>49</v>
      </c>
      <c r="E25" t="s">
        <v>51</v>
      </c>
      <c r="F25" t="s">
        <v>50</v>
      </c>
      <c r="G25" t="s">
        <v>52</v>
      </c>
      <c r="H25" t="s">
        <v>53</v>
      </c>
      <c r="I25" t="s">
        <v>54</v>
      </c>
      <c r="J25" t="s">
        <v>55</v>
      </c>
      <c r="K25" t="s">
        <v>56</v>
      </c>
      <c r="L25" t="s">
        <v>57</v>
      </c>
      <c r="M25" t="s">
        <v>58</v>
      </c>
      <c r="O25" t="s">
        <v>47</v>
      </c>
      <c r="P25" t="s">
        <v>48</v>
      </c>
      <c r="Q25" t="s">
        <v>49</v>
      </c>
      <c r="R25" t="s">
        <v>51</v>
      </c>
      <c r="S25" t="s">
        <v>50</v>
      </c>
      <c r="T25" t="s">
        <v>52</v>
      </c>
      <c r="U25" t="s">
        <v>53</v>
      </c>
    </row>
    <row r="26" spans="1:23" x14ac:dyDescent="0.3">
      <c r="A26" s="79" t="s">
        <v>31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/>
      <c r="P26" s="7"/>
      <c r="Q26" s="7"/>
      <c r="R26" s="7"/>
      <c r="S26" s="7"/>
      <c r="T26" s="7"/>
      <c r="U26" s="7"/>
      <c r="V26" s="7"/>
      <c r="W26" s="7">
        <v>0</v>
      </c>
    </row>
    <row r="27" spans="1:23" x14ac:dyDescent="0.3">
      <c r="A27" s="79" t="s">
        <v>32</v>
      </c>
      <c r="B27" s="7">
        <v>210903.3</v>
      </c>
      <c r="C27" s="7">
        <v>204014.15</v>
      </c>
      <c r="D27" s="7">
        <v>239436.51</v>
      </c>
      <c r="E27" s="7">
        <v>212169.83</v>
      </c>
      <c r="F27" s="7">
        <v>249765.39</v>
      </c>
      <c r="G27" s="7">
        <v>269551.42</v>
      </c>
      <c r="H27" s="7">
        <v>281182.84999999998</v>
      </c>
      <c r="I27" s="7">
        <v>269942.24</v>
      </c>
      <c r="J27" s="7">
        <v>410770.84</v>
      </c>
      <c r="K27" s="7">
        <v>283704.81</v>
      </c>
      <c r="L27" s="7">
        <v>367498.59</v>
      </c>
      <c r="M27" s="7">
        <v>285988.7</v>
      </c>
      <c r="N27" s="7">
        <v>3284928.63</v>
      </c>
      <c r="O27" s="7">
        <v>345154.91</v>
      </c>
      <c r="P27" s="7">
        <v>300227.75</v>
      </c>
      <c r="Q27" s="7">
        <v>374054.29</v>
      </c>
      <c r="R27" s="7">
        <v>245896.84</v>
      </c>
      <c r="S27" s="7">
        <v>443164.06</v>
      </c>
      <c r="T27" s="7">
        <v>479605.29</v>
      </c>
      <c r="U27" s="7">
        <v>396643.63</v>
      </c>
      <c r="V27" s="7">
        <v>2584746.77</v>
      </c>
      <c r="W27" s="7">
        <v>5869675.3999999994</v>
      </c>
    </row>
    <row r="28" spans="1:23" x14ac:dyDescent="0.3">
      <c r="A28" s="79" t="s">
        <v>33</v>
      </c>
      <c r="B28" s="7">
        <v>58519.41</v>
      </c>
      <c r="C28" s="7">
        <v>102900.55</v>
      </c>
      <c r="D28" s="7">
        <v>48812.59</v>
      </c>
      <c r="E28" s="7">
        <v>65113.69</v>
      </c>
      <c r="F28" s="7">
        <v>71579.759999999995</v>
      </c>
      <c r="G28" s="7">
        <v>108296.24</v>
      </c>
      <c r="H28" s="7">
        <v>66991.240000000005</v>
      </c>
      <c r="I28" s="7">
        <v>73714.5</v>
      </c>
      <c r="J28" s="7">
        <v>59609</v>
      </c>
      <c r="K28" s="7">
        <v>69520.789999999994</v>
      </c>
      <c r="L28" s="7">
        <v>68760.22</v>
      </c>
      <c r="M28" s="7">
        <v>63895.55</v>
      </c>
      <c r="N28" s="7">
        <v>857713.54</v>
      </c>
      <c r="O28" s="7">
        <v>92910.35</v>
      </c>
      <c r="P28" s="7">
        <v>90529.04</v>
      </c>
      <c r="Q28" s="7">
        <v>111843.59</v>
      </c>
      <c r="R28" s="7">
        <v>39558.120000000003</v>
      </c>
      <c r="S28" s="7">
        <v>163751.01</v>
      </c>
      <c r="T28" s="7">
        <v>173519.99</v>
      </c>
      <c r="U28" s="7">
        <v>129437.73</v>
      </c>
      <c r="V28" s="7">
        <v>801549.83</v>
      </c>
      <c r="W28" s="7">
        <v>1659263.37</v>
      </c>
    </row>
    <row r="29" spans="1:23" x14ac:dyDescent="0.3">
      <c r="A29" s="79" t="s">
        <v>34</v>
      </c>
      <c r="B29" s="7">
        <v>68957.23</v>
      </c>
      <c r="C29" s="7">
        <v>52529.54</v>
      </c>
      <c r="D29" s="7">
        <v>66663.399999999994</v>
      </c>
      <c r="E29" s="7">
        <v>71465.929999999993</v>
      </c>
      <c r="F29" s="7">
        <v>68980.259999999995</v>
      </c>
      <c r="G29" s="7">
        <v>112592.87</v>
      </c>
      <c r="H29" s="7">
        <v>98289.17</v>
      </c>
      <c r="I29" s="7">
        <v>75514.75</v>
      </c>
      <c r="J29" s="7">
        <v>40996.01</v>
      </c>
      <c r="K29" s="7">
        <v>47826.66</v>
      </c>
      <c r="L29" s="7">
        <v>51852.18</v>
      </c>
      <c r="M29" s="7">
        <v>13984.62</v>
      </c>
      <c r="N29" s="7">
        <v>769652.62000000011</v>
      </c>
      <c r="O29" s="7">
        <v>75144.679999999993</v>
      </c>
      <c r="P29" s="7">
        <v>70246.81</v>
      </c>
      <c r="Q29" s="7">
        <v>88377.71</v>
      </c>
      <c r="R29" s="7">
        <v>16528.05</v>
      </c>
      <c r="S29" s="7">
        <v>35743.11</v>
      </c>
      <c r="T29" s="7">
        <v>35373.43</v>
      </c>
      <c r="U29" s="7">
        <v>52552.59</v>
      </c>
      <c r="V29" s="7">
        <v>373966.38</v>
      </c>
      <c r="W29" s="7">
        <v>1143619.0000000002</v>
      </c>
    </row>
    <row r="30" spans="1:23" x14ac:dyDescent="0.3">
      <c r="A30" s="79" t="s">
        <v>35</v>
      </c>
      <c r="B30" s="7">
        <v>88582.69</v>
      </c>
      <c r="C30" s="7">
        <v>78680.39</v>
      </c>
      <c r="D30" s="7">
        <v>78593.100000000006</v>
      </c>
      <c r="E30" s="7">
        <v>98388.04</v>
      </c>
      <c r="F30" s="7">
        <v>102084.65</v>
      </c>
      <c r="G30" s="7">
        <v>129743.05</v>
      </c>
      <c r="H30" s="7">
        <v>103365.18</v>
      </c>
      <c r="I30" s="7">
        <v>106285.34</v>
      </c>
      <c r="J30" s="7">
        <v>96318.05</v>
      </c>
      <c r="K30" s="7">
        <v>120329.53</v>
      </c>
      <c r="L30" s="7">
        <v>97993.279999999999</v>
      </c>
      <c r="M30" s="7">
        <v>125312.38</v>
      </c>
      <c r="N30" s="7">
        <v>1225675.6800000002</v>
      </c>
      <c r="O30" s="7">
        <v>99377.279999999999</v>
      </c>
      <c r="P30" s="7">
        <v>85432.23</v>
      </c>
      <c r="Q30" s="7">
        <v>117171.39</v>
      </c>
      <c r="R30" s="7">
        <v>133908.9</v>
      </c>
      <c r="S30" s="7">
        <v>125236.89</v>
      </c>
      <c r="T30" s="7">
        <v>121587.96</v>
      </c>
      <c r="U30" s="7">
        <v>121422.52</v>
      </c>
      <c r="V30" s="7">
        <v>804137.17</v>
      </c>
      <c r="W30" s="7">
        <v>2029812.8499999999</v>
      </c>
    </row>
    <row r="31" spans="1:23" x14ac:dyDescent="0.3">
      <c r="A31" s="79" t="s">
        <v>36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175.25</v>
      </c>
      <c r="H31" s="7">
        <v>175.25</v>
      </c>
      <c r="I31" s="7">
        <v>0</v>
      </c>
      <c r="J31" s="7">
        <v>0</v>
      </c>
      <c r="K31" s="7">
        <v>-350.5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 x14ac:dyDescent="0.3">
      <c r="A32" s="79" t="s">
        <v>37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17.57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17.57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17.57</v>
      </c>
    </row>
    <row r="33" spans="1:23" x14ac:dyDescent="0.3">
      <c r="A33" s="79" t="s">
        <v>38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0.02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0.02</v>
      </c>
      <c r="O33" s="7"/>
      <c r="P33" s="7"/>
      <c r="Q33" s="7"/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0.02</v>
      </c>
    </row>
    <row r="34" spans="1:23" x14ac:dyDescent="0.3">
      <c r="A34" s="79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47335.98</v>
      </c>
      <c r="K34" s="7">
        <v>66363.73</v>
      </c>
      <c r="L34" s="7">
        <v>55485.54</v>
      </c>
      <c r="M34" s="7">
        <v>134482.49</v>
      </c>
      <c r="N34" s="7">
        <v>303667.74</v>
      </c>
      <c r="O34" s="7">
        <v>33056.47</v>
      </c>
      <c r="P34" s="7">
        <v>52800.38</v>
      </c>
      <c r="Q34" s="7">
        <v>58718.879999999997</v>
      </c>
      <c r="R34" s="7">
        <v>181983.29</v>
      </c>
      <c r="S34" s="7">
        <v>94149.02</v>
      </c>
      <c r="T34" s="7">
        <v>69023.91</v>
      </c>
      <c r="U34" s="7">
        <v>132436.21</v>
      </c>
      <c r="V34" s="7">
        <v>622168.16</v>
      </c>
      <c r="W34" s="7">
        <v>925835.9</v>
      </c>
    </row>
    <row r="35" spans="1:23" x14ac:dyDescent="0.3">
      <c r="A35" s="79" t="s">
        <v>40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16943.93</v>
      </c>
      <c r="K35" s="7">
        <v>36676.17</v>
      </c>
      <c r="L35" s="7">
        <v>21759.919999999998</v>
      </c>
      <c r="M35" s="7">
        <v>36028.720000000001</v>
      </c>
      <c r="N35" s="7">
        <v>111408.73999999999</v>
      </c>
      <c r="O35" s="7">
        <v>6156.45</v>
      </c>
      <c r="P35" s="7">
        <v>13876.59</v>
      </c>
      <c r="Q35" s="7">
        <v>13876.59</v>
      </c>
      <c r="R35" s="7">
        <v>66201.38</v>
      </c>
      <c r="S35" s="7">
        <v>55208.91</v>
      </c>
      <c r="T35" s="7">
        <v>53758.57</v>
      </c>
      <c r="U35" s="7">
        <v>48228.54</v>
      </c>
      <c r="V35" s="7">
        <v>257307.03000000003</v>
      </c>
      <c r="W35" s="7">
        <v>368715.77</v>
      </c>
    </row>
    <row r="36" spans="1:23" x14ac:dyDescent="0.3">
      <c r="A36" s="79" t="s">
        <v>41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27436.560000000001</v>
      </c>
      <c r="K36" s="7">
        <v>37425.67</v>
      </c>
      <c r="L36" s="7">
        <v>27954.720000000001</v>
      </c>
      <c r="M36" s="7">
        <v>60050.879999999997</v>
      </c>
      <c r="N36" s="7">
        <v>152867.82999999999</v>
      </c>
      <c r="O36" s="7">
        <v>19660.71</v>
      </c>
      <c r="P36" s="7">
        <v>7945.87</v>
      </c>
      <c r="Q36" s="7">
        <v>7945.87</v>
      </c>
      <c r="R36" s="7">
        <v>116551.06</v>
      </c>
      <c r="S36" s="7">
        <v>80511.44</v>
      </c>
      <c r="T36" s="7">
        <v>80489.8</v>
      </c>
      <c r="U36" s="7">
        <v>71116.03</v>
      </c>
      <c r="V36" s="7">
        <v>384220.78</v>
      </c>
      <c r="W36" s="7">
        <v>537088.61</v>
      </c>
    </row>
    <row r="37" spans="1:23" x14ac:dyDescent="0.3">
      <c r="A37" s="79" t="s">
        <v>42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/>
      <c r="V37" s="7">
        <v>0</v>
      </c>
      <c r="W37" s="7">
        <v>0</v>
      </c>
    </row>
    <row r="38" spans="1:23" x14ac:dyDescent="0.3">
      <c r="A38" s="79" t="s">
        <v>45</v>
      </c>
      <c r="B38" s="7">
        <v>426962.62999999995</v>
      </c>
      <c r="C38" s="7">
        <v>438124.63</v>
      </c>
      <c r="D38" s="7">
        <v>433505.6</v>
      </c>
      <c r="E38" s="7">
        <v>447137.49</v>
      </c>
      <c r="F38" s="7">
        <v>492410.06000000006</v>
      </c>
      <c r="G38" s="7">
        <v>620358.82999999996</v>
      </c>
      <c r="H38" s="7">
        <v>550021.27999999991</v>
      </c>
      <c r="I38" s="7">
        <v>525456.82999999996</v>
      </c>
      <c r="J38" s="7">
        <v>699410.37000000011</v>
      </c>
      <c r="K38" s="7">
        <v>661496.8600000001</v>
      </c>
      <c r="L38" s="7">
        <v>691304.45000000007</v>
      </c>
      <c r="M38" s="7">
        <v>719743.34</v>
      </c>
      <c r="N38" s="7">
        <v>6705932.370000001</v>
      </c>
      <c r="O38" s="7">
        <v>671460.84999999986</v>
      </c>
      <c r="P38" s="7">
        <v>621058.66999999993</v>
      </c>
      <c r="Q38" s="7">
        <v>771988.32</v>
      </c>
      <c r="R38" s="7">
        <v>800627.64000000013</v>
      </c>
      <c r="S38" s="7">
        <v>997764.44000000018</v>
      </c>
      <c r="T38" s="7">
        <v>1013358.9500000001</v>
      </c>
      <c r="U38" s="7">
        <v>951837.25</v>
      </c>
      <c r="V38" s="7">
        <v>5828096.120000001</v>
      </c>
      <c r="W38" s="7">
        <v>12534028.489999998</v>
      </c>
    </row>
    <row r="43" spans="1:23" x14ac:dyDescent="0.3">
      <c r="B43" s="7">
        <f>B38+B18</f>
        <v>1107361.19</v>
      </c>
      <c r="C43" s="7">
        <f t="shared" ref="C43:M43" si="0">C38+C18</f>
        <v>1078833.0699999998</v>
      </c>
      <c r="D43" s="7">
        <f t="shared" si="0"/>
        <v>1125481.18</v>
      </c>
      <c r="E43" s="7">
        <f t="shared" si="0"/>
        <v>1113260.19</v>
      </c>
      <c r="F43" s="7">
        <f t="shared" si="0"/>
        <v>1190804.52</v>
      </c>
      <c r="G43" s="7">
        <f t="shared" si="0"/>
        <v>1531068.31</v>
      </c>
      <c r="H43" s="7">
        <f t="shared" si="0"/>
        <v>1335744.73</v>
      </c>
      <c r="I43" s="7">
        <f t="shared" si="0"/>
        <v>1320361.25</v>
      </c>
      <c r="J43" s="7">
        <f t="shared" si="0"/>
        <v>1556504.2400000002</v>
      </c>
      <c r="K43" s="7">
        <f t="shared" si="0"/>
        <v>1735188.95</v>
      </c>
      <c r="L43" s="7">
        <f t="shared" si="0"/>
        <v>1738986.6800000002</v>
      </c>
      <c r="M43" s="7">
        <f t="shared" si="0"/>
        <v>1901605.2900000005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8617AA6A33C744B21A88F8989E86C9" ma:contentTypeVersion="6" ma:contentTypeDescription="Creare un nuovo documento." ma:contentTypeScope="" ma:versionID="6ebd29f69307a12d76ae5313eab71eb9">
  <xsd:schema xmlns:xsd="http://www.w3.org/2001/XMLSchema" xmlns:xs="http://www.w3.org/2001/XMLSchema" xmlns:p="http://schemas.microsoft.com/office/2006/metadata/properties" xmlns:ns2="4a408f28-e244-4016-b907-f9862ab9fd87" xmlns:ns3="58c68efb-a4dd-4f86-8efb-2fbb73b6dca6" targetNamespace="http://schemas.microsoft.com/office/2006/metadata/properties" ma:root="true" ma:fieldsID="11d2257ca83497b9ad1e713229c50d3c" ns2:_="" ns3:_="">
    <xsd:import namespace="4a408f28-e244-4016-b907-f9862ab9fd87"/>
    <xsd:import namespace="58c68efb-a4dd-4f86-8efb-2fbb73b6dc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08f28-e244-4016-b907-f9862ab9fd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68efb-a4dd-4f86-8efb-2fbb73b6dc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A06C43-F111-4662-81FD-9AF1A8FE8A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408f28-e244-4016-b907-f9862ab9fd87"/>
    <ds:schemaRef ds:uri="58c68efb-a4dd-4f86-8efb-2fbb73b6dc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B536F2-E2A3-496C-AE75-69F4AA79A1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AEA514-D4DB-45BD-BABC-FDC6C632CCF6}">
  <ds:schemaRefs>
    <ds:schemaRef ds:uri="791ed0e9-a4dd-45eb-9468-ab968e663b33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c087ad1a-85e5-46ce-9f80-f08271b0d0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Comparativo</vt:lpstr>
      <vt:lpstr>Evolução Taxa 2021 Valor</vt:lpstr>
      <vt:lpstr>Evolução Taxa 2021 Valor (2)</vt:lpstr>
      <vt:lpstr>Base Atual</vt:lpstr>
      <vt:lpstr>Base Budget</vt:lpstr>
      <vt:lpstr>Link Rateio</vt:lpstr>
      <vt:lpstr>Base Actual YTD 2021 (2)</vt:lpstr>
      <vt:lpstr>Planilha8</vt:lpstr>
      <vt:lpstr>Planilha1</vt:lpstr>
      <vt:lpstr>Planilha3</vt:lpstr>
      <vt:lpstr>Planilha4</vt:lpstr>
      <vt:lpstr>Planilha5</vt:lpstr>
      <vt:lpstr>Planilha2</vt:lpstr>
      <vt:lpstr>Planilha2 (2)</vt:lpstr>
      <vt:lpstr>ET</vt:lpstr>
      <vt:lpstr>pOOLS</vt:lpstr>
      <vt:lpstr>Base Actual YTD 2022</vt:lpstr>
      <vt:lpstr>Media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Ribeiro</dc:creator>
  <cp:lastModifiedBy>Marcus Martins</cp:lastModifiedBy>
  <dcterms:created xsi:type="dcterms:W3CDTF">2021-08-02T19:08:43Z</dcterms:created>
  <dcterms:modified xsi:type="dcterms:W3CDTF">2025-05-12T22:14:24Z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0x010100438617AA6A33C744B21A88F8989E86C9</vt:lpwstr>
  </property>
  <property fmtid="{D5CDD505-2E9C-101B-9397-08002B2CF9AE}" pid="3" name="MediaServiceImageTags">
    <vt:lpwstr/>
  </property>
</Properties>
</file>