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University of Miami\Clubs\TAMID\Quant Group\Portfolio Newsletter\portfolio_reports_2-7-23\"/>
    </mc:Choice>
  </mc:AlternateContent>
  <xr:revisionPtr revIDLastSave="0" documentId="13_ncr:1_{C904FCD0-82F1-4351-BA22-2267B00A51DA}" xr6:coauthVersionLast="47" xr6:coauthVersionMax="47" xr10:uidLastSave="{00000000-0000-0000-0000-000000000000}"/>
  <bookViews>
    <workbookView minimized="1" xWindow="130" yWindow="0" windowWidth="19180" windowHeight="10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  <c r="L19" i="2"/>
  <c r="L13" i="2"/>
  <c r="L14" i="2"/>
  <c r="L15" i="2"/>
  <c r="L16" i="2"/>
  <c r="L17" i="2"/>
  <c r="K5" i="2" a="1"/>
  <c r="K5" i="2" s="1"/>
  <c r="L5" i="2" s="1"/>
  <c r="I12" i="2"/>
  <c r="F4" i="2"/>
  <c r="F3" i="2"/>
  <c r="F2" i="2"/>
  <c r="K13" i="2" l="1"/>
  <c r="K14" i="2"/>
  <c r="K15" i="2"/>
  <c r="K16" i="2"/>
  <c r="K17" i="2"/>
  <c r="K12" i="2"/>
  <c r="L12" i="2" s="1"/>
  <c r="E2" i="2"/>
  <c r="E3" i="2"/>
  <c r="E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<sst xmlns="http://schemas.openxmlformats.org/spreadsheetml/2006/main" count="34" uniqueCount="34">
  <si>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Sharpe Ratio</t>
  </si>
  <si>
    <t>CAGR</t>
  </si>
  <si>
    <t>Skew</t>
  </si>
  <si>
    <t>Kurtosis</t>
  </si>
  <si>
    <t>CVaR - Laplace</t>
  </si>
  <si>
    <t>Max Drawdown</t>
  </si>
  <si>
    <t>Portfolio Weights</t>
  </si>
  <si>
    <t>Portfolio Holdings</t>
  </si>
  <si>
    <t>TAMID</t>
  </si>
  <si>
    <t>ACLS</t>
  </si>
  <si>
    <t>FTAI</t>
  </si>
  <si>
    <t>DAL</t>
  </si>
  <si>
    <t>GOOS</t>
  </si>
  <si>
    <t>TSM</t>
  </si>
  <si>
    <t>ISRG</t>
  </si>
  <si>
    <t>PLYM</t>
  </si>
  <si>
    <t>TXN</t>
  </si>
  <si>
    <t>MHK</t>
  </si>
  <si>
    <t>EPD</t>
  </si>
  <si>
    <t>FISV</t>
  </si>
  <si>
    <t>ED</t>
  </si>
  <si>
    <t>TDOC</t>
  </si>
  <si>
    <t>INTC</t>
  </si>
  <si>
    <t>NEE</t>
  </si>
  <si>
    <t>AMT</t>
  </si>
  <si>
    <t>Drift Adjusted Sharpe Ratio</t>
  </si>
  <si>
    <t>Mean</t>
  </si>
  <si>
    <t>STD</t>
  </si>
  <si>
    <t>SR</t>
  </si>
  <si>
    <t>Returns</t>
  </si>
  <si>
    <t>SUM(ABS(SHORTS)) = C * SUM(LONGS)</t>
  </si>
  <si>
    <t>C = .5</t>
  </si>
  <si>
    <t>SUM(ABS(SHORTS)) = 50</t>
  </si>
  <si>
    <t>SUM(LONGS)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</si>
</sst>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65">
    <fill>
      <patternFill patternType="none"/>
    </fill>
    <fill>
      <patternFill patternType="gray125"/>
    </fill>
    <fill>
      <patternFill patternType="solid">
        <fgColor rgb="FF8DCA7E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DF81"/>
        <bgColor indexed="64"/>
      </patternFill>
    </fill>
    <fill>
      <patternFill patternType="solid">
        <fgColor rgb="FFB2D47F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C0D981"/>
        <bgColor indexed="64"/>
      </patternFill>
    </fill>
    <fill>
      <patternFill patternType="solid">
        <fgColor rgb="FFFEDB80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8CCA7E"/>
        <bgColor indexed="64"/>
      </patternFill>
    </fill>
    <fill>
      <patternFill patternType="solid">
        <fgColor rgb="FFD2DE82"/>
        <bgColor indexed="64"/>
      </patternFill>
    </fill>
    <fill>
      <patternFill patternType="solid">
        <fgColor rgb="FFC3DA81"/>
        <bgColor indexed="64"/>
      </patternFill>
    </fill>
    <fill>
      <patternFill patternType="solid">
        <fgColor rgb="FFC9DB80"/>
        <bgColor indexed="64"/>
      </patternFill>
    </fill>
    <fill>
      <patternFill patternType="solid">
        <fgColor rgb="FFC1D981"/>
        <bgColor indexed="64"/>
      </patternFill>
    </fill>
    <fill>
      <patternFill patternType="solid">
        <fgColor rgb="FFEAE583"/>
        <bgColor indexed="64"/>
      </patternFill>
    </fill>
    <fill>
      <patternFill patternType="solid">
        <fgColor rgb="FFC6DA80"/>
        <bgColor indexed="64"/>
      </patternFill>
    </fill>
    <fill>
      <patternFill patternType="solid">
        <fgColor rgb="FF8DCB7E"/>
        <bgColor indexed="64"/>
      </patternFill>
    </fill>
    <fill>
      <patternFill patternType="solid">
        <fgColor rgb="FFCCDD82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A5D27F"/>
        <bgColor indexed="64"/>
      </patternFill>
    </fill>
    <fill>
      <patternFill patternType="solid">
        <fgColor rgb="FFF4E884"/>
        <bgColor indexed="64"/>
      </patternFill>
    </fill>
    <fill>
      <patternFill patternType="solid">
        <fgColor rgb="FF73C37C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FEDE81"/>
        <bgColor indexed="64"/>
      </patternFill>
    </fill>
    <fill>
      <patternFill patternType="solid">
        <fgColor rgb="FFD6E082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9FD07F"/>
        <bgColor indexed="64"/>
      </patternFill>
    </fill>
    <fill>
      <patternFill patternType="solid">
        <fgColor rgb="FFDBE182"/>
        <bgColor indexed="64"/>
      </patternFill>
    </fill>
    <fill>
      <patternFill patternType="solid">
        <fgColor rgb="FFF7E984"/>
        <bgColor indexed="64"/>
      </patternFill>
    </fill>
    <fill>
      <patternFill patternType="solid">
        <fgColor rgb="FFFDC67D"/>
        <bgColor indexed="64"/>
      </patternFill>
    </fill>
    <fill>
      <patternFill patternType="solid">
        <fgColor rgb="FFF1E784"/>
        <bgColor indexed="64"/>
      </patternFill>
    </fill>
    <fill>
      <patternFill patternType="solid">
        <fgColor rgb="FF98CD7E"/>
        <bgColor indexed="64"/>
      </patternFill>
    </fill>
    <fill>
      <patternFill patternType="solid">
        <fgColor rgb="FFFEE582"/>
        <bgColor indexed="64"/>
      </patternFill>
    </fill>
    <fill>
      <patternFill patternType="solid">
        <fgColor rgb="FFFEDA80"/>
        <bgColor indexed="64"/>
      </patternFill>
    </fill>
    <fill>
      <patternFill patternType="solid">
        <fgColor rgb="FFFEE382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FED480"/>
        <bgColor indexed="64"/>
      </patternFill>
    </fill>
    <fill>
      <patternFill patternType="solid">
        <fgColor rgb="FFFEE081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CC07B"/>
        <bgColor indexed="64"/>
      </patternFill>
    </fill>
    <fill>
      <patternFill patternType="solid">
        <fgColor rgb="FFB1D580"/>
        <bgColor indexed="64"/>
      </patternFill>
    </fill>
    <fill>
      <patternFill patternType="solid">
        <fgColor rgb="FFFCBF7B"/>
        <bgColor indexed="64"/>
      </patternFill>
    </fill>
    <fill>
      <patternFill patternType="solid">
        <fgColor rgb="FFFDD17F"/>
        <bgColor indexed="64"/>
      </patternFill>
    </fill>
    <fill>
      <patternFill patternType="solid">
        <fgColor rgb="FF8DCA7D"/>
        <bgColor indexed="64"/>
      </patternFill>
    </fill>
    <fill>
      <patternFill patternType="solid">
        <fgColor rgb="FFFDD57F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BAE78"/>
        <bgColor indexed="64"/>
      </patternFill>
    </fill>
    <fill>
      <patternFill patternType="solid">
        <fgColor rgb="FFD3DE81"/>
        <bgColor indexed="64"/>
      </patternFill>
    </fill>
    <fill>
      <patternFill patternType="solid">
        <fgColor rgb="FFF9816F"/>
        <bgColor indexed="64"/>
      </patternFill>
    </fill>
    <fill>
      <patternFill patternType="solid">
        <fgColor rgb="FFF97F6F"/>
        <bgColor indexed="64"/>
      </patternFill>
    </fill>
    <fill>
      <patternFill patternType="solid">
        <fgColor rgb="FFA2D17F"/>
        <bgColor indexed="64"/>
      </patternFill>
    </fill>
    <fill>
      <patternFill patternType="solid">
        <fgColor rgb="FFFCA978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9806F"/>
        <bgColor indexed="64"/>
      </patternFill>
    </fill>
    <fill>
      <patternFill patternType="solid">
        <fgColor rgb="FFF97C6E"/>
        <bgColor indexed="64"/>
      </patternFill>
    </fill>
    <fill>
      <patternFill patternType="solid">
        <fgColor rgb="FFFA9C74"/>
        <bgColor indexed="64"/>
      </patternFill>
    </fill>
    <fill>
      <patternFill patternType="solid">
        <fgColor rgb="FFFB9073"/>
        <bgColor indexed="64"/>
      </patternFill>
    </fill>
    <fill>
      <patternFill patternType="solid">
        <fgColor rgb="FF83C87D"/>
        <bgColor indexed="64"/>
      </patternFill>
    </fill>
    <fill>
      <patternFill patternType="solid">
        <fgColor rgb="FFFA8B72"/>
        <bgColor indexed="64"/>
      </patternFill>
    </fill>
    <fill>
      <patternFill patternType="solid">
        <fgColor rgb="FFFDCD7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2" fillId="13" borderId="0" xfId="0" applyFont="1" applyFill="1" applyAlignment="1">
      <alignment horizontal="right" vertical="center"/>
    </xf>
    <xf numFmtId="0" fontId="2" fillId="14" borderId="0" xfId="0" applyFont="1" applyFill="1" applyAlignment="1">
      <alignment horizontal="right" vertical="center"/>
    </xf>
    <xf numFmtId="0" fontId="2" fillId="15" borderId="0" xfId="0" applyFont="1" applyFill="1" applyAlignment="1">
      <alignment horizontal="right" vertical="center"/>
    </xf>
    <xf numFmtId="0" fontId="2" fillId="16" borderId="0" xfId="0" applyFont="1" applyFill="1" applyAlignment="1">
      <alignment horizontal="right" vertical="center"/>
    </xf>
    <xf numFmtId="0" fontId="2" fillId="17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right" vertical="center"/>
    </xf>
    <xf numFmtId="0" fontId="2" fillId="19" borderId="0" xfId="0" applyFont="1" applyFill="1" applyAlignment="1">
      <alignment horizontal="right" vertical="center"/>
    </xf>
    <xf numFmtId="0" fontId="2" fillId="20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right" vertical="center"/>
    </xf>
    <xf numFmtId="0" fontId="2" fillId="22" borderId="0" xfId="0" applyFont="1" applyFill="1" applyAlignment="1">
      <alignment horizontal="right" vertical="center"/>
    </xf>
    <xf numFmtId="0" fontId="2" fillId="23" borderId="0" xfId="0" applyFont="1" applyFill="1" applyAlignment="1">
      <alignment horizontal="right" vertical="center"/>
    </xf>
    <xf numFmtId="0" fontId="2" fillId="24" borderId="0" xfId="0" applyFont="1" applyFill="1" applyAlignment="1">
      <alignment horizontal="right" vertical="center"/>
    </xf>
    <xf numFmtId="0" fontId="2" fillId="25" borderId="0" xfId="0" applyFont="1" applyFill="1" applyAlignment="1">
      <alignment horizontal="right" vertical="center"/>
    </xf>
    <xf numFmtId="0" fontId="2" fillId="26" borderId="0" xfId="0" applyFont="1" applyFill="1" applyAlignment="1">
      <alignment horizontal="right" vertical="center"/>
    </xf>
    <xf numFmtId="0" fontId="2" fillId="27" borderId="0" xfId="0" applyFont="1" applyFill="1" applyAlignment="1">
      <alignment horizontal="right" vertical="center"/>
    </xf>
    <xf numFmtId="0" fontId="2" fillId="28" borderId="0" xfId="0" applyFont="1" applyFill="1" applyAlignment="1">
      <alignment horizontal="right" vertical="center"/>
    </xf>
    <xf numFmtId="0" fontId="2" fillId="29" borderId="0" xfId="0" applyFont="1" applyFill="1" applyAlignment="1">
      <alignment horizontal="right" vertical="center"/>
    </xf>
    <xf numFmtId="0" fontId="2" fillId="30" borderId="0" xfId="0" applyFont="1" applyFill="1" applyAlignment="1">
      <alignment horizontal="right" vertical="center"/>
    </xf>
    <xf numFmtId="0" fontId="2" fillId="31" borderId="0" xfId="0" applyFont="1" applyFill="1" applyAlignment="1">
      <alignment horizontal="right" vertical="center"/>
    </xf>
    <xf numFmtId="0" fontId="2" fillId="32" borderId="0" xfId="0" applyFont="1" applyFill="1" applyAlignment="1">
      <alignment horizontal="right" vertical="center"/>
    </xf>
    <xf numFmtId="0" fontId="2" fillId="33" borderId="0" xfId="0" applyFont="1" applyFill="1" applyAlignment="1">
      <alignment horizontal="right" vertical="center"/>
    </xf>
    <xf numFmtId="0" fontId="2" fillId="34" borderId="0" xfId="0" applyFont="1" applyFill="1" applyAlignment="1">
      <alignment horizontal="right" vertical="center"/>
    </xf>
    <xf numFmtId="0" fontId="2" fillId="35" borderId="0" xfId="0" applyFont="1" applyFill="1" applyAlignment="1">
      <alignment horizontal="right" vertical="center"/>
    </xf>
    <xf numFmtId="0" fontId="2" fillId="36" borderId="0" xfId="0" applyFont="1" applyFill="1" applyAlignment="1">
      <alignment horizontal="right" vertical="center"/>
    </xf>
    <xf numFmtId="0" fontId="2" fillId="37" borderId="0" xfId="0" applyFont="1" applyFill="1" applyAlignment="1">
      <alignment horizontal="right" vertical="center"/>
    </xf>
    <xf numFmtId="0" fontId="2" fillId="38" borderId="0" xfId="0" applyFont="1" applyFill="1" applyAlignment="1">
      <alignment horizontal="right" vertical="center"/>
    </xf>
    <xf numFmtId="0" fontId="2" fillId="39" borderId="0" xfId="0" applyFont="1" applyFill="1" applyAlignment="1">
      <alignment horizontal="right" vertical="center"/>
    </xf>
    <xf numFmtId="0" fontId="2" fillId="40" borderId="0" xfId="0" applyFont="1" applyFill="1" applyAlignment="1">
      <alignment horizontal="right" vertical="center"/>
    </xf>
    <xf numFmtId="0" fontId="2" fillId="41" borderId="0" xfId="0" applyFont="1" applyFill="1" applyAlignment="1">
      <alignment horizontal="right" vertical="center"/>
    </xf>
    <xf numFmtId="0" fontId="2" fillId="42" borderId="0" xfId="0" applyFont="1" applyFill="1" applyAlignment="1">
      <alignment horizontal="right" vertical="center"/>
    </xf>
    <xf numFmtId="0" fontId="2" fillId="43" borderId="0" xfId="0" applyFont="1" applyFill="1" applyAlignment="1">
      <alignment horizontal="right" vertical="center"/>
    </xf>
    <xf numFmtId="0" fontId="2" fillId="44" borderId="0" xfId="0" applyFont="1" applyFill="1" applyAlignment="1">
      <alignment horizontal="right" vertical="center"/>
    </xf>
    <xf numFmtId="0" fontId="2" fillId="45" borderId="0" xfId="0" applyFont="1" applyFill="1" applyAlignment="1">
      <alignment horizontal="right" vertical="center"/>
    </xf>
    <xf numFmtId="0" fontId="2" fillId="46" borderId="0" xfId="0" applyFont="1" applyFill="1" applyAlignment="1">
      <alignment horizontal="right" vertical="center"/>
    </xf>
    <xf numFmtId="0" fontId="2" fillId="47" borderId="0" xfId="0" applyFont="1" applyFill="1" applyAlignment="1">
      <alignment horizontal="right" vertical="center"/>
    </xf>
    <xf numFmtId="0" fontId="2" fillId="48" borderId="0" xfId="0" applyFont="1" applyFill="1" applyAlignment="1">
      <alignment horizontal="right" vertical="center"/>
    </xf>
    <xf numFmtId="0" fontId="2" fillId="49" borderId="0" xfId="0" applyFont="1" applyFill="1" applyAlignment="1">
      <alignment horizontal="right" vertical="center"/>
    </xf>
    <xf numFmtId="0" fontId="2" fillId="50" borderId="0" xfId="0" applyFont="1" applyFill="1" applyAlignment="1">
      <alignment horizontal="right" vertical="center"/>
    </xf>
    <xf numFmtId="0" fontId="2" fillId="51" borderId="0" xfId="0" applyFont="1" applyFill="1" applyAlignment="1">
      <alignment horizontal="right" vertical="center"/>
    </xf>
    <xf numFmtId="0" fontId="2" fillId="52" borderId="0" xfId="0" applyFont="1" applyFill="1" applyAlignment="1">
      <alignment horizontal="right" vertical="center"/>
    </xf>
    <xf numFmtId="0" fontId="2" fillId="53" borderId="0" xfId="0" applyFont="1" applyFill="1" applyAlignment="1">
      <alignment horizontal="right" vertical="center"/>
    </xf>
    <xf numFmtId="0" fontId="2" fillId="54" borderId="0" xfId="0" applyFont="1" applyFill="1" applyAlignment="1">
      <alignment horizontal="right" vertical="center"/>
    </xf>
    <xf numFmtId="0" fontId="2" fillId="55" borderId="0" xfId="0" applyFont="1" applyFill="1" applyAlignment="1">
      <alignment horizontal="right" vertical="center"/>
    </xf>
    <xf numFmtId="0" fontId="2" fillId="56" borderId="0" xfId="0" applyFont="1" applyFill="1" applyAlignment="1">
      <alignment horizontal="right" vertical="center"/>
    </xf>
    <xf numFmtId="0" fontId="2" fillId="57" borderId="0" xfId="0" applyFont="1" applyFill="1" applyAlignment="1">
      <alignment horizontal="right" vertical="center"/>
    </xf>
    <xf numFmtId="0" fontId="2" fillId="58" borderId="0" xfId="0" applyFont="1" applyFill="1" applyAlignment="1">
      <alignment horizontal="right" vertical="center"/>
    </xf>
    <xf numFmtId="0" fontId="2" fillId="59" borderId="0" xfId="0" applyFont="1" applyFill="1" applyAlignment="1">
      <alignment horizontal="right" vertical="center"/>
    </xf>
    <xf numFmtId="0" fontId="2" fillId="60" borderId="0" xfId="0" applyFont="1" applyFill="1" applyAlignment="1">
      <alignment horizontal="right" vertical="center"/>
    </xf>
    <xf numFmtId="0" fontId="2" fillId="61" borderId="0" xfId="0" applyFont="1" applyFill="1" applyAlignment="1">
      <alignment horizontal="right" vertical="center"/>
    </xf>
    <xf numFmtId="0" fontId="2" fillId="6" borderId="5" xfId="0" applyFont="1" applyFill="1" applyBorder="1" applyAlignment="1">
      <alignment horizontal="right" vertical="center"/>
    </xf>
    <xf numFmtId="0" fontId="2" fillId="62" borderId="5" xfId="0" applyFont="1" applyFill="1" applyBorder="1" applyAlignment="1">
      <alignment horizontal="right" vertical="center"/>
    </xf>
    <xf numFmtId="0" fontId="2" fillId="63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64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1261419</xdr:colOff>
      <xdr:row>22</xdr:row>
      <xdr:rowOff>90101</xdr:rowOff>
    </xdr:from>
    <xdr:to>
      <xdr:col>9</xdr:col>
      <xdr:colOff>1270944</xdr:colOff>
      <xdr:row>44</xdr:row>
      <xdr:rowOff>90101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1117A7-A59F-D74D-1134-E7C7E893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419" y="4981317"/>
          <a:ext cx="11709829" cy="424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topLeftCell="A13" zoomScale="74" zoomScaleNormal="74" workbookViewId="0">
      <selection activeCell="J43" sqref="J43"/>
    </sheetView>
  </sheetViews>
  <sheetFormatPr defaultColWidth="19.5703125" defaultRowHeight="15" x14ac:dyDescent="0.25"/>
  <sheetData>
    <row r="1" spans="1:9" ht="48.75" customHeight="1" thickBot="1" x14ac:dyDescent="0.3">
      <c r="A1" s="71" t="s">
        <v>7</v>
      </c>
      <c r="B1" s="70" t="s">
        <v>0</v>
      </c>
      <c r="C1" s="70" t="s">
        <v>25</v>
      </c>
      <c r="D1" s="70" t="s">
        <v>1</v>
      </c>
      <c r="E1" s="70" t="s">
        <v>2</v>
      </c>
      <c r="F1" s="70" t="s">
        <v>3</v>
      </c>
      <c r="G1" s="70" t="s">
        <v>4</v>
      </c>
      <c r="H1" s="70" t="s">
        <v>5</v>
      </c>
      <c r="I1" s="70" t="s">
        <v>6</v>
      </c>
    </row>
    <row r="2" spans="1:9" ht="16.5" thickBot="1" x14ac:dyDescent="0.3">
      <c r="A2" s="1" t="s">
        <v>8</v>
      </c>
      <c r="B2" s="17">
        <v>0.57999999999999996</v>
      </c>
      <c r="C2" s="18">
        <v>0.02</v>
      </c>
      <c r="D2" s="5">
        <v>0.05</v>
      </c>
      <c r="E2" s="19">
        <v>0.83</v>
      </c>
      <c r="F2" s="6">
        <v>13.5</v>
      </c>
      <c r="G2" s="20">
        <v>-0.03</v>
      </c>
      <c r="H2" s="20">
        <v>-0.21</v>
      </c>
      <c r="I2" s="8"/>
    </row>
    <row r="3" spans="1:9" ht="16.5" thickBot="1" x14ac:dyDescent="0.3">
      <c r="A3" s="1" t="s">
        <v>23</v>
      </c>
      <c r="B3" s="2">
        <v>0.68</v>
      </c>
      <c r="C3" s="3">
        <v>0.02</v>
      </c>
      <c r="D3" s="4">
        <v>7.0000000000000007E-2</v>
      </c>
      <c r="E3" s="5">
        <v>0.31</v>
      </c>
      <c r="F3" s="6">
        <v>15.04</v>
      </c>
      <c r="G3" s="7">
        <v>-0.03</v>
      </c>
      <c r="H3" s="7">
        <v>-0.24</v>
      </c>
      <c r="I3" s="8">
        <v>0</v>
      </c>
    </row>
    <row r="4" spans="1:9" ht="16.5" thickBot="1" x14ac:dyDescent="0.3">
      <c r="A4" s="1" t="s">
        <v>14</v>
      </c>
      <c r="B4" s="9">
        <v>0.65</v>
      </c>
      <c r="C4" s="2">
        <v>7.0000000000000007E-2</v>
      </c>
      <c r="D4" s="10">
        <v>0.06</v>
      </c>
      <c r="E4" s="11">
        <v>1.07</v>
      </c>
      <c r="F4" s="6">
        <v>17.38</v>
      </c>
      <c r="G4" s="12">
        <v>-0.03</v>
      </c>
      <c r="H4" s="12">
        <v>-0.22</v>
      </c>
      <c r="I4" s="8">
        <v>0.22</v>
      </c>
    </row>
    <row r="5" spans="1:9" ht="16.5" thickBot="1" x14ac:dyDescent="0.3">
      <c r="A5" s="1" t="s">
        <v>18</v>
      </c>
      <c r="B5" s="13">
        <v>0.57999999999999996</v>
      </c>
      <c r="C5" s="14">
        <v>0.02</v>
      </c>
      <c r="D5" s="15">
        <v>0.05</v>
      </c>
      <c r="E5" s="16">
        <v>0.22</v>
      </c>
      <c r="F5" s="6">
        <v>22.19</v>
      </c>
      <c r="G5" s="2">
        <v>-0.03</v>
      </c>
      <c r="H5" s="2">
        <v>-0.26</v>
      </c>
      <c r="I5" s="8">
        <v>0</v>
      </c>
    </row>
    <row r="6" spans="1:9" ht="16.5" thickBot="1" x14ac:dyDescent="0.3">
      <c r="A6" s="1" t="s">
        <v>20</v>
      </c>
      <c r="B6" s="21">
        <v>0.55000000000000004</v>
      </c>
      <c r="C6" s="22">
        <v>0.04</v>
      </c>
      <c r="D6" s="23">
        <v>0.05</v>
      </c>
      <c r="E6" s="2">
        <v>0.25</v>
      </c>
      <c r="F6" s="6">
        <v>20.53</v>
      </c>
      <c r="G6" s="24">
        <v>-0.03</v>
      </c>
      <c r="H6" s="24">
        <v>-0.17</v>
      </c>
      <c r="I6" s="8">
        <v>-0.14000000000000001</v>
      </c>
    </row>
    <row r="7" spans="1:9" ht="16.5" thickBot="1" x14ac:dyDescent="0.3">
      <c r="A7" s="1" t="s">
        <v>19</v>
      </c>
      <c r="B7" s="14">
        <v>0.54</v>
      </c>
      <c r="C7" s="25">
        <v>0.02</v>
      </c>
      <c r="D7" s="26">
        <v>0.05</v>
      </c>
      <c r="E7" s="27">
        <v>0.09</v>
      </c>
      <c r="F7" s="6">
        <v>11.16</v>
      </c>
      <c r="G7" s="28">
        <v>-0.03</v>
      </c>
      <c r="H7" s="28">
        <v>-0.21</v>
      </c>
      <c r="I7" s="8">
        <v>0</v>
      </c>
    </row>
    <row r="8" spans="1:9" ht="16.5" thickBot="1" x14ac:dyDescent="0.3">
      <c r="A8" s="1" t="s">
        <v>10</v>
      </c>
      <c r="B8" s="29">
        <v>0.53</v>
      </c>
      <c r="C8" s="25">
        <v>0.02</v>
      </c>
      <c r="D8" s="30">
        <v>0.05</v>
      </c>
      <c r="E8" s="31">
        <v>0.86</v>
      </c>
      <c r="F8" s="6">
        <v>25.7</v>
      </c>
      <c r="G8" s="32">
        <v>-0.03</v>
      </c>
      <c r="H8" s="32">
        <v>-0.24</v>
      </c>
      <c r="I8" s="8">
        <v>0.05</v>
      </c>
    </row>
    <row r="9" spans="1:9" ht="16.5" thickBot="1" x14ac:dyDescent="0.3">
      <c r="A9" s="1" t="s">
        <v>13</v>
      </c>
      <c r="B9" s="33">
        <v>0.54</v>
      </c>
      <c r="C9" s="34">
        <v>0.01</v>
      </c>
      <c r="D9" s="7">
        <v>0.05</v>
      </c>
      <c r="E9" s="35">
        <v>0.45</v>
      </c>
      <c r="F9" s="6">
        <v>8.98</v>
      </c>
      <c r="G9" s="5">
        <v>-0.03</v>
      </c>
      <c r="H9" s="5">
        <v>-0.26</v>
      </c>
      <c r="I9" s="8">
        <v>0.08</v>
      </c>
    </row>
    <row r="10" spans="1:9" ht="16.5" thickBot="1" x14ac:dyDescent="0.3">
      <c r="A10" s="1" t="s">
        <v>15</v>
      </c>
      <c r="B10" s="5">
        <v>0.46</v>
      </c>
      <c r="C10" s="5">
        <v>0.02</v>
      </c>
      <c r="D10" s="36">
        <v>0.04</v>
      </c>
      <c r="E10" s="37">
        <v>-0.41</v>
      </c>
      <c r="F10" s="6">
        <v>16.73</v>
      </c>
      <c r="G10" s="24">
        <v>-0.03</v>
      </c>
      <c r="H10" s="24">
        <v>-0.2</v>
      </c>
      <c r="I10" s="8">
        <v>0</v>
      </c>
    </row>
    <row r="11" spans="1:9" ht="16.5" thickBot="1" x14ac:dyDescent="0.3">
      <c r="A11" s="1" t="s">
        <v>9</v>
      </c>
      <c r="B11" s="38">
        <v>0.44</v>
      </c>
      <c r="C11" s="39">
        <v>0.01</v>
      </c>
      <c r="D11" s="2">
        <v>0.04</v>
      </c>
      <c r="E11" s="12">
        <v>1.85</v>
      </c>
      <c r="F11" s="6">
        <v>67.91</v>
      </c>
      <c r="G11" s="33">
        <v>-0.03</v>
      </c>
      <c r="H11" s="33">
        <v>-0.32</v>
      </c>
      <c r="I11" s="8">
        <v>0.11</v>
      </c>
    </row>
    <row r="12" spans="1:9" ht="16.5" thickBot="1" x14ac:dyDescent="0.3">
      <c r="A12" s="1" t="s">
        <v>24</v>
      </c>
      <c r="B12" s="40">
        <v>0.43</v>
      </c>
      <c r="C12" s="41">
        <v>0.04</v>
      </c>
      <c r="D12" s="12">
        <v>0.04</v>
      </c>
      <c r="E12" s="42">
        <v>0.57999999999999996</v>
      </c>
      <c r="F12" s="6">
        <v>27.85</v>
      </c>
      <c r="G12" s="43">
        <v>-0.03</v>
      </c>
      <c r="H12" s="43">
        <v>-0.53</v>
      </c>
      <c r="I12" s="8">
        <v>0</v>
      </c>
    </row>
    <row r="13" spans="1:9" ht="16.5" thickBot="1" x14ac:dyDescent="0.3">
      <c r="A13" s="1" t="s">
        <v>16</v>
      </c>
      <c r="B13" s="44">
        <v>0.41</v>
      </c>
      <c r="C13" s="45">
        <v>0.01</v>
      </c>
      <c r="D13" s="46">
        <v>0.04</v>
      </c>
      <c r="E13" s="11">
        <v>0.19</v>
      </c>
      <c r="F13" s="6">
        <v>8.4499999999999993</v>
      </c>
      <c r="G13" s="47">
        <v>-0.03</v>
      </c>
      <c r="H13" s="47">
        <v>-0.26</v>
      </c>
      <c r="I13" s="8">
        <v>0</v>
      </c>
    </row>
    <row r="14" spans="1:9" ht="16.5" thickBot="1" x14ac:dyDescent="0.3">
      <c r="A14" s="1" t="s">
        <v>17</v>
      </c>
      <c r="B14" s="39">
        <v>0.39</v>
      </c>
      <c r="C14" s="48">
        <v>0.01</v>
      </c>
      <c r="D14" s="49">
        <v>0.03</v>
      </c>
      <c r="E14" s="50">
        <v>0.2</v>
      </c>
      <c r="F14" s="6">
        <v>16.899999999999999</v>
      </c>
      <c r="G14" s="51">
        <v>-0.03</v>
      </c>
      <c r="H14" s="51">
        <v>-0.34</v>
      </c>
      <c r="I14" s="8">
        <v>0</v>
      </c>
    </row>
    <row r="15" spans="1:9" ht="16.5" thickBot="1" x14ac:dyDescent="0.3">
      <c r="A15" s="1" t="s">
        <v>11</v>
      </c>
      <c r="B15" s="52">
        <v>0.36</v>
      </c>
      <c r="C15" s="53">
        <v>0.02</v>
      </c>
      <c r="D15" s="29">
        <v>0.03</v>
      </c>
      <c r="E15" s="54">
        <v>0.27</v>
      </c>
      <c r="F15" s="6">
        <v>11.77</v>
      </c>
      <c r="G15" s="15">
        <v>-0.03</v>
      </c>
      <c r="H15" s="15">
        <v>-0.21</v>
      </c>
      <c r="I15" s="8">
        <v>0</v>
      </c>
    </row>
    <row r="16" spans="1:9" ht="16.5" thickBot="1" x14ac:dyDescent="0.3">
      <c r="A16" s="1" t="s">
        <v>12</v>
      </c>
      <c r="B16" s="55">
        <v>0.37</v>
      </c>
      <c r="C16" s="56">
        <v>0.01</v>
      </c>
      <c r="D16" s="57">
        <v>0.03</v>
      </c>
      <c r="E16" s="58">
        <v>0.09</v>
      </c>
      <c r="F16" s="6">
        <v>14.81</v>
      </c>
      <c r="G16" s="59">
        <v>-0.03</v>
      </c>
      <c r="H16" s="59">
        <v>-0.21</v>
      </c>
      <c r="I16" s="8">
        <v>0</v>
      </c>
    </row>
    <row r="17" spans="1:9" ht="16.5" thickBot="1" x14ac:dyDescent="0.3">
      <c r="A17" s="1" t="s">
        <v>21</v>
      </c>
      <c r="B17" s="60">
        <v>0.42</v>
      </c>
      <c r="C17" s="61">
        <v>0.01</v>
      </c>
      <c r="D17" s="62">
        <v>0.03</v>
      </c>
      <c r="E17" s="63">
        <v>0.53</v>
      </c>
      <c r="F17" s="6">
        <v>20.73</v>
      </c>
      <c r="G17" s="38">
        <v>-0.03</v>
      </c>
      <c r="H17" s="38">
        <v>-0.28000000000000003</v>
      </c>
      <c r="I17" s="8">
        <v>0.05</v>
      </c>
    </row>
    <row r="18" spans="1:9" ht="16.5" thickBot="1" x14ac:dyDescent="0.3">
      <c r="A18" s="1" t="s">
        <v>22</v>
      </c>
      <c r="B18" s="64">
        <v>0.2</v>
      </c>
      <c r="C18" s="64">
        <v>0.01</v>
      </c>
      <c r="D18" s="65">
        <v>0.01</v>
      </c>
      <c r="E18" s="66">
        <v>-0.04</v>
      </c>
      <c r="F18" s="67">
        <v>11.36</v>
      </c>
      <c r="G18" s="68">
        <v>-0.03</v>
      </c>
      <c r="H18" s="68">
        <v>-0.23</v>
      </c>
      <c r="I18" s="69">
        <v>-0.37</v>
      </c>
    </row>
  </sheetData>
  <conditionalFormatting sqref="C2:C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A30B-D006-4FE7-8E3F-C26F892D5DCB}">
  <dimension ref="B1:L26"/>
  <sheetViews>
    <sheetView topLeftCell="A16" workbookViewId="0">
      <selection activeCell="L23" sqref="L23"/>
    </sheetView>
  </sheetViews>
  <sheetFormatPr defaultRowHeight="15" x14ac:dyDescent="0.25"/>
  <cols>
    <col min="6" max="6" width="17.85546875" bestFit="1" customWidth="1"/>
    <col min="10" max="12" width="12" bestFit="1" customWidth="1"/>
  </cols>
  <sheetData>
    <row r="1" spans="2:12" x14ac:dyDescent="0.25">
      <c r="B1" t="s">
        <v>29</v>
      </c>
    </row>
    <row r="2" spans="2:12" x14ac:dyDescent="0.25">
      <c r="B2">
        <v>-1.0471408146473894E-4</v>
      </c>
      <c r="D2" t="s">
        <v>26</v>
      </c>
      <c r="E2">
        <f>AVERAGE(B2:B15)</f>
        <v>9.6907864780727116E-5</v>
      </c>
      <c r="F2" t="str">
        <f ca="1">_xlfn.FORMULATEXT(E2)</f>
        <v>=AVERAGE(B2:B15)</v>
      </c>
    </row>
    <row r="3" spans="2:12" x14ac:dyDescent="0.25">
      <c r="B3">
        <v>2.9170245587528706E-3</v>
      </c>
      <c r="D3" t="s">
        <v>27</v>
      </c>
      <c r="E3">
        <f>_xlfn.STDEV.P(B2:B15)</f>
        <v>1.7142611297484222E-3</v>
      </c>
      <c r="F3" t="str">
        <f t="shared" ref="F3:F4" ca="1" si="0">_xlfn.FORMULATEXT(E3)</f>
        <v>=STDEV.P(B2:B15)</v>
      </c>
    </row>
    <row r="4" spans="2:12" x14ac:dyDescent="0.25">
      <c r="B4">
        <v>-2.8645159422962508E-3</v>
      </c>
      <c r="D4" t="s">
        <v>28</v>
      </c>
      <c r="E4">
        <f>E2/E3*SQRT(252)</f>
        <v>0.89739225552074264</v>
      </c>
      <c r="F4" t="str">
        <f t="shared" ca="1" si="0"/>
        <v>=E2/E3*SQRT(252)</v>
      </c>
    </row>
    <row r="5" spans="2:12" x14ac:dyDescent="0.25">
      <c r="B5">
        <v>2.1676255813703181E-3</v>
      </c>
      <c r="I5">
        <v>0.1</v>
      </c>
      <c r="K5" cm="1">
        <f t="array" ref="K5:K10">ABS(I5:I10)</f>
        <v>0.1</v>
      </c>
      <c r="L5">
        <f>SUM(_xlfn.ANCHORARRAY(K5))</f>
        <v>1.26</v>
      </c>
    </row>
    <row r="6" spans="2:12" x14ac:dyDescent="0.25">
      <c r="B6">
        <v>-1.7981645243410045E-3</v>
      </c>
      <c r="I6">
        <v>0.3</v>
      </c>
      <c r="K6">
        <v>0.3</v>
      </c>
    </row>
    <row r="7" spans="2:12" x14ac:dyDescent="0.25">
      <c r="B7">
        <v>-2.6594997319892181E-4</v>
      </c>
      <c r="I7">
        <v>0.23</v>
      </c>
      <c r="K7">
        <v>0.23</v>
      </c>
    </row>
    <row r="8" spans="2:12" x14ac:dyDescent="0.25">
      <c r="B8">
        <v>-6.190219854828589E-5</v>
      </c>
      <c r="I8">
        <v>-0.3</v>
      </c>
      <c r="K8">
        <v>0.3</v>
      </c>
    </row>
    <row r="9" spans="2:12" x14ac:dyDescent="0.25">
      <c r="B9">
        <v>-6.3057363556511572E-5</v>
      </c>
      <c r="I9">
        <v>-0.23</v>
      </c>
      <c r="K9">
        <v>0.23</v>
      </c>
    </row>
    <row r="10" spans="2:12" x14ac:dyDescent="0.25">
      <c r="B10">
        <v>8.0178416815771989E-4</v>
      </c>
      <c r="I10">
        <v>-0.1</v>
      </c>
      <c r="K10">
        <v>0.1</v>
      </c>
    </row>
    <row r="11" spans="2:12" x14ac:dyDescent="0.25">
      <c r="B11">
        <v>3.5755052640126616E-3</v>
      </c>
    </row>
    <row r="12" spans="2:12" x14ac:dyDescent="0.25">
      <c r="B12">
        <v>-1.1598429046424689E-3</v>
      </c>
      <c r="I12">
        <f>SUM(I5:I10)</f>
        <v>0</v>
      </c>
      <c r="K12">
        <f>I5/$L$5</f>
        <v>7.9365079365079375E-2</v>
      </c>
      <c r="L12">
        <f>ABS(K12)</f>
        <v>7.9365079365079375E-2</v>
      </c>
    </row>
    <row r="13" spans="2:12" x14ac:dyDescent="0.25">
      <c r="B13">
        <v>-6.0233027935893387E-4</v>
      </c>
      <c r="K13">
        <f t="shared" ref="K13:K17" si="1">I6/$L$5</f>
        <v>0.23809523809523808</v>
      </c>
      <c r="L13">
        <f t="shared" ref="L13:L17" si="2">ABS(K13)</f>
        <v>0.23809523809523808</v>
      </c>
    </row>
    <row r="14" spans="2:12" x14ac:dyDescent="0.25">
      <c r="B14">
        <v>-1.1840763168386424E-3</v>
      </c>
      <c r="K14">
        <f t="shared" si="1"/>
        <v>0.18253968253968256</v>
      </c>
      <c r="L14">
        <f t="shared" si="2"/>
        <v>0.18253968253968256</v>
      </c>
    </row>
    <row r="15" spans="2:12" x14ac:dyDescent="0.25">
      <c r="B15">
        <v>-6.7588111763165255E-7</v>
      </c>
      <c r="K15">
        <f t="shared" si="1"/>
        <v>-0.23809523809523808</v>
      </c>
      <c r="L15">
        <f t="shared" si="2"/>
        <v>0.23809523809523808</v>
      </c>
    </row>
    <row r="16" spans="2:12" x14ac:dyDescent="0.25">
      <c r="K16">
        <f t="shared" si="1"/>
        <v>-0.18253968253968256</v>
      </c>
      <c r="L16">
        <f t="shared" si="2"/>
        <v>0.18253968253968256</v>
      </c>
    </row>
    <row r="17" spans="9:12" x14ac:dyDescent="0.25">
      <c r="K17">
        <f t="shared" si="1"/>
        <v>-7.9365079365079375E-2</v>
      </c>
      <c r="L17">
        <f t="shared" si="2"/>
        <v>7.9365079365079375E-2</v>
      </c>
    </row>
    <row r="19" spans="9:12" x14ac:dyDescent="0.25">
      <c r="K19">
        <f>SUM(K12:K17)</f>
        <v>0</v>
      </c>
      <c r="L19">
        <f>SUM(L12:L17)</f>
        <v>1</v>
      </c>
    </row>
    <row r="22" spans="9:12" x14ac:dyDescent="0.25">
      <c r="I22" t="s">
        <v>30</v>
      </c>
    </row>
    <row r="24" spans="9:12" x14ac:dyDescent="0.25">
      <c r="I24" t="s">
        <v>33</v>
      </c>
    </row>
    <row r="25" spans="9:12" x14ac:dyDescent="0.25">
      <c r="I25" t="s">
        <v>31</v>
      </c>
    </row>
    <row r="26" spans="9:12" x14ac:dyDescent="0.25">
      <c r="I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</cp:lastModifiedBy>
  <dcterms:created xsi:type="dcterms:W3CDTF">2023-01-31T15:29:43Z</dcterms:created>
  <dcterms:modified xsi:type="dcterms:W3CDTF">2023-02-08T18:26:51Z</dcterms:modified>
</cp:coreProperties>
</file>