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13_ncr:1_{0B6BBFEE-38AF-49D8-A9AE-A48DEA9708FF}" xr6:coauthVersionLast="47" xr6:coauthVersionMax="47" xr10:uidLastSave="{00000000-0000-0000-0000-000000000000}"/>
  <bookViews>
    <workbookView xWindow="-110" yWindow="-110" windowWidth="19420" windowHeight="10420" firstSheet="1" activeTab="2" xr2:uid="{21D01328-C25C-4933-9200-A33509AD7AD2}"/>
  </bookViews>
  <sheets>
    <sheet name="Constraints" sheetId="1" r:id="rId1"/>
    <sheet name="Past Demand and Production" sheetId="2" r:id="rId2"/>
    <sheet name="Solution" sheetId="3" r:id="rId3"/>
  </sheets>
  <definedNames>
    <definedName name="solver_adj" localSheetId="2" hidden="1">Solution!$C$10:$F$10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Solution!$C$10:$F$10</definedName>
    <definedName name="solver_lhs2" localSheetId="2" hidden="1">Solution!$C$12:$F$12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Solution!$F$26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Solution!$C$14:$F$14</definedName>
    <definedName name="solver_rhs2" localSheetId="2" hidden="1">Solution!$C$16:$F$16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15" r:id="rId4"/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3" i="3"/>
  <c r="D20" i="3" s="1"/>
  <c r="D23" i="3" s="1"/>
  <c r="E4" i="3"/>
  <c r="E20" i="3" s="1"/>
  <c r="E23" i="3" s="1"/>
  <c r="E5" i="3"/>
  <c r="F20" i="3" s="1"/>
  <c r="F23" i="3" s="1"/>
  <c r="E2" i="3"/>
  <c r="C20" i="3" s="1"/>
  <c r="C23" i="3" s="1"/>
  <c r="D3" i="3"/>
  <c r="D4" i="3"/>
  <c r="D5" i="3"/>
  <c r="D2" i="3"/>
  <c r="C3" i="3"/>
  <c r="C4" i="3"/>
  <c r="C5" i="3"/>
  <c r="F11" i="3" s="1"/>
  <c r="C2" i="3"/>
  <c r="C11" i="3" s="1"/>
  <c r="B3" i="3"/>
  <c r="D14" i="3" s="1"/>
  <c r="B4" i="3"/>
  <c r="E14" i="3" s="1"/>
  <c r="B5" i="3"/>
  <c r="F14" i="3" s="1"/>
  <c r="B2" i="3"/>
  <c r="C14" i="3" s="1"/>
  <c r="D16" i="3" l="1"/>
  <c r="E16" i="3"/>
  <c r="C12" i="3"/>
  <c r="D11" i="3"/>
  <c r="F16" i="3"/>
  <c r="E11" i="3"/>
  <c r="C16" i="3"/>
  <c r="C18" i="3" l="1"/>
  <c r="C24" i="3" s="1"/>
  <c r="D9" i="3"/>
  <c r="D12" i="3" s="1"/>
  <c r="E9" i="3" l="1"/>
  <c r="E12" i="3" s="1"/>
  <c r="D18" i="3"/>
  <c r="D24" i="3" s="1"/>
  <c r="F9" i="3" l="1"/>
  <c r="F12" i="3" s="1"/>
  <c r="F18" i="3" s="1"/>
  <c r="F24" i="3" s="1"/>
  <c r="E18" i="3"/>
  <c r="E24" i="3" s="1"/>
  <c r="F26" i="3" l="1"/>
</calcChain>
</file>

<file path=xl/sharedStrings.xml><?xml version="1.0" encoding="utf-8"?>
<sst xmlns="http://schemas.openxmlformats.org/spreadsheetml/2006/main" count="39" uniqueCount="37">
  <si>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</si>
  <si>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</si>
  <si>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</si>
  <si>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</si>
  <si>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</si>
  <si>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</si>
  <si>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</si>
  <si>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</si>
  <si>
    <t>Quarter</t>
  </si>
  <si>
    <t>Capacity</t>
  </si>
  <si>
    <t>Demand</t>
  </si>
  <si>
    <t>Production Cost</t>
  </si>
  <si>
    <t>Beginning Inventory</t>
  </si>
  <si>
    <t>Units Produced</t>
  </si>
  <si>
    <t>Units Demanded</t>
  </si>
  <si>
    <t>Ending Inventory</t>
  </si>
  <si>
    <t>Maximum Production</t>
  </si>
  <si>
    <t>Minimum Inventory</t>
  </si>
  <si>
    <t>Average Inventory</t>
  </si>
  <si>
    <t>Unit Production Cost</t>
  </si>
  <si>
    <t>Unit Carrying Cost</t>
  </si>
  <si>
    <t>Safety Stock</t>
  </si>
  <si>
    <t>Row Labels</t>
  </si>
  <si>
    <t>Min of capacity</t>
  </si>
  <si>
    <t>Max of capacity</t>
  </si>
  <si>
    <t>Min of demand</t>
  </si>
  <si>
    <t>Max of demand</t>
  </si>
  <si>
    <t>Min of production_cost</t>
  </si>
  <si>
    <t>Max of production_cost</t>
  </si>
  <si>
    <t>Monthly Production Cost</t>
  </si>
  <si>
    <t>Monthly Carrying Cost</t>
  </si>
  <si>
    <t>(blank)</t>
  </si>
  <si>
    <t>Grand Total</t>
  </si>
  <si>
    <t xml:space="preserve">Total cost </t>
  </si>
  <si>
    <t>Average of capacity</t>
  </si>
  <si>
    <t>Average of demand</t>
  </si>
  <si>
    <t>Average of production_cost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</si>
</sst>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44" fontId="2" fillId="0" borderId="1" xfId="1" applyFont="1" applyBorder="1"/>
    <xf numFmtId="0" fontId="0" fillId="0" borderId="0" xfId="0" applyAlignment="1">
      <alignment horizontal="left"/>
    </xf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3 - Production Planning.xlsx]Solution!PivotTable5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Solution!$K$20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Solution!$J$21:$J$46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Solution!$K$21:$K$46</c:f>
              <c:numCache>
                <c:formatCode>General</c:formatCode>
                <c:ptCount val="25"/>
                <c:pt idx="0">
                  <c:v>478.28499999999997</c:v>
                </c:pt>
                <c:pt idx="1">
                  <c:v>381.94500000000005</c:v>
                </c:pt>
                <c:pt idx="2">
                  <c:v>404.61749999999995</c:v>
                </c:pt>
                <c:pt idx="3">
                  <c:v>365.7</c:v>
                </c:pt>
                <c:pt idx="4">
                  <c:v>405.61500000000001</c:v>
                </c:pt>
                <c:pt idx="5">
                  <c:v>475.27750000000003</c:v>
                </c:pt>
                <c:pt idx="6">
                  <c:v>409.94499999999999</c:v>
                </c:pt>
                <c:pt idx="7">
                  <c:v>526.36750000000006</c:v>
                </c:pt>
                <c:pt idx="8">
                  <c:v>375.91750000000002</c:v>
                </c:pt>
                <c:pt idx="9">
                  <c:v>368.83249999999998</c:v>
                </c:pt>
                <c:pt idx="10">
                  <c:v>394.65750000000003</c:v>
                </c:pt>
                <c:pt idx="11">
                  <c:v>359.52749999999997</c:v>
                </c:pt>
                <c:pt idx="12">
                  <c:v>477.3125</c:v>
                </c:pt>
                <c:pt idx="13">
                  <c:v>469.69</c:v>
                </c:pt>
                <c:pt idx="14">
                  <c:v>419.47499999999997</c:v>
                </c:pt>
                <c:pt idx="15">
                  <c:v>389.20749999999998</c:v>
                </c:pt>
                <c:pt idx="16">
                  <c:v>439.63499999999999</c:v>
                </c:pt>
                <c:pt idx="17">
                  <c:v>509.83500000000004</c:v>
                </c:pt>
                <c:pt idx="18">
                  <c:v>511.61249999999995</c:v>
                </c:pt>
                <c:pt idx="19">
                  <c:v>356.90499999999997</c:v>
                </c:pt>
                <c:pt idx="20">
                  <c:v>463.07499999999999</c:v>
                </c:pt>
                <c:pt idx="21">
                  <c:v>473.74</c:v>
                </c:pt>
                <c:pt idx="22">
                  <c:v>428.8175</c:v>
                </c:pt>
                <c:pt idx="23">
                  <c:v>344.01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5-48B4-BBEF-DDFBBBF7030A}"/>
            </c:ext>
          </c:extLst>
        </c:ser>
        <c:ser>
          <c:idx val="2"/>
          <c:order val="2"/>
          <c:tx>
            <c:strRef>
              <c:f>Solution!$M$20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Solution!$J$21:$J$46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Solution!$M$21:$M$46</c:f>
              <c:numCache>
                <c:formatCode>General</c:formatCode>
                <c:ptCount val="25"/>
                <c:pt idx="0">
                  <c:v>507.90499999999997</c:v>
                </c:pt>
                <c:pt idx="1">
                  <c:v>536.22</c:v>
                </c:pt>
                <c:pt idx="2">
                  <c:v>524.64750000000004</c:v>
                </c:pt>
                <c:pt idx="3">
                  <c:v>483.32</c:v>
                </c:pt>
                <c:pt idx="4">
                  <c:v>551.75749999999994</c:v>
                </c:pt>
                <c:pt idx="5">
                  <c:v>496.9425</c:v>
                </c:pt>
                <c:pt idx="6">
                  <c:v>546.98</c:v>
                </c:pt>
                <c:pt idx="7">
                  <c:v>513.82249999999999</c:v>
                </c:pt>
                <c:pt idx="8">
                  <c:v>522.86750000000006</c:v>
                </c:pt>
                <c:pt idx="9">
                  <c:v>523.61750000000006</c:v>
                </c:pt>
                <c:pt idx="10">
                  <c:v>495.27250000000004</c:v>
                </c:pt>
                <c:pt idx="11">
                  <c:v>543.48500000000001</c:v>
                </c:pt>
                <c:pt idx="12">
                  <c:v>510.61</c:v>
                </c:pt>
                <c:pt idx="13">
                  <c:v>518.33749999999998</c:v>
                </c:pt>
                <c:pt idx="14">
                  <c:v>498.36</c:v>
                </c:pt>
                <c:pt idx="15">
                  <c:v>560.84500000000003</c:v>
                </c:pt>
                <c:pt idx="16">
                  <c:v>518.14499999999998</c:v>
                </c:pt>
                <c:pt idx="17">
                  <c:v>543.65750000000003</c:v>
                </c:pt>
                <c:pt idx="18">
                  <c:v>539.8075</c:v>
                </c:pt>
                <c:pt idx="19">
                  <c:v>509.85250000000002</c:v>
                </c:pt>
                <c:pt idx="20">
                  <c:v>529.24749999999995</c:v>
                </c:pt>
                <c:pt idx="21">
                  <c:v>457.21749999999997</c:v>
                </c:pt>
                <c:pt idx="22">
                  <c:v>535.25250000000005</c:v>
                </c:pt>
                <c:pt idx="23">
                  <c:v>541.82249999999999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5-48B4-BBEF-DDFBBBF7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1897240"/>
        <c:axId val="1101897960"/>
      </c:barChart>
      <c:lineChart>
        <c:grouping val="standard"/>
        <c:varyColors val="0"/>
        <c:ser>
          <c:idx val="1"/>
          <c:order val="1"/>
          <c:tx>
            <c:strRef>
              <c:f>Solution!$L$20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Solution!$J$21:$J$46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(blank)</c:v>
                </c:pt>
              </c:strCache>
            </c:strRef>
          </c:cat>
          <c:val>
            <c:numRef>
              <c:f>Solution!$L$21:$L$46</c:f>
              <c:numCache>
                <c:formatCode>General</c:formatCode>
                <c:ptCount val="25"/>
                <c:pt idx="0">
                  <c:v>50.532499999999999</c:v>
                </c:pt>
                <c:pt idx="1">
                  <c:v>50.535000000000004</c:v>
                </c:pt>
                <c:pt idx="2">
                  <c:v>45.699999999999996</c:v>
                </c:pt>
                <c:pt idx="3">
                  <c:v>49.577500000000001</c:v>
                </c:pt>
                <c:pt idx="4">
                  <c:v>48.882500000000007</c:v>
                </c:pt>
                <c:pt idx="5">
                  <c:v>51.052500000000002</c:v>
                </c:pt>
                <c:pt idx="6">
                  <c:v>53.502500000000005</c:v>
                </c:pt>
                <c:pt idx="7">
                  <c:v>49.307500000000005</c:v>
                </c:pt>
                <c:pt idx="8">
                  <c:v>52.542500000000004</c:v>
                </c:pt>
                <c:pt idx="9">
                  <c:v>47.407499999999999</c:v>
                </c:pt>
                <c:pt idx="10">
                  <c:v>50.342500000000001</c:v>
                </c:pt>
                <c:pt idx="11">
                  <c:v>49.78</c:v>
                </c:pt>
                <c:pt idx="12">
                  <c:v>50.817500000000003</c:v>
                </c:pt>
                <c:pt idx="13">
                  <c:v>52.43</c:v>
                </c:pt>
                <c:pt idx="14">
                  <c:v>44.827500000000001</c:v>
                </c:pt>
                <c:pt idx="15">
                  <c:v>46.287499999999994</c:v>
                </c:pt>
                <c:pt idx="16">
                  <c:v>47.44</c:v>
                </c:pt>
                <c:pt idx="17">
                  <c:v>52.94</c:v>
                </c:pt>
                <c:pt idx="18">
                  <c:v>51.442500000000003</c:v>
                </c:pt>
                <c:pt idx="19">
                  <c:v>52.204999999999998</c:v>
                </c:pt>
                <c:pt idx="20">
                  <c:v>48.765000000000001</c:v>
                </c:pt>
                <c:pt idx="21">
                  <c:v>45.260000000000005</c:v>
                </c:pt>
                <c:pt idx="22">
                  <c:v>46.614999999999995</c:v>
                </c:pt>
                <c:pt idx="23">
                  <c:v>53.102499999999992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5-48B4-BBEF-DDFBBBF7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901920"/>
        <c:axId val="1101892560"/>
      </c:lineChart>
      <c:catAx>
        <c:axId val="11018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97960"/>
        <c:crosses val="autoZero"/>
        <c:auto val="1"/>
        <c:lblAlgn val="ctr"/>
        <c:lblOffset val="100"/>
        <c:noMultiLvlLbl val="0"/>
      </c:catAx>
      <c:valAx>
        <c:axId val="11018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97240"/>
        <c:crosses val="autoZero"/>
        <c:crossBetween val="between"/>
      </c:valAx>
      <c:valAx>
        <c:axId val="110189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01920"/>
        <c:crosses val="max"/>
        <c:crossBetween val="between"/>
      </c:valAx>
      <c:catAx>
        <c:axId val="11019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892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576036</xdr:colOff>
      <xdr:row>1</xdr:row>
      <xdr:rowOff>0</xdr:rowOff>
    </xdr:from>
    <xdr:to>
      <xdr:col>15</xdr:col>
      <xdr:colOff>18143</xdr:colOff>
      <xdr:row>17</xdr:row>
      <xdr:rowOff>169636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B4D21-27BC-ED8C-DE04-16364B8C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83.768314699075" createdVersion="8" refreshedVersion="8" minRefreshableVersion="3" recordCount="97" xr:uid="{7CD8A889-5DD4-44A6-8B5F-74C7321E1EA6}">
  <cacheSource type="worksheet">
    <worksheetSource ref="A1:E1048576" sheet="Past Demand and Production"/>
  </cacheSource>
  <cacheFields count="5">
    <cacheField name="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apacity" numFmtId="0">
      <sharedItems containsString="0" containsBlank="1" containsNumber="1" minValue="327.72" maxValue="785.94"/>
    </cacheField>
    <cacheField name="demand" numFmtId="0">
      <sharedItems containsString="0" containsBlank="1" containsNumber="1" minValue="219.22" maxValue="809.63"/>
    </cacheField>
    <cacheField name="production_cost" numFmtId="0">
      <sharedItems containsString="0" containsBlank="1" containsNumber="1" minValue="29.22" maxValue="71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83.769891898148" createdVersion="8" refreshedVersion="8" minRefreshableVersion="3" recordCount="96" xr:uid="{4B1BDE1D-D4E1-4CEA-B67C-B45C705B0BCB}">
  <cacheSource type="worksheet">
    <worksheetSource ref="A1:E97" sheet="Past Demand and Production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27.72" maxValue="785.94"/>
    </cacheField>
    <cacheField name="demand" numFmtId="0">
      <sharedItems containsSemiMixedTypes="0" containsString="0" containsNumber="1" minValue="219.22" maxValue="809.63"/>
    </cacheField>
    <cacheField name="production_cost" numFmtId="0">
      <sharedItems containsSemiMixedTypes="0" containsString="0" containsNumber="1" minValue="29.22" maxValue="71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367.7"/>
    <n v="487.72"/>
    <n v="65.319999999999993"/>
  </r>
  <r>
    <x v="0"/>
    <x v="1"/>
    <n v="571.4"/>
    <n v="310.47000000000003"/>
    <n v="32.729999999999997"/>
  </r>
  <r>
    <x v="0"/>
    <x v="2"/>
    <n v="717.8"/>
    <n v="305.32"/>
    <n v="62.64"/>
  </r>
  <r>
    <x v="0"/>
    <x v="3"/>
    <n v="374.72"/>
    <n v="809.63"/>
    <n v="41.44"/>
  </r>
  <r>
    <x v="1"/>
    <x v="0"/>
    <n v="392.87"/>
    <n v="486.85"/>
    <n v="51.7"/>
  </r>
  <r>
    <x v="1"/>
    <x v="1"/>
    <n v="641.47"/>
    <n v="275.83999999999997"/>
    <n v="46.29"/>
  </r>
  <r>
    <x v="1"/>
    <x v="2"/>
    <n v="698.64"/>
    <n v="256.94"/>
    <n v="61.69"/>
  </r>
  <r>
    <x v="1"/>
    <x v="3"/>
    <n v="411.9"/>
    <n v="508.15"/>
    <n v="42.46"/>
  </r>
  <r>
    <x v="2"/>
    <x v="0"/>
    <n v="408.33"/>
    <n v="398.14"/>
    <n v="57.57"/>
  </r>
  <r>
    <x v="2"/>
    <x v="1"/>
    <n v="680.51"/>
    <n v="347.37"/>
    <n v="29.22"/>
  </r>
  <r>
    <x v="2"/>
    <x v="2"/>
    <n v="544.48"/>
    <n v="304.27999999999997"/>
    <n v="55.26"/>
  </r>
  <r>
    <x v="2"/>
    <x v="3"/>
    <n v="465.27"/>
    <n v="568.67999999999995"/>
    <n v="40.75"/>
  </r>
  <r>
    <x v="3"/>
    <x v="0"/>
    <n v="435.18"/>
    <n v="543.33000000000004"/>
    <n v="55.72"/>
  </r>
  <r>
    <x v="3"/>
    <x v="1"/>
    <n v="562.39"/>
    <n v="398.23"/>
    <n v="39.32"/>
  </r>
  <r>
    <x v="3"/>
    <x v="2"/>
    <n v="607.99"/>
    <n v="257"/>
    <n v="63.83"/>
  </r>
  <r>
    <x v="3"/>
    <x v="3"/>
    <n v="327.72"/>
    <n v="264.24"/>
    <n v="39.44"/>
  </r>
  <r>
    <x v="4"/>
    <x v="0"/>
    <n v="492.33"/>
    <n v="409.75"/>
    <n v="54.62"/>
  </r>
  <r>
    <x v="4"/>
    <x v="1"/>
    <n v="612.77"/>
    <n v="296.76"/>
    <n v="43.25"/>
  </r>
  <r>
    <x v="4"/>
    <x v="2"/>
    <n v="623.51"/>
    <n v="397.82"/>
    <n v="57.3"/>
  </r>
  <r>
    <x v="4"/>
    <x v="3"/>
    <n v="478.42"/>
    <n v="518.13"/>
    <n v="40.36"/>
  </r>
  <r>
    <x v="5"/>
    <x v="0"/>
    <n v="465.04"/>
    <n v="315.27999999999997"/>
    <n v="71.83"/>
  </r>
  <r>
    <x v="5"/>
    <x v="1"/>
    <n v="554.11"/>
    <n v="459.92"/>
    <n v="45.95"/>
  </r>
  <r>
    <x v="5"/>
    <x v="2"/>
    <n v="517.08000000000004"/>
    <n v="442.82"/>
    <n v="46.89"/>
  </r>
  <r>
    <x v="5"/>
    <x v="3"/>
    <n v="451.54"/>
    <n v="683.09"/>
    <n v="39.54"/>
  </r>
  <r>
    <x v="6"/>
    <x v="0"/>
    <n v="514.71"/>
    <n v="429.52"/>
    <n v="64.89"/>
  </r>
  <r>
    <x v="6"/>
    <x v="1"/>
    <n v="593.87"/>
    <n v="373.61"/>
    <n v="43.82"/>
  </r>
  <r>
    <x v="6"/>
    <x v="2"/>
    <n v="681.56"/>
    <n v="263.08999999999997"/>
    <n v="58.96"/>
  </r>
  <r>
    <x v="6"/>
    <x v="3"/>
    <n v="397.78"/>
    <n v="573.55999999999995"/>
    <n v="46.34"/>
  </r>
  <r>
    <x v="7"/>
    <x v="0"/>
    <n v="484.23"/>
    <n v="611.16"/>
    <n v="55.37"/>
  </r>
  <r>
    <x v="7"/>
    <x v="1"/>
    <n v="559.20000000000005"/>
    <n v="428.33"/>
    <n v="51.74"/>
  </r>
  <r>
    <x v="7"/>
    <x v="2"/>
    <n v="635.69000000000005"/>
    <n v="505.02"/>
    <n v="50.79"/>
  </r>
  <r>
    <x v="7"/>
    <x v="3"/>
    <n v="376.17"/>
    <n v="560.96"/>
    <n v="39.33"/>
  </r>
  <r>
    <x v="8"/>
    <x v="0"/>
    <n v="523.64"/>
    <n v="306.67"/>
    <n v="63.27"/>
  </r>
  <r>
    <x v="8"/>
    <x v="1"/>
    <n v="494.87"/>
    <n v="272.93"/>
    <n v="48.93"/>
  </r>
  <r>
    <x v="8"/>
    <x v="2"/>
    <n v="624.70000000000005"/>
    <n v="459.58"/>
    <n v="48.76"/>
  </r>
  <r>
    <x v="8"/>
    <x v="3"/>
    <n v="448.26"/>
    <n v="464.49"/>
    <n v="49.21"/>
  </r>
  <r>
    <x v="9"/>
    <x v="0"/>
    <n v="533.33000000000004"/>
    <n v="219.22"/>
    <n v="45.32"/>
  </r>
  <r>
    <x v="9"/>
    <x v="1"/>
    <n v="570.6"/>
    <n v="424.25"/>
    <n v="47.82"/>
  </r>
  <r>
    <x v="9"/>
    <x v="2"/>
    <n v="522.5"/>
    <n v="403.74"/>
    <n v="45.48"/>
  </r>
  <r>
    <x v="9"/>
    <x v="3"/>
    <n v="468.04"/>
    <n v="428.12"/>
    <n v="51.01"/>
  </r>
  <r>
    <x v="10"/>
    <x v="0"/>
    <n v="464.69"/>
    <n v="260.14"/>
    <n v="53.65"/>
  </r>
  <r>
    <x v="10"/>
    <x v="1"/>
    <n v="437.5"/>
    <n v="462.59"/>
    <n v="57.18"/>
  </r>
  <r>
    <x v="10"/>
    <x v="2"/>
    <n v="536.48"/>
    <n v="302.79000000000002"/>
    <n v="48.55"/>
  </r>
  <r>
    <x v="10"/>
    <x v="3"/>
    <n v="542.41999999999996"/>
    <n v="553.11"/>
    <n v="41.99"/>
  </r>
  <r>
    <x v="11"/>
    <x v="0"/>
    <n v="510.49"/>
    <n v="326.33999999999997"/>
    <n v="48.24"/>
  </r>
  <r>
    <x v="11"/>
    <x v="1"/>
    <n v="573.55999999999995"/>
    <n v="450.08"/>
    <n v="54.82"/>
  </r>
  <r>
    <x v="11"/>
    <x v="2"/>
    <n v="503.01"/>
    <n v="270.49"/>
    <n v="44.16"/>
  </r>
  <r>
    <x v="11"/>
    <x v="3"/>
    <n v="586.88"/>
    <n v="391.2"/>
    <n v="51.9"/>
  </r>
  <r>
    <x v="12"/>
    <x v="0"/>
    <n v="584.22"/>
    <n v="440.37"/>
    <n v="54.44"/>
  </r>
  <r>
    <x v="12"/>
    <x v="1"/>
    <n v="466.18"/>
    <n v="454.13"/>
    <n v="57.57"/>
  </r>
  <r>
    <x v="12"/>
    <x v="2"/>
    <n v="485.53"/>
    <n v="450.26"/>
    <n v="48.27"/>
  </r>
  <r>
    <x v="12"/>
    <x v="3"/>
    <n v="506.51"/>
    <n v="564.49"/>
    <n v="42.99"/>
  </r>
  <r>
    <x v="13"/>
    <x v="0"/>
    <n v="499.57"/>
    <n v="243.23"/>
    <n v="52.12"/>
  </r>
  <r>
    <x v="13"/>
    <x v="1"/>
    <n v="445.52"/>
    <n v="670.16"/>
    <n v="52.14"/>
  </r>
  <r>
    <x v="13"/>
    <x v="2"/>
    <n v="582.67999999999995"/>
    <n v="447.86"/>
    <n v="46.06"/>
  </r>
  <r>
    <x v="13"/>
    <x v="3"/>
    <n v="545.58000000000004"/>
    <n v="517.51"/>
    <n v="59.4"/>
  </r>
  <r>
    <x v="14"/>
    <x v="0"/>
    <n v="518.14"/>
    <n v="402.4"/>
    <n v="49.22"/>
  </r>
  <r>
    <x v="14"/>
    <x v="1"/>
    <n v="415.32"/>
    <n v="423.75"/>
    <n v="42.91"/>
  </r>
  <r>
    <x v="14"/>
    <x v="2"/>
    <n v="468.63"/>
    <n v="490.26"/>
    <n v="41.73"/>
  </r>
  <r>
    <x v="14"/>
    <x v="3"/>
    <n v="591.35"/>
    <n v="361.49"/>
    <n v="45.45"/>
  </r>
  <r>
    <x v="15"/>
    <x v="0"/>
    <n v="641.36"/>
    <n v="379.32"/>
    <n v="37.78"/>
  </r>
  <r>
    <x v="15"/>
    <x v="1"/>
    <n v="492.15"/>
    <n v="308.25"/>
    <n v="53.64"/>
  </r>
  <r>
    <x v="15"/>
    <x v="2"/>
    <n v="533.27"/>
    <n v="543.89"/>
    <n v="39.18"/>
  </r>
  <r>
    <x v="15"/>
    <x v="3"/>
    <n v="576.6"/>
    <n v="325.37"/>
    <n v="54.55"/>
  </r>
  <r>
    <x v="16"/>
    <x v="0"/>
    <n v="590.16"/>
    <n v="275.20999999999998"/>
    <n v="42.88"/>
  </r>
  <r>
    <x v="16"/>
    <x v="1"/>
    <n v="490.71"/>
    <n v="500.52"/>
    <n v="54.03"/>
  </r>
  <r>
    <x v="16"/>
    <x v="2"/>
    <n v="518.78"/>
    <n v="445.46"/>
    <n v="38.520000000000003"/>
  </r>
  <r>
    <x v="16"/>
    <x v="3"/>
    <n v="472.93"/>
    <n v="537.35"/>
    <n v="54.33"/>
  </r>
  <r>
    <x v="17"/>
    <x v="0"/>
    <n v="666.13"/>
    <n v="425.27"/>
    <n v="52.85"/>
  </r>
  <r>
    <x v="17"/>
    <x v="1"/>
    <n v="491.71"/>
    <n v="479.52"/>
    <n v="53.44"/>
  </r>
  <r>
    <x v="17"/>
    <x v="2"/>
    <n v="500.56"/>
    <n v="600.84"/>
    <n v="41.03"/>
  </r>
  <r>
    <x v="17"/>
    <x v="3"/>
    <n v="516.23"/>
    <n v="533.71"/>
    <n v="64.44"/>
  </r>
  <r>
    <x v="18"/>
    <x v="0"/>
    <n v="618.95000000000005"/>
    <n v="304.93"/>
    <n v="45.84"/>
  </r>
  <r>
    <x v="18"/>
    <x v="1"/>
    <n v="470.57"/>
    <n v="652.9"/>
    <n v="60.74"/>
  </r>
  <r>
    <x v="18"/>
    <x v="2"/>
    <n v="437.67"/>
    <n v="569.74"/>
    <n v="46.59"/>
  </r>
  <r>
    <x v="18"/>
    <x v="3"/>
    <n v="632.04"/>
    <n v="518.88"/>
    <n v="52.6"/>
  </r>
  <r>
    <x v="19"/>
    <x v="0"/>
    <n v="588.67999999999995"/>
    <n v="352.44"/>
    <n v="46.64"/>
  </r>
  <r>
    <x v="19"/>
    <x v="1"/>
    <n v="408.39"/>
    <n v="369.41"/>
    <n v="69.86"/>
  </r>
  <r>
    <x v="19"/>
    <x v="2"/>
    <n v="443.6"/>
    <n v="314.37"/>
    <n v="42.53"/>
  </r>
  <r>
    <x v="19"/>
    <x v="3"/>
    <n v="598.74"/>
    <n v="391.4"/>
    <n v="49.79"/>
  </r>
  <r>
    <x v="20"/>
    <x v="0"/>
    <n v="661.78"/>
    <n v="356.63"/>
    <n v="40.86"/>
  </r>
  <r>
    <x v="20"/>
    <x v="1"/>
    <n v="416.07"/>
    <n v="430.75"/>
    <n v="62.41"/>
  </r>
  <r>
    <x v="20"/>
    <x v="2"/>
    <n v="471.5"/>
    <n v="650.11"/>
    <n v="34.07"/>
  </r>
  <r>
    <x v="20"/>
    <x v="3"/>
    <n v="567.64"/>
    <n v="414.81"/>
    <n v="57.72"/>
  </r>
  <r>
    <x v="21"/>
    <x v="0"/>
    <n v="557.9"/>
    <n v="285.54000000000002"/>
    <n v="37.58"/>
  </r>
  <r>
    <x v="21"/>
    <x v="1"/>
    <n v="353.8"/>
    <n v="417.45"/>
    <n v="55.69"/>
  </r>
  <r>
    <x v="21"/>
    <x v="2"/>
    <n v="454.02"/>
    <n v="681.74"/>
    <n v="38.72"/>
  </r>
  <r>
    <x v="21"/>
    <x v="3"/>
    <n v="463.15"/>
    <n v="510.23"/>
    <n v="49.05"/>
  </r>
  <r>
    <x v="22"/>
    <x v="0"/>
    <n v="774.6"/>
    <n v="281.18"/>
    <n v="40.96"/>
  </r>
  <r>
    <x v="22"/>
    <x v="1"/>
    <n v="366.64"/>
    <n v="387.58"/>
    <n v="60.65"/>
  </r>
  <r>
    <x v="22"/>
    <x v="2"/>
    <n v="415.28"/>
    <n v="662.73"/>
    <n v="33.909999999999997"/>
  </r>
  <r>
    <x v="22"/>
    <x v="3"/>
    <n v="584.49"/>
    <n v="383.78"/>
    <n v="50.94"/>
  </r>
  <r>
    <x v="23"/>
    <x v="0"/>
    <n v="785.94"/>
    <n v="267.37"/>
    <n v="41.32"/>
  </r>
  <r>
    <x v="23"/>
    <x v="1"/>
    <n v="378.7"/>
    <n v="461.18"/>
    <n v="62.72"/>
  </r>
  <r>
    <x v="23"/>
    <x v="2"/>
    <n v="459.03"/>
    <n v="365.86"/>
    <n v="39.57"/>
  </r>
  <r>
    <x v="23"/>
    <x v="3"/>
    <n v="543.62"/>
    <n v="281.63"/>
    <n v="68.8"/>
  </r>
  <r>
    <x v="24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x v="0"/>
    <n v="367.7"/>
    <n v="487.72"/>
    <n v="65.319999999999993"/>
  </r>
  <r>
    <n v="2000"/>
    <x v="1"/>
    <n v="571.4"/>
    <n v="310.47000000000003"/>
    <n v="32.729999999999997"/>
  </r>
  <r>
    <n v="2000"/>
    <x v="2"/>
    <n v="717.8"/>
    <n v="305.32"/>
    <n v="62.64"/>
  </r>
  <r>
    <n v="2000"/>
    <x v="3"/>
    <n v="374.72"/>
    <n v="809.63"/>
    <n v="41.44"/>
  </r>
  <r>
    <n v="2001"/>
    <x v="0"/>
    <n v="392.87"/>
    <n v="486.85"/>
    <n v="51.7"/>
  </r>
  <r>
    <n v="2001"/>
    <x v="1"/>
    <n v="641.47"/>
    <n v="275.83999999999997"/>
    <n v="46.29"/>
  </r>
  <r>
    <n v="2001"/>
    <x v="2"/>
    <n v="698.64"/>
    <n v="256.94"/>
    <n v="61.69"/>
  </r>
  <r>
    <n v="2001"/>
    <x v="3"/>
    <n v="411.9"/>
    <n v="508.15"/>
    <n v="42.46"/>
  </r>
  <r>
    <n v="2002"/>
    <x v="0"/>
    <n v="408.33"/>
    <n v="398.14"/>
    <n v="57.57"/>
  </r>
  <r>
    <n v="2002"/>
    <x v="1"/>
    <n v="680.51"/>
    <n v="347.37"/>
    <n v="29.22"/>
  </r>
  <r>
    <n v="2002"/>
    <x v="2"/>
    <n v="544.48"/>
    <n v="304.27999999999997"/>
    <n v="55.26"/>
  </r>
  <r>
    <n v="2002"/>
    <x v="3"/>
    <n v="465.27"/>
    <n v="568.67999999999995"/>
    <n v="40.75"/>
  </r>
  <r>
    <n v="2003"/>
    <x v="0"/>
    <n v="435.18"/>
    <n v="543.33000000000004"/>
    <n v="55.72"/>
  </r>
  <r>
    <n v="2003"/>
    <x v="1"/>
    <n v="562.39"/>
    <n v="398.23"/>
    <n v="39.32"/>
  </r>
  <r>
    <n v="2003"/>
    <x v="2"/>
    <n v="607.99"/>
    <n v="257"/>
    <n v="63.83"/>
  </r>
  <r>
    <n v="2003"/>
    <x v="3"/>
    <n v="327.72"/>
    <n v="264.24"/>
    <n v="39.44"/>
  </r>
  <r>
    <n v="2004"/>
    <x v="0"/>
    <n v="492.33"/>
    <n v="409.75"/>
    <n v="54.62"/>
  </r>
  <r>
    <n v="2004"/>
    <x v="1"/>
    <n v="612.77"/>
    <n v="296.76"/>
    <n v="43.25"/>
  </r>
  <r>
    <n v="2004"/>
    <x v="2"/>
    <n v="623.51"/>
    <n v="397.82"/>
    <n v="57.3"/>
  </r>
  <r>
    <n v="2004"/>
    <x v="3"/>
    <n v="478.42"/>
    <n v="518.13"/>
    <n v="40.36"/>
  </r>
  <r>
    <n v="2005"/>
    <x v="0"/>
    <n v="465.04"/>
    <n v="315.27999999999997"/>
    <n v="71.83"/>
  </r>
  <r>
    <n v="2005"/>
    <x v="1"/>
    <n v="554.11"/>
    <n v="459.92"/>
    <n v="45.95"/>
  </r>
  <r>
    <n v="2005"/>
    <x v="2"/>
    <n v="517.08000000000004"/>
    <n v="442.82"/>
    <n v="46.89"/>
  </r>
  <r>
    <n v="2005"/>
    <x v="3"/>
    <n v="451.54"/>
    <n v="683.09"/>
    <n v="39.54"/>
  </r>
  <r>
    <n v="2006"/>
    <x v="0"/>
    <n v="514.71"/>
    <n v="429.52"/>
    <n v="64.89"/>
  </r>
  <r>
    <n v="2006"/>
    <x v="1"/>
    <n v="593.87"/>
    <n v="373.61"/>
    <n v="43.82"/>
  </r>
  <r>
    <n v="2006"/>
    <x v="2"/>
    <n v="681.56"/>
    <n v="263.08999999999997"/>
    <n v="58.96"/>
  </r>
  <r>
    <n v="2006"/>
    <x v="3"/>
    <n v="397.78"/>
    <n v="573.55999999999995"/>
    <n v="46.34"/>
  </r>
  <r>
    <n v="2007"/>
    <x v="0"/>
    <n v="484.23"/>
    <n v="611.16"/>
    <n v="55.37"/>
  </r>
  <r>
    <n v="2007"/>
    <x v="1"/>
    <n v="559.20000000000005"/>
    <n v="428.33"/>
    <n v="51.74"/>
  </r>
  <r>
    <n v="2007"/>
    <x v="2"/>
    <n v="635.69000000000005"/>
    <n v="505.02"/>
    <n v="50.79"/>
  </r>
  <r>
    <n v="2007"/>
    <x v="3"/>
    <n v="376.17"/>
    <n v="560.96"/>
    <n v="39.33"/>
  </r>
  <r>
    <n v="2008"/>
    <x v="0"/>
    <n v="523.64"/>
    <n v="306.67"/>
    <n v="63.27"/>
  </r>
  <r>
    <n v="2008"/>
    <x v="1"/>
    <n v="494.87"/>
    <n v="272.93"/>
    <n v="48.93"/>
  </r>
  <r>
    <n v="2008"/>
    <x v="2"/>
    <n v="624.70000000000005"/>
    <n v="459.58"/>
    <n v="48.76"/>
  </r>
  <r>
    <n v="2008"/>
    <x v="3"/>
    <n v="448.26"/>
    <n v="464.49"/>
    <n v="49.21"/>
  </r>
  <r>
    <n v="2009"/>
    <x v="0"/>
    <n v="533.33000000000004"/>
    <n v="219.22"/>
    <n v="45.32"/>
  </r>
  <r>
    <n v="2009"/>
    <x v="1"/>
    <n v="570.6"/>
    <n v="424.25"/>
    <n v="47.82"/>
  </r>
  <r>
    <n v="2009"/>
    <x v="2"/>
    <n v="522.5"/>
    <n v="403.74"/>
    <n v="45.48"/>
  </r>
  <r>
    <n v="2009"/>
    <x v="3"/>
    <n v="468.04"/>
    <n v="428.12"/>
    <n v="51.01"/>
  </r>
  <r>
    <n v="2010"/>
    <x v="0"/>
    <n v="464.69"/>
    <n v="260.14"/>
    <n v="53.65"/>
  </r>
  <r>
    <n v="2010"/>
    <x v="1"/>
    <n v="437.5"/>
    <n v="462.59"/>
    <n v="57.18"/>
  </r>
  <r>
    <n v="2010"/>
    <x v="2"/>
    <n v="536.48"/>
    <n v="302.79000000000002"/>
    <n v="48.55"/>
  </r>
  <r>
    <n v="2010"/>
    <x v="3"/>
    <n v="542.41999999999996"/>
    <n v="553.11"/>
    <n v="41.99"/>
  </r>
  <r>
    <n v="2011"/>
    <x v="0"/>
    <n v="510.49"/>
    <n v="326.33999999999997"/>
    <n v="48.24"/>
  </r>
  <r>
    <n v="2011"/>
    <x v="1"/>
    <n v="573.55999999999995"/>
    <n v="450.08"/>
    <n v="54.82"/>
  </r>
  <r>
    <n v="2011"/>
    <x v="2"/>
    <n v="503.01"/>
    <n v="270.49"/>
    <n v="44.16"/>
  </r>
  <r>
    <n v="2011"/>
    <x v="3"/>
    <n v="586.88"/>
    <n v="391.2"/>
    <n v="51.9"/>
  </r>
  <r>
    <n v="2012"/>
    <x v="0"/>
    <n v="584.22"/>
    <n v="440.37"/>
    <n v="54.44"/>
  </r>
  <r>
    <n v="2012"/>
    <x v="1"/>
    <n v="466.18"/>
    <n v="454.13"/>
    <n v="57.57"/>
  </r>
  <r>
    <n v="2012"/>
    <x v="2"/>
    <n v="485.53"/>
    <n v="450.26"/>
    <n v="48.27"/>
  </r>
  <r>
    <n v="2012"/>
    <x v="3"/>
    <n v="506.51"/>
    <n v="564.49"/>
    <n v="42.99"/>
  </r>
  <r>
    <n v="2013"/>
    <x v="0"/>
    <n v="499.57"/>
    <n v="243.23"/>
    <n v="52.12"/>
  </r>
  <r>
    <n v="2013"/>
    <x v="1"/>
    <n v="445.52"/>
    <n v="670.16"/>
    <n v="52.14"/>
  </r>
  <r>
    <n v="2013"/>
    <x v="2"/>
    <n v="582.67999999999995"/>
    <n v="447.86"/>
    <n v="46.06"/>
  </r>
  <r>
    <n v="2013"/>
    <x v="3"/>
    <n v="545.58000000000004"/>
    <n v="517.51"/>
    <n v="59.4"/>
  </r>
  <r>
    <n v="2014"/>
    <x v="0"/>
    <n v="518.14"/>
    <n v="402.4"/>
    <n v="49.22"/>
  </r>
  <r>
    <n v="2014"/>
    <x v="1"/>
    <n v="415.32"/>
    <n v="423.75"/>
    <n v="42.91"/>
  </r>
  <r>
    <n v="2014"/>
    <x v="2"/>
    <n v="468.63"/>
    <n v="490.26"/>
    <n v="41.73"/>
  </r>
  <r>
    <n v="2014"/>
    <x v="3"/>
    <n v="591.35"/>
    <n v="361.49"/>
    <n v="45.45"/>
  </r>
  <r>
    <n v="2015"/>
    <x v="0"/>
    <n v="641.36"/>
    <n v="379.32"/>
    <n v="37.78"/>
  </r>
  <r>
    <n v="2015"/>
    <x v="1"/>
    <n v="492.15"/>
    <n v="308.25"/>
    <n v="53.64"/>
  </r>
  <r>
    <n v="2015"/>
    <x v="2"/>
    <n v="533.27"/>
    <n v="543.89"/>
    <n v="39.18"/>
  </r>
  <r>
    <n v="2015"/>
    <x v="3"/>
    <n v="576.6"/>
    <n v="325.37"/>
    <n v="54.55"/>
  </r>
  <r>
    <n v="2016"/>
    <x v="0"/>
    <n v="590.16"/>
    <n v="275.20999999999998"/>
    <n v="42.88"/>
  </r>
  <r>
    <n v="2016"/>
    <x v="1"/>
    <n v="490.71"/>
    <n v="500.52"/>
    <n v="54.03"/>
  </r>
  <r>
    <n v="2016"/>
    <x v="2"/>
    <n v="518.78"/>
    <n v="445.46"/>
    <n v="38.520000000000003"/>
  </r>
  <r>
    <n v="2016"/>
    <x v="3"/>
    <n v="472.93"/>
    <n v="537.35"/>
    <n v="54.33"/>
  </r>
  <r>
    <n v="2017"/>
    <x v="0"/>
    <n v="666.13"/>
    <n v="425.27"/>
    <n v="52.85"/>
  </r>
  <r>
    <n v="2017"/>
    <x v="1"/>
    <n v="491.71"/>
    <n v="479.52"/>
    <n v="53.44"/>
  </r>
  <r>
    <n v="2017"/>
    <x v="2"/>
    <n v="500.56"/>
    <n v="600.84"/>
    <n v="41.03"/>
  </r>
  <r>
    <n v="2017"/>
    <x v="3"/>
    <n v="516.23"/>
    <n v="533.71"/>
    <n v="64.44"/>
  </r>
  <r>
    <n v="2018"/>
    <x v="0"/>
    <n v="618.95000000000005"/>
    <n v="304.93"/>
    <n v="45.84"/>
  </r>
  <r>
    <n v="2018"/>
    <x v="1"/>
    <n v="470.57"/>
    <n v="652.9"/>
    <n v="60.74"/>
  </r>
  <r>
    <n v="2018"/>
    <x v="2"/>
    <n v="437.67"/>
    <n v="569.74"/>
    <n v="46.59"/>
  </r>
  <r>
    <n v="2018"/>
    <x v="3"/>
    <n v="632.04"/>
    <n v="518.88"/>
    <n v="52.6"/>
  </r>
  <r>
    <n v="2019"/>
    <x v="0"/>
    <n v="588.67999999999995"/>
    <n v="352.44"/>
    <n v="46.64"/>
  </r>
  <r>
    <n v="2019"/>
    <x v="1"/>
    <n v="408.39"/>
    <n v="369.41"/>
    <n v="69.86"/>
  </r>
  <r>
    <n v="2019"/>
    <x v="2"/>
    <n v="443.6"/>
    <n v="314.37"/>
    <n v="42.53"/>
  </r>
  <r>
    <n v="2019"/>
    <x v="3"/>
    <n v="598.74"/>
    <n v="391.4"/>
    <n v="49.79"/>
  </r>
  <r>
    <n v="2020"/>
    <x v="0"/>
    <n v="661.78"/>
    <n v="356.63"/>
    <n v="40.86"/>
  </r>
  <r>
    <n v="2020"/>
    <x v="1"/>
    <n v="416.07"/>
    <n v="430.75"/>
    <n v="62.41"/>
  </r>
  <r>
    <n v="2020"/>
    <x v="2"/>
    <n v="471.5"/>
    <n v="650.11"/>
    <n v="34.07"/>
  </r>
  <r>
    <n v="2020"/>
    <x v="3"/>
    <n v="567.64"/>
    <n v="414.81"/>
    <n v="57.72"/>
  </r>
  <r>
    <n v="2021"/>
    <x v="0"/>
    <n v="557.9"/>
    <n v="285.54000000000002"/>
    <n v="37.58"/>
  </r>
  <r>
    <n v="2021"/>
    <x v="1"/>
    <n v="353.8"/>
    <n v="417.45"/>
    <n v="55.69"/>
  </r>
  <r>
    <n v="2021"/>
    <x v="2"/>
    <n v="454.02"/>
    <n v="681.74"/>
    <n v="38.72"/>
  </r>
  <r>
    <n v="2021"/>
    <x v="3"/>
    <n v="463.15"/>
    <n v="510.23"/>
    <n v="49.05"/>
  </r>
  <r>
    <n v="2022"/>
    <x v="0"/>
    <n v="774.6"/>
    <n v="281.18"/>
    <n v="40.96"/>
  </r>
  <r>
    <n v="2022"/>
    <x v="1"/>
    <n v="366.64"/>
    <n v="387.58"/>
    <n v="60.65"/>
  </r>
  <r>
    <n v="2022"/>
    <x v="2"/>
    <n v="415.28"/>
    <n v="662.73"/>
    <n v="33.909999999999997"/>
  </r>
  <r>
    <n v="2022"/>
    <x v="3"/>
    <n v="584.49"/>
    <n v="383.78"/>
    <n v="50.94"/>
  </r>
  <r>
    <n v="2023"/>
    <x v="0"/>
    <n v="785.94"/>
    <n v="267.37"/>
    <n v="41.32"/>
  </r>
  <r>
    <n v="2023"/>
    <x v="1"/>
    <n v="378.7"/>
    <n v="461.18"/>
    <n v="62.72"/>
  </r>
  <r>
    <n v="2023"/>
    <x v="2"/>
    <n v="459.03"/>
    <n v="365.86"/>
    <n v="39.57"/>
  </r>
  <r>
    <n v="2023"/>
    <x v="3"/>
    <n v="543.62"/>
    <n v="281.63"/>
    <n v="6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7C2E9-FB93-4F3D-A462-55A5C4CF9C9F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O20:U25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apacity" fld="2" subtotal="min" baseField="1" baseItem="0"/>
    <dataField name="Max of capacity" fld="2" subtotal="max" baseField="1" baseItem="0"/>
    <dataField name="Min of production_cost" fld="4" subtotal="min" baseField="1" baseItem="0"/>
    <dataField name="Max of production_cost" fld="4" subtotal="max" baseField="1" baseItem="0"/>
    <dataField name="Min of demand" fld="3" subtotal="min" baseField="1" baseItem="0"/>
    <dataField name="Max of demand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AE10B-A127-42A9-8980-CD38DF3838F3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J20:M46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3" subtotal="average" baseField="0" baseItem="0"/>
    <dataField name="Average of production_cost" fld="4" subtotal="average" baseField="0" baseItem="0"/>
    <dataField name="Average of capacity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D943-E5A3-496C-9781-232A157E3853}">
  <dimension ref="A1:C2"/>
  <sheetViews>
    <sheetView workbookViewId="0">
      <selection activeCell="D14" sqref="D14"/>
    </sheetView>
  </sheetViews>
  <sheetFormatPr defaultRowHeight="14.5" x14ac:dyDescent="0.35"/>
  <cols>
    <col min="1" max="1" width="15.26953125" bestFit="1" customWidth="1"/>
    <col min="2" max="2" width="9.26953125" bestFit="1" customWidth="1"/>
    <col min="3" max="3" width="14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</v>
      </c>
      <c r="B2">
        <v>1.54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B059-FABE-4BE0-B458-7A71744CA315}">
  <dimension ref="A1:E97"/>
  <sheetViews>
    <sheetView topLeftCell="A81" workbookViewId="0">
      <selection activeCell="B21" sqref="B21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>
        <v>2000</v>
      </c>
      <c r="B2">
        <v>1</v>
      </c>
      <c r="C2">
        <v>367.7</v>
      </c>
      <c r="D2">
        <v>487.72</v>
      </c>
      <c r="E2">
        <v>65.319999999999993</v>
      </c>
    </row>
    <row r="3" spans="1:5" x14ac:dyDescent="0.35">
      <c r="A3">
        <v>2000</v>
      </c>
      <c r="B3">
        <v>2</v>
      </c>
      <c r="C3">
        <v>571.4</v>
      </c>
      <c r="D3">
        <v>310.47000000000003</v>
      </c>
      <c r="E3">
        <v>32.729999999999997</v>
      </c>
    </row>
    <row r="4" spans="1:5" x14ac:dyDescent="0.35">
      <c r="A4">
        <v>2000</v>
      </c>
      <c r="B4">
        <v>3</v>
      </c>
      <c r="C4">
        <v>717.8</v>
      </c>
      <c r="D4">
        <v>305.32</v>
      </c>
      <c r="E4">
        <v>62.64</v>
      </c>
    </row>
    <row r="5" spans="1:5" x14ac:dyDescent="0.35">
      <c r="A5">
        <v>2000</v>
      </c>
      <c r="B5">
        <v>4</v>
      </c>
      <c r="C5">
        <v>374.72</v>
      </c>
      <c r="D5">
        <v>809.63</v>
      </c>
      <c r="E5">
        <v>41.44</v>
      </c>
    </row>
    <row r="6" spans="1:5" x14ac:dyDescent="0.35">
      <c r="A6">
        <v>2001</v>
      </c>
      <c r="B6">
        <v>1</v>
      </c>
      <c r="C6">
        <v>392.87</v>
      </c>
      <c r="D6">
        <v>486.85</v>
      </c>
      <c r="E6">
        <v>51.7</v>
      </c>
    </row>
    <row r="7" spans="1:5" x14ac:dyDescent="0.35">
      <c r="A7">
        <v>2001</v>
      </c>
      <c r="B7">
        <v>2</v>
      </c>
      <c r="C7">
        <v>641.47</v>
      </c>
      <c r="D7">
        <v>275.83999999999997</v>
      </c>
      <c r="E7">
        <v>46.29</v>
      </c>
    </row>
    <row r="8" spans="1:5" x14ac:dyDescent="0.35">
      <c r="A8">
        <v>2001</v>
      </c>
      <c r="B8">
        <v>3</v>
      </c>
      <c r="C8">
        <v>698.64</v>
      </c>
      <c r="D8">
        <v>256.94</v>
      </c>
      <c r="E8">
        <v>61.69</v>
      </c>
    </row>
    <row r="9" spans="1:5" x14ac:dyDescent="0.35">
      <c r="A9">
        <v>2001</v>
      </c>
      <c r="B9">
        <v>4</v>
      </c>
      <c r="C9">
        <v>411.9</v>
      </c>
      <c r="D9">
        <v>508.15</v>
      </c>
      <c r="E9">
        <v>42.46</v>
      </c>
    </row>
    <row r="10" spans="1:5" x14ac:dyDescent="0.35">
      <c r="A10">
        <v>2002</v>
      </c>
      <c r="B10">
        <v>1</v>
      </c>
      <c r="C10">
        <v>408.33</v>
      </c>
      <c r="D10">
        <v>398.14</v>
      </c>
      <c r="E10">
        <v>57.57</v>
      </c>
    </row>
    <row r="11" spans="1:5" x14ac:dyDescent="0.35">
      <c r="A11">
        <v>2002</v>
      </c>
      <c r="B11">
        <v>2</v>
      </c>
      <c r="C11">
        <v>680.51</v>
      </c>
      <c r="D11">
        <v>347.37</v>
      </c>
      <c r="E11">
        <v>29.22</v>
      </c>
    </row>
    <row r="12" spans="1:5" x14ac:dyDescent="0.35">
      <c r="A12">
        <v>2002</v>
      </c>
      <c r="B12">
        <v>3</v>
      </c>
      <c r="C12">
        <v>544.48</v>
      </c>
      <c r="D12">
        <v>304.27999999999997</v>
      </c>
      <c r="E12">
        <v>55.26</v>
      </c>
    </row>
    <row r="13" spans="1:5" x14ac:dyDescent="0.35">
      <c r="A13">
        <v>2002</v>
      </c>
      <c r="B13">
        <v>4</v>
      </c>
      <c r="C13">
        <v>465.27</v>
      </c>
      <c r="D13">
        <v>568.67999999999995</v>
      </c>
      <c r="E13">
        <v>40.75</v>
      </c>
    </row>
    <row r="14" spans="1:5" x14ac:dyDescent="0.35">
      <c r="A14">
        <v>2003</v>
      </c>
      <c r="B14">
        <v>1</v>
      </c>
      <c r="C14">
        <v>435.18</v>
      </c>
      <c r="D14">
        <v>543.33000000000004</v>
      </c>
      <c r="E14">
        <v>55.72</v>
      </c>
    </row>
    <row r="15" spans="1:5" x14ac:dyDescent="0.35">
      <c r="A15">
        <v>2003</v>
      </c>
      <c r="B15">
        <v>2</v>
      </c>
      <c r="C15">
        <v>562.39</v>
      </c>
      <c r="D15">
        <v>398.23</v>
      </c>
      <c r="E15">
        <v>39.32</v>
      </c>
    </row>
    <row r="16" spans="1:5" x14ac:dyDescent="0.35">
      <c r="A16">
        <v>2003</v>
      </c>
      <c r="B16">
        <v>3</v>
      </c>
      <c r="C16">
        <v>607.99</v>
      </c>
      <c r="D16">
        <v>257</v>
      </c>
      <c r="E16">
        <v>63.83</v>
      </c>
    </row>
    <row r="17" spans="1:5" x14ac:dyDescent="0.35">
      <c r="A17">
        <v>2003</v>
      </c>
      <c r="B17">
        <v>4</v>
      </c>
      <c r="C17">
        <v>327.72</v>
      </c>
      <c r="D17">
        <v>264.24</v>
      </c>
      <c r="E17">
        <v>39.44</v>
      </c>
    </row>
    <row r="18" spans="1:5" x14ac:dyDescent="0.35">
      <c r="A18">
        <v>2004</v>
      </c>
      <c r="B18">
        <v>1</v>
      </c>
      <c r="C18">
        <v>492.33</v>
      </c>
      <c r="D18">
        <v>409.75</v>
      </c>
      <c r="E18">
        <v>54.62</v>
      </c>
    </row>
    <row r="19" spans="1:5" x14ac:dyDescent="0.35">
      <c r="A19">
        <v>2004</v>
      </c>
      <c r="B19">
        <v>2</v>
      </c>
      <c r="C19">
        <v>612.77</v>
      </c>
      <c r="D19">
        <v>296.76</v>
      </c>
      <c r="E19">
        <v>43.25</v>
      </c>
    </row>
    <row r="20" spans="1:5" x14ac:dyDescent="0.35">
      <c r="A20">
        <v>2004</v>
      </c>
      <c r="B20">
        <v>3</v>
      </c>
      <c r="C20">
        <v>623.51</v>
      </c>
      <c r="D20">
        <v>397.82</v>
      </c>
      <c r="E20">
        <v>57.3</v>
      </c>
    </row>
    <row r="21" spans="1:5" x14ac:dyDescent="0.35">
      <c r="A21">
        <v>2004</v>
      </c>
      <c r="B21">
        <v>4</v>
      </c>
      <c r="C21">
        <v>478.42</v>
      </c>
      <c r="D21">
        <v>518.13</v>
      </c>
      <c r="E21">
        <v>40.36</v>
      </c>
    </row>
    <row r="22" spans="1:5" x14ac:dyDescent="0.35">
      <c r="A22">
        <v>2005</v>
      </c>
      <c r="B22">
        <v>1</v>
      </c>
      <c r="C22">
        <v>465.04</v>
      </c>
      <c r="D22">
        <v>315.27999999999997</v>
      </c>
      <c r="E22">
        <v>71.83</v>
      </c>
    </row>
    <row r="23" spans="1:5" x14ac:dyDescent="0.35">
      <c r="A23">
        <v>2005</v>
      </c>
      <c r="B23">
        <v>2</v>
      </c>
      <c r="C23">
        <v>554.11</v>
      </c>
      <c r="D23">
        <v>459.92</v>
      </c>
      <c r="E23">
        <v>45.95</v>
      </c>
    </row>
    <row r="24" spans="1:5" x14ac:dyDescent="0.35">
      <c r="A24">
        <v>2005</v>
      </c>
      <c r="B24">
        <v>3</v>
      </c>
      <c r="C24">
        <v>517.08000000000004</v>
      </c>
      <c r="D24">
        <v>442.82</v>
      </c>
      <c r="E24">
        <v>46.89</v>
      </c>
    </row>
    <row r="25" spans="1:5" x14ac:dyDescent="0.35">
      <c r="A25">
        <v>2005</v>
      </c>
      <c r="B25">
        <v>4</v>
      </c>
      <c r="C25">
        <v>451.54</v>
      </c>
      <c r="D25">
        <v>683.09</v>
      </c>
      <c r="E25">
        <v>39.54</v>
      </c>
    </row>
    <row r="26" spans="1:5" x14ac:dyDescent="0.35">
      <c r="A26">
        <v>2006</v>
      </c>
      <c r="B26">
        <v>1</v>
      </c>
      <c r="C26">
        <v>514.71</v>
      </c>
      <c r="D26">
        <v>429.52</v>
      </c>
      <c r="E26">
        <v>64.89</v>
      </c>
    </row>
    <row r="27" spans="1:5" x14ac:dyDescent="0.35">
      <c r="A27">
        <v>2006</v>
      </c>
      <c r="B27">
        <v>2</v>
      </c>
      <c r="C27">
        <v>593.87</v>
      </c>
      <c r="D27">
        <v>373.61</v>
      </c>
      <c r="E27">
        <v>43.82</v>
      </c>
    </row>
    <row r="28" spans="1:5" x14ac:dyDescent="0.35">
      <c r="A28">
        <v>2006</v>
      </c>
      <c r="B28">
        <v>3</v>
      </c>
      <c r="C28">
        <v>681.56</v>
      </c>
      <c r="D28">
        <v>263.08999999999997</v>
      </c>
      <c r="E28">
        <v>58.96</v>
      </c>
    </row>
    <row r="29" spans="1:5" x14ac:dyDescent="0.35">
      <c r="A29">
        <v>2006</v>
      </c>
      <c r="B29">
        <v>4</v>
      </c>
      <c r="C29">
        <v>397.78</v>
      </c>
      <c r="D29">
        <v>573.55999999999995</v>
      </c>
      <c r="E29">
        <v>46.34</v>
      </c>
    </row>
    <row r="30" spans="1:5" x14ac:dyDescent="0.35">
      <c r="A30">
        <v>2007</v>
      </c>
      <c r="B30">
        <v>1</v>
      </c>
      <c r="C30">
        <v>484.23</v>
      </c>
      <c r="D30">
        <v>611.16</v>
      </c>
      <c r="E30">
        <v>55.37</v>
      </c>
    </row>
    <row r="31" spans="1:5" x14ac:dyDescent="0.35">
      <c r="A31">
        <v>2007</v>
      </c>
      <c r="B31">
        <v>2</v>
      </c>
      <c r="C31">
        <v>559.20000000000005</v>
      </c>
      <c r="D31">
        <v>428.33</v>
      </c>
      <c r="E31">
        <v>51.74</v>
      </c>
    </row>
    <row r="32" spans="1:5" x14ac:dyDescent="0.35">
      <c r="A32">
        <v>2007</v>
      </c>
      <c r="B32">
        <v>3</v>
      </c>
      <c r="C32">
        <v>635.69000000000005</v>
      </c>
      <c r="D32">
        <v>505.02</v>
      </c>
      <c r="E32">
        <v>50.79</v>
      </c>
    </row>
    <row r="33" spans="1:5" x14ac:dyDescent="0.35">
      <c r="A33">
        <v>2007</v>
      </c>
      <c r="B33">
        <v>4</v>
      </c>
      <c r="C33">
        <v>376.17</v>
      </c>
      <c r="D33">
        <v>560.96</v>
      </c>
      <c r="E33">
        <v>39.33</v>
      </c>
    </row>
    <row r="34" spans="1:5" x14ac:dyDescent="0.35">
      <c r="A34">
        <v>2008</v>
      </c>
      <c r="B34">
        <v>1</v>
      </c>
      <c r="C34">
        <v>523.64</v>
      </c>
      <c r="D34">
        <v>306.67</v>
      </c>
      <c r="E34">
        <v>63.27</v>
      </c>
    </row>
    <row r="35" spans="1:5" x14ac:dyDescent="0.35">
      <c r="A35">
        <v>2008</v>
      </c>
      <c r="B35">
        <v>2</v>
      </c>
      <c r="C35">
        <v>494.87</v>
      </c>
      <c r="D35">
        <v>272.93</v>
      </c>
      <c r="E35">
        <v>48.93</v>
      </c>
    </row>
    <row r="36" spans="1:5" x14ac:dyDescent="0.35">
      <c r="A36">
        <v>2008</v>
      </c>
      <c r="B36">
        <v>3</v>
      </c>
      <c r="C36">
        <v>624.70000000000005</v>
      </c>
      <c r="D36">
        <v>459.58</v>
      </c>
      <c r="E36">
        <v>48.76</v>
      </c>
    </row>
    <row r="37" spans="1:5" x14ac:dyDescent="0.35">
      <c r="A37">
        <v>2008</v>
      </c>
      <c r="B37">
        <v>4</v>
      </c>
      <c r="C37">
        <v>448.26</v>
      </c>
      <c r="D37">
        <v>464.49</v>
      </c>
      <c r="E37">
        <v>49.21</v>
      </c>
    </row>
    <row r="38" spans="1:5" x14ac:dyDescent="0.35">
      <c r="A38">
        <v>2009</v>
      </c>
      <c r="B38">
        <v>1</v>
      </c>
      <c r="C38">
        <v>533.33000000000004</v>
      </c>
      <c r="D38">
        <v>219.22</v>
      </c>
      <c r="E38">
        <v>45.32</v>
      </c>
    </row>
    <row r="39" spans="1:5" x14ac:dyDescent="0.35">
      <c r="A39">
        <v>2009</v>
      </c>
      <c r="B39">
        <v>2</v>
      </c>
      <c r="C39">
        <v>570.6</v>
      </c>
      <c r="D39">
        <v>424.25</v>
      </c>
      <c r="E39">
        <v>47.82</v>
      </c>
    </row>
    <row r="40" spans="1:5" x14ac:dyDescent="0.35">
      <c r="A40">
        <v>2009</v>
      </c>
      <c r="B40">
        <v>3</v>
      </c>
      <c r="C40">
        <v>522.5</v>
      </c>
      <c r="D40">
        <v>403.74</v>
      </c>
      <c r="E40">
        <v>45.48</v>
      </c>
    </row>
    <row r="41" spans="1:5" x14ac:dyDescent="0.35">
      <c r="A41">
        <v>2009</v>
      </c>
      <c r="B41">
        <v>4</v>
      </c>
      <c r="C41">
        <v>468.04</v>
      </c>
      <c r="D41">
        <v>428.12</v>
      </c>
      <c r="E41">
        <v>51.01</v>
      </c>
    </row>
    <row r="42" spans="1:5" x14ac:dyDescent="0.35">
      <c r="A42">
        <v>2010</v>
      </c>
      <c r="B42">
        <v>1</v>
      </c>
      <c r="C42">
        <v>464.69</v>
      </c>
      <c r="D42">
        <v>260.14</v>
      </c>
      <c r="E42">
        <v>53.65</v>
      </c>
    </row>
    <row r="43" spans="1:5" x14ac:dyDescent="0.35">
      <c r="A43">
        <v>2010</v>
      </c>
      <c r="B43">
        <v>2</v>
      </c>
      <c r="C43">
        <v>437.5</v>
      </c>
      <c r="D43">
        <v>462.59</v>
      </c>
      <c r="E43">
        <v>57.18</v>
      </c>
    </row>
    <row r="44" spans="1:5" x14ac:dyDescent="0.35">
      <c r="A44">
        <v>2010</v>
      </c>
      <c r="B44">
        <v>3</v>
      </c>
      <c r="C44">
        <v>536.48</v>
      </c>
      <c r="D44">
        <v>302.79000000000002</v>
      </c>
      <c r="E44">
        <v>48.55</v>
      </c>
    </row>
    <row r="45" spans="1:5" x14ac:dyDescent="0.35">
      <c r="A45">
        <v>2010</v>
      </c>
      <c r="B45">
        <v>4</v>
      </c>
      <c r="C45">
        <v>542.41999999999996</v>
      </c>
      <c r="D45">
        <v>553.11</v>
      </c>
      <c r="E45">
        <v>41.99</v>
      </c>
    </row>
    <row r="46" spans="1:5" x14ac:dyDescent="0.35">
      <c r="A46">
        <v>2011</v>
      </c>
      <c r="B46">
        <v>1</v>
      </c>
      <c r="C46">
        <v>510.49</v>
      </c>
      <c r="D46">
        <v>326.33999999999997</v>
      </c>
      <c r="E46">
        <v>48.24</v>
      </c>
    </row>
    <row r="47" spans="1:5" x14ac:dyDescent="0.35">
      <c r="A47">
        <v>2011</v>
      </c>
      <c r="B47">
        <v>2</v>
      </c>
      <c r="C47">
        <v>573.55999999999995</v>
      </c>
      <c r="D47">
        <v>450.08</v>
      </c>
      <c r="E47">
        <v>54.82</v>
      </c>
    </row>
    <row r="48" spans="1:5" x14ac:dyDescent="0.35">
      <c r="A48">
        <v>2011</v>
      </c>
      <c r="B48">
        <v>3</v>
      </c>
      <c r="C48">
        <v>503.01</v>
      </c>
      <c r="D48">
        <v>270.49</v>
      </c>
      <c r="E48">
        <v>44.16</v>
      </c>
    </row>
    <row r="49" spans="1:5" x14ac:dyDescent="0.35">
      <c r="A49">
        <v>2011</v>
      </c>
      <c r="B49">
        <v>4</v>
      </c>
      <c r="C49">
        <v>586.88</v>
      </c>
      <c r="D49">
        <v>391.2</v>
      </c>
      <c r="E49">
        <v>51.9</v>
      </c>
    </row>
    <row r="50" spans="1:5" x14ac:dyDescent="0.35">
      <c r="A50">
        <v>2012</v>
      </c>
      <c r="B50">
        <v>1</v>
      </c>
      <c r="C50">
        <v>584.22</v>
      </c>
      <c r="D50">
        <v>440.37</v>
      </c>
      <c r="E50">
        <v>54.44</v>
      </c>
    </row>
    <row r="51" spans="1:5" x14ac:dyDescent="0.35">
      <c r="A51">
        <v>2012</v>
      </c>
      <c r="B51">
        <v>2</v>
      </c>
      <c r="C51">
        <v>466.18</v>
      </c>
      <c r="D51">
        <v>454.13</v>
      </c>
      <c r="E51">
        <v>57.57</v>
      </c>
    </row>
    <row r="52" spans="1:5" x14ac:dyDescent="0.35">
      <c r="A52">
        <v>2012</v>
      </c>
      <c r="B52">
        <v>3</v>
      </c>
      <c r="C52">
        <v>485.53</v>
      </c>
      <c r="D52">
        <v>450.26</v>
      </c>
      <c r="E52">
        <v>48.27</v>
      </c>
    </row>
    <row r="53" spans="1:5" x14ac:dyDescent="0.35">
      <c r="A53">
        <v>2012</v>
      </c>
      <c r="B53">
        <v>4</v>
      </c>
      <c r="C53">
        <v>506.51</v>
      </c>
      <c r="D53">
        <v>564.49</v>
      </c>
      <c r="E53">
        <v>42.99</v>
      </c>
    </row>
    <row r="54" spans="1:5" x14ac:dyDescent="0.35">
      <c r="A54">
        <v>2013</v>
      </c>
      <c r="B54">
        <v>1</v>
      </c>
      <c r="C54">
        <v>499.57</v>
      </c>
      <c r="D54">
        <v>243.23</v>
      </c>
      <c r="E54">
        <v>52.12</v>
      </c>
    </row>
    <row r="55" spans="1:5" x14ac:dyDescent="0.35">
      <c r="A55">
        <v>2013</v>
      </c>
      <c r="B55">
        <v>2</v>
      </c>
      <c r="C55">
        <v>445.52</v>
      </c>
      <c r="D55">
        <v>670.16</v>
      </c>
      <c r="E55">
        <v>52.14</v>
      </c>
    </row>
    <row r="56" spans="1:5" x14ac:dyDescent="0.35">
      <c r="A56">
        <v>2013</v>
      </c>
      <c r="B56">
        <v>3</v>
      </c>
      <c r="C56">
        <v>582.67999999999995</v>
      </c>
      <c r="D56">
        <v>447.86</v>
      </c>
      <c r="E56">
        <v>46.06</v>
      </c>
    </row>
    <row r="57" spans="1:5" x14ac:dyDescent="0.35">
      <c r="A57">
        <v>2013</v>
      </c>
      <c r="B57">
        <v>4</v>
      </c>
      <c r="C57">
        <v>545.58000000000004</v>
      </c>
      <c r="D57">
        <v>517.51</v>
      </c>
      <c r="E57">
        <v>59.4</v>
      </c>
    </row>
    <row r="58" spans="1:5" x14ac:dyDescent="0.35">
      <c r="A58">
        <v>2014</v>
      </c>
      <c r="B58">
        <v>1</v>
      </c>
      <c r="C58">
        <v>518.14</v>
      </c>
      <c r="D58">
        <v>402.4</v>
      </c>
      <c r="E58">
        <v>49.22</v>
      </c>
    </row>
    <row r="59" spans="1:5" x14ac:dyDescent="0.35">
      <c r="A59">
        <v>2014</v>
      </c>
      <c r="B59">
        <v>2</v>
      </c>
      <c r="C59">
        <v>415.32</v>
      </c>
      <c r="D59">
        <v>423.75</v>
      </c>
      <c r="E59">
        <v>42.91</v>
      </c>
    </row>
    <row r="60" spans="1:5" x14ac:dyDescent="0.35">
      <c r="A60">
        <v>2014</v>
      </c>
      <c r="B60">
        <v>3</v>
      </c>
      <c r="C60">
        <v>468.63</v>
      </c>
      <c r="D60">
        <v>490.26</v>
      </c>
      <c r="E60">
        <v>41.73</v>
      </c>
    </row>
    <row r="61" spans="1:5" x14ac:dyDescent="0.35">
      <c r="A61">
        <v>2014</v>
      </c>
      <c r="B61">
        <v>4</v>
      </c>
      <c r="C61">
        <v>591.35</v>
      </c>
      <c r="D61">
        <v>361.49</v>
      </c>
      <c r="E61">
        <v>45.45</v>
      </c>
    </row>
    <row r="62" spans="1:5" x14ac:dyDescent="0.35">
      <c r="A62">
        <v>2015</v>
      </c>
      <c r="B62">
        <v>1</v>
      </c>
      <c r="C62">
        <v>641.36</v>
      </c>
      <c r="D62">
        <v>379.32</v>
      </c>
      <c r="E62">
        <v>37.78</v>
      </c>
    </row>
    <row r="63" spans="1:5" x14ac:dyDescent="0.35">
      <c r="A63">
        <v>2015</v>
      </c>
      <c r="B63">
        <v>2</v>
      </c>
      <c r="C63">
        <v>492.15</v>
      </c>
      <c r="D63">
        <v>308.25</v>
      </c>
      <c r="E63">
        <v>53.64</v>
      </c>
    </row>
    <row r="64" spans="1:5" x14ac:dyDescent="0.35">
      <c r="A64">
        <v>2015</v>
      </c>
      <c r="B64">
        <v>3</v>
      </c>
      <c r="C64">
        <v>533.27</v>
      </c>
      <c r="D64">
        <v>543.89</v>
      </c>
      <c r="E64">
        <v>39.18</v>
      </c>
    </row>
    <row r="65" spans="1:5" x14ac:dyDescent="0.35">
      <c r="A65">
        <v>2015</v>
      </c>
      <c r="B65">
        <v>4</v>
      </c>
      <c r="C65">
        <v>576.6</v>
      </c>
      <c r="D65">
        <v>325.37</v>
      </c>
      <c r="E65">
        <v>54.55</v>
      </c>
    </row>
    <row r="66" spans="1:5" x14ac:dyDescent="0.35">
      <c r="A66">
        <v>2016</v>
      </c>
      <c r="B66">
        <v>1</v>
      </c>
      <c r="C66">
        <v>590.16</v>
      </c>
      <c r="D66">
        <v>275.20999999999998</v>
      </c>
      <c r="E66">
        <v>42.88</v>
      </c>
    </row>
    <row r="67" spans="1:5" x14ac:dyDescent="0.35">
      <c r="A67">
        <v>2016</v>
      </c>
      <c r="B67">
        <v>2</v>
      </c>
      <c r="C67">
        <v>490.71</v>
      </c>
      <c r="D67">
        <v>500.52</v>
      </c>
      <c r="E67">
        <v>54.03</v>
      </c>
    </row>
    <row r="68" spans="1:5" x14ac:dyDescent="0.35">
      <c r="A68">
        <v>2016</v>
      </c>
      <c r="B68">
        <v>3</v>
      </c>
      <c r="C68">
        <v>518.78</v>
      </c>
      <c r="D68">
        <v>445.46</v>
      </c>
      <c r="E68">
        <v>38.520000000000003</v>
      </c>
    </row>
    <row r="69" spans="1:5" x14ac:dyDescent="0.35">
      <c r="A69">
        <v>2016</v>
      </c>
      <c r="B69">
        <v>4</v>
      </c>
      <c r="C69">
        <v>472.93</v>
      </c>
      <c r="D69">
        <v>537.35</v>
      </c>
      <c r="E69">
        <v>54.33</v>
      </c>
    </row>
    <row r="70" spans="1:5" x14ac:dyDescent="0.35">
      <c r="A70">
        <v>2017</v>
      </c>
      <c r="B70">
        <v>1</v>
      </c>
      <c r="C70">
        <v>666.13</v>
      </c>
      <c r="D70">
        <v>425.27</v>
      </c>
      <c r="E70">
        <v>52.85</v>
      </c>
    </row>
    <row r="71" spans="1:5" x14ac:dyDescent="0.35">
      <c r="A71">
        <v>2017</v>
      </c>
      <c r="B71">
        <v>2</v>
      </c>
      <c r="C71">
        <v>491.71</v>
      </c>
      <c r="D71">
        <v>479.52</v>
      </c>
      <c r="E71">
        <v>53.44</v>
      </c>
    </row>
    <row r="72" spans="1:5" x14ac:dyDescent="0.35">
      <c r="A72">
        <v>2017</v>
      </c>
      <c r="B72">
        <v>3</v>
      </c>
      <c r="C72">
        <v>500.56</v>
      </c>
      <c r="D72">
        <v>600.84</v>
      </c>
      <c r="E72">
        <v>41.03</v>
      </c>
    </row>
    <row r="73" spans="1:5" x14ac:dyDescent="0.35">
      <c r="A73">
        <v>2017</v>
      </c>
      <c r="B73">
        <v>4</v>
      </c>
      <c r="C73">
        <v>516.23</v>
      </c>
      <c r="D73">
        <v>533.71</v>
      </c>
      <c r="E73">
        <v>64.44</v>
      </c>
    </row>
    <row r="74" spans="1:5" x14ac:dyDescent="0.35">
      <c r="A74">
        <v>2018</v>
      </c>
      <c r="B74">
        <v>1</v>
      </c>
      <c r="C74">
        <v>618.95000000000005</v>
      </c>
      <c r="D74">
        <v>304.93</v>
      </c>
      <c r="E74">
        <v>45.84</v>
      </c>
    </row>
    <row r="75" spans="1:5" x14ac:dyDescent="0.35">
      <c r="A75">
        <v>2018</v>
      </c>
      <c r="B75">
        <v>2</v>
      </c>
      <c r="C75">
        <v>470.57</v>
      </c>
      <c r="D75">
        <v>652.9</v>
      </c>
      <c r="E75">
        <v>60.74</v>
      </c>
    </row>
    <row r="76" spans="1:5" x14ac:dyDescent="0.35">
      <c r="A76">
        <v>2018</v>
      </c>
      <c r="B76">
        <v>3</v>
      </c>
      <c r="C76">
        <v>437.67</v>
      </c>
      <c r="D76">
        <v>569.74</v>
      </c>
      <c r="E76">
        <v>46.59</v>
      </c>
    </row>
    <row r="77" spans="1:5" x14ac:dyDescent="0.35">
      <c r="A77">
        <v>2018</v>
      </c>
      <c r="B77">
        <v>4</v>
      </c>
      <c r="C77">
        <v>632.04</v>
      </c>
      <c r="D77">
        <v>518.88</v>
      </c>
      <c r="E77">
        <v>52.6</v>
      </c>
    </row>
    <row r="78" spans="1:5" x14ac:dyDescent="0.35">
      <c r="A78">
        <v>2019</v>
      </c>
      <c r="B78">
        <v>1</v>
      </c>
      <c r="C78">
        <v>588.67999999999995</v>
      </c>
      <c r="D78">
        <v>352.44</v>
      </c>
      <c r="E78">
        <v>46.64</v>
      </c>
    </row>
    <row r="79" spans="1:5" x14ac:dyDescent="0.35">
      <c r="A79">
        <v>2019</v>
      </c>
      <c r="B79">
        <v>2</v>
      </c>
      <c r="C79">
        <v>408.39</v>
      </c>
      <c r="D79">
        <v>369.41</v>
      </c>
      <c r="E79">
        <v>69.86</v>
      </c>
    </row>
    <row r="80" spans="1:5" x14ac:dyDescent="0.35">
      <c r="A80">
        <v>2019</v>
      </c>
      <c r="B80">
        <v>3</v>
      </c>
      <c r="C80">
        <v>443.6</v>
      </c>
      <c r="D80">
        <v>314.37</v>
      </c>
      <c r="E80">
        <v>42.53</v>
      </c>
    </row>
    <row r="81" spans="1:5" x14ac:dyDescent="0.35">
      <c r="A81">
        <v>2019</v>
      </c>
      <c r="B81">
        <v>4</v>
      </c>
      <c r="C81">
        <v>598.74</v>
      </c>
      <c r="D81">
        <v>391.4</v>
      </c>
      <c r="E81">
        <v>49.79</v>
      </c>
    </row>
    <row r="82" spans="1:5" x14ac:dyDescent="0.35">
      <c r="A82">
        <v>2020</v>
      </c>
      <c r="B82">
        <v>1</v>
      </c>
      <c r="C82">
        <v>661.78</v>
      </c>
      <c r="D82">
        <v>356.63</v>
      </c>
      <c r="E82">
        <v>40.86</v>
      </c>
    </row>
    <row r="83" spans="1:5" x14ac:dyDescent="0.35">
      <c r="A83">
        <v>2020</v>
      </c>
      <c r="B83">
        <v>2</v>
      </c>
      <c r="C83">
        <v>416.07</v>
      </c>
      <c r="D83">
        <v>430.75</v>
      </c>
      <c r="E83">
        <v>62.41</v>
      </c>
    </row>
    <row r="84" spans="1:5" x14ac:dyDescent="0.35">
      <c r="A84">
        <v>2020</v>
      </c>
      <c r="B84">
        <v>3</v>
      </c>
      <c r="C84">
        <v>471.5</v>
      </c>
      <c r="D84">
        <v>650.11</v>
      </c>
      <c r="E84">
        <v>34.07</v>
      </c>
    </row>
    <row r="85" spans="1:5" x14ac:dyDescent="0.35">
      <c r="A85">
        <v>2020</v>
      </c>
      <c r="B85">
        <v>4</v>
      </c>
      <c r="C85">
        <v>567.64</v>
      </c>
      <c r="D85">
        <v>414.81</v>
      </c>
      <c r="E85">
        <v>57.72</v>
      </c>
    </row>
    <row r="86" spans="1:5" x14ac:dyDescent="0.35">
      <c r="A86">
        <v>2021</v>
      </c>
      <c r="B86">
        <v>1</v>
      </c>
      <c r="C86">
        <v>557.9</v>
      </c>
      <c r="D86">
        <v>285.54000000000002</v>
      </c>
      <c r="E86">
        <v>37.58</v>
      </c>
    </row>
    <row r="87" spans="1:5" x14ac:dyDescent="0.35">
      <c r="A87">
        <v>2021</v>
      </c>
      <c r="B87">
        <v>2</v>
      </c>
      <c r="C87">
        <v>353.8</v>
      </c>
      <c r="D87">
        <v>417.45</v>
      </c>
      <c r="E87">
        <v>55.69</v>
      </c>
    </row>
    <row r="88" spans="1:5" x14ac:dyDescent="0.35">
      <c r="A88">
        <v>2021</v>
      </c>
      <c r="B88">
        <v>3</v>
      </c>
      <c r="C88">
        <v>454.02</v>
      </c>
      <c r="D88">
        <v>681.74</v>
      </c>
      <c r="E88">
        <v>38.72</v>
      </c>
    </row>
    <row r="89" spans="1:5" x14ac:dyDescent="0.35">
      <c r="A89">
        <v>2021</v>
      </c>
      <c r="B89">
        <v>4</v>
      </c>
      <c r="C89">
        <v>463.15</v>
      </c>
      <c r="D89">
        <v>510.23</v>
      </c>
      <c r="E89">
        <v>49.05</v>
      </c>
    </row>
    <row r="90" spans="1:5" x14ac:dyDescent="0.35">
      <c r="A90">
        <v>2022</v>
      </c>
      <c r="B90">
        <v>1</v>
      </c>
      <c r="C90">
        <v>774.6</v>
      </c>
      <c r="D90">
        <v>281.18</v>
      </c>
      <c r="E90">
        <v>40.96</v>
      </c>
    </row>
    <row r="91" spans="1:5" x14ac:dyDescent="0.35">
      <c r="A91">
        <v>2022</v>
      </c>
      <c r="B91">
        <v>2</v>
      </c>
      <c r="C91">
        <v>366.64</v>
      </c>
      <c r="D91">
        <v>387.58</v>
      </c>
      <c r="E91">
        <v>60.65</v>
      </c>
    </row>
    <row r="92" spans="1:5" x14ac:dyDescent="0.35">
      <c r="A92">
        <v>2022</v>
      </c>
      <c r="B92">
        <v>3</v>
      </c>
      <c r="C92">
        <v>415.28</v>
      </c>
      <c r="D92">
        <v>662.73</v>
      </c>
      <c r="E92">
        <v>33.909999999999997</v>
      </c>
    </row>
    <row r="93" spans="1:5" x14ac:dyDescent="0.35">
      <c r="A93">
        <v>2022</v>
      </c>
      <c r="B93">
        <v>4</v>
      </c>
      <c r="C93">
        <v>584.49</v>
      </c>
      <c r="D93">
        <v>383.78</v>
      </c>
      <c r="E93">
        <v>50.94</v>
      </c>
    </row>
    <row r="94" spans="1:5" x14ac:dyDescent="0.35">
      <c r="A94">
        <v>2023</v>
      </c>
      <c r="B94">
        <v>1</v>
      </c>
      <c r="C94">
        <v>785.94</v>
      </c>
      <c r="D94">
        <v>267.37</v>
      </c>
      <c r="E94">
        <v>41.32</v>
      </c>
    </row>
    <row r="95" spans="1:5" x14ac:dyDescent="0.35">
      <c r="A95">
        <v>2023</v>
      </c>
      <c r="B95">
        <v>2</v>
      </c>
      <c r="C95">
        <v>378.7</v>
      </c>
      <c r="D95">
        <v>461.18</v>
      </c>
      <c r="E95">
        <v>62.72</v>
      </c>
    </row>
    <row r="96" spans="1:5" x14ac:dyDescent="0.35">
      <c r="A96">
        <v>2023</v>
      </c>
      <c r="B96">
        <v>3</v>
      </c>
      <c r="C96">
        <v>459.03</v>
      </c>
      <c r="D96">
        <v>365.86</v>
      </c>
      <c r="E96">
        <v>39.57</v>
      </c>
    </row>
    <row r="97" spans="1:5" x14ac:dyDescent="0.35">
      <c r="A97">
        <v>2023</v>
      </c>
      <c r="B97">
        <v>4</v>
      </c>
      <c r="C97">
        <v>543.62</v>
      </c>
      <c r="D97">
        <v>281.63</v>
      </c>
      <c r="E97">
        <v>68.8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1F9-33D1-4D81-ACA2-2D5A863BA05B}">
  <dimension ref="A1:U46"/>
  <sheetViews>
    <sheetView tabSelected="1" zoomScale="70" zoomScaleNormal="70" workbookViewId="0">
      <selection activeCell="Q13" sqref="Q13"/>
    </sheetView>
  </sheetViews>
  <sheetFormatPr defaultRowHeight="14.5" x14ac:dyDescent="0.35"/>
  <cols>
    <col min="1" max="1" width="7.36328125" bestFit="1" customWidth="1"/>
    <col min="2" max="2" width="21.1796875" bestFit="1" customWidth="1"/>
    <col min="3" max="4" width="11.81640625" bestFit="1" customWidth="1"/>
    <col min="5" max="5" width="14.54296875" bestFit="1" customWidth="1"/>
    <col min="6" max="6" width="11.81640625" bestFit="1" customWidth="1"/>
    <col min="8" max="8" width="12.453125" bestFit="1" customWidth="1"/>
    <col min="9" max="9" width="17.08984375" bestFit="1" customWidth="1"/>
    <col min="10" max="10" width="13.36328125" bestFit="1" customWidth="1"/>
    <col min="11" max="11" width="15.6328125" bestFit="1" customWidth="1"/>
    <col min="12" max="12" width="13.36328125" bestFit="1" customWidth="1"/>
    <col min="13" max="13" width="17.08984375" bestFit="1" customWidth="1"/>
    <col min="14" max="14" width="11.81640625" bestFit="1" customWidth="1"/>
    <col min="15" max="15" width="17.6328125" bestFit="1" customWidth="1"/>
    <col min="16" max="16" width="15.6328125" bestFit="1" customWidth="1"/>
    <col min="17" max="17" width="13.36328125" bestFit="1" customWidth="1"/>
    <col min="18" max="18" width="13.54296875" bestFit="1" customWidth="1"/>
    <col min="19" max="19" width="13.81640625" bestFit="1" customWidth="1"/>
    <col min="20" max="20" width="13.26953125" bestFit="1" customWidth="1"/>
    <col min="21" max="21" width="13.54296875" bestFit="1" customWidth="1"/>
    <col min="22" max="22" width="20" bestFit="1" customWidth="1"/>
    <col min="23" max="23" width="20.26953125" bestFit="1" customWidth="1"/>
    <col min="24" max="57" width="15.6328125" bestFit="1" customWidth="1"/>
    <col min="58" max="58" width="18.81640625" bestFit="1" customWidth="1"/>
    <col min="59" max="59" width="18.54296875" bestFit="1" customWidth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21</v>
      </c>
      <c r="E1" s="1" t="s">
        <v>11</v>
      </c>
    </row>
    <row r="2" spans="1:6" x14ac:dyDescent="0.35">
      <c r="A2" s="2">
        <v>1</v>
      </c>
      <c r="B2" s="3">
        <f>AVERAGEIF('Past Demand and Production'!B:B,A2,'Past Demand and Production'!C:C)</f>
        <v>544.99875000000009</v>
      </c>
      <c r="C2" s="3">
        <f>AVERAGEIF('Past Demand and Production'!B:B,Solution!A2,'Past Demand and Production'!D:D)</f>
        <v>367.00041666666669</v>
      </c>
      <c r="D2" s="3">
        <f>C2*Constraints!$C$2</f>
        <v>36.700041666666671</v>
      </c>
      <c r="E2" s="3">
        <f>AVERAGEIF('Past Demand and Production'!B:B,Solution!A2,'Past Demand and Production'!E:E)</f>
        <v>51.249583333333334</v>
      </c>
    </row>
    <row r="3" spans="1:6" x14ac:dyDescent="0.35">
      <c r="A3" s="2">
        <v>2</v>
      </c>
      <c r="B3" s="3">
        <f>AVERAGEIF('Past Demand and Production'!B:B,A3,'Past Demand and Production'!C:C)</f>
        <v>502.00041666666652</v>
      </c>
      <c r="C3" s="3">
        <f>AVERAGEIF('Past Demand and Production'!B:B,Solution!A3,'Past Demand and Production'!D:D)</f>
        <v>418.99916666666672</v>
      </c>
      <c r="D3" s="3">
        <f>C3*Constraints!$C$2</f>
        <v>41.899916666666677</v>
      </c>
      <c r="E3" s="3">
        <f>AVERAGEIF('Past Demand and Production'!B:B,Solution!A3,'Past Demand and Production'!E:E)</f>
        <v>51.119583333333338</v>
      </c>
    </row>
    <row r="4" spans="1:6" x14ac:dyDescent="0.35">
      <c r="A4" s="2">
        <v>3</v>
      </c>
      <c r="B4" s="3">
        <f>AVERAGEIF('Past Demand and Production'!B:B,A4,'Past Demand and Production'!C:C)</f>
        <v>540.99958333333336</v>
      </c>
      <c r="C4" s="3">
        <f>AVERAGEIF('Past Demand and Production'!B:B,Solution!A4,'Past Demand and Production'!D:D)</f>
        <v>433.00041666666669</v>
      </c>
      <c r="D4" s="3">
        <f>C4*Constraints!$C$2</f>
        <v>43.300041666666672</v>
      </c>
      <c r="E4" s="3">
        <f>AVERAGEIF('Past Demand and Production'!B:B,Solution!A4,'Past Demand and Production'!E:E)</f>
        <v>47.270416666666655</v>
      </c>
    </row>
    <row r="5" spans="1:6" x14ac:dyDescent="0.35">
      <c r="A5" s="2">
        <v>4</v>
      </c>
      <c r="B5" s="3">
        <f>AVERAGEIF('Past Demand and Production'!B:B,A5,'Past Demand and Production'!C:C)</f>
        <v>497</v>
      </c>
      <c r="C5" s="3">
        <f>AVERAGEIF('Past Demand and Production'!B:B,Solution!A5,'Past Demand and Production'!D:D)</f>
        <v>486.00041666666652</v>
      </c>
      <c r="D5" s="3">
        <f>C5*Constraints!$C$2</f>
        <v>48.600041666666655</v>
      </c>
      <c r="E5" s="3">
        <f>AVERAGEIF('Past Demand and Production'!B:B,Solution!A5,'Past Demand and Production'!E:E)</f>
        <v>48.909583333333337</v>
      </c>
    </row>
    <row r="8" spans="1:6" x14ac:dyDescent="0.35">
      <c r="C8" s="2">
        <v>1</v>
      </c>
      <c r="D8" s="2">
        <v>2</v>
      </c>
      <c r="E8" s="2">
        <v>3</v>
      </c>
      <c r="F8" s="2">
        <v>4</v>
      </c>
    </row>
    <row r="9" spans="1:6" x14ac:dyDescent="0.35">
      <c r="B9" s="2" t="s">
        <v>12</v>
      </c>
      <c r="C9" s="3">
        <f>Constraints!A2</f>
        <v>200</v>
      </c>
      <c r="D9" s="3">
        <f>C12</f>
        <v>36.700041666666664</v>
      </c>
      <c r="E9" s="3">
        <f t="shared" ref="E9:F9" si="0">D12</f>
        <v>41.899916666666684</v>
      </c>
      <c r="F9" s="3">
        <f t="shared" si="0"/>
        <v>149.89908333333329</v>
      </c>
    </row>
    <row r="10" spans="1:6" x14ac:dyDescent="0.35">
      <c r="B10" s="2" t="s">
        <v>13</v>
      </c>
      <c r="C10" s="4">
        <v>203.70045833333336</v>
      </c>
      <c r="D10" s="4">
        <v>424.19904166666674</v>
      </c>
      <c r="E10" s="4">
        <v>540.99958333333336</v>
      </c>
      <c r="F10" s="4">
        <v>384.7013750000001</v>
      </c>
    </row>
    <row r="11" spans="1:6" x14ac:dyDescent="0.35">
      <c r="B11" s="2" t="s">
        <v>14</v>
      </c>
      <c r="C11" s="3">
        <f>C2</f>
        <v>367.00041666666669</v>
      </c>
      <c r="D11" s="3">
        <f>C3</f>
        <v>418.99916666666672</v>
      </c>
      <c r="E11" s="3">
        <f>C4</f>
        <v>433.00041666666669</v>
      </c>
      <c r="F11" s="3">
        <f>C5</f>
        <v>486.00041666666652</v>
      </c>
    </row>
    <row r="12" spans="1:6" x14ac:dyDescent="0.35">
      <c r="B12" s="2" t="s">
        <v>15</v>
      </c>
      <c r="C12" s="4">
        <f>C9+C10-C11</f>
        <v>36.700041666666664</v>
      </c>
      <c r="D12" s="4">
        <f t="shared" ref="D12:F12" si="1">D9+D10-D11</f>
        <v>41.899916666666684</v>
      </c>
      <c r="E12" s="4">
        <f t="shared" si="1"/>
        <v>149.89908333333329</v>
      </c>
      <c r="F12" s="4">
        <f t="shared" si="1"/>
        <v>48.600041666666812</v>
      </c>
    </row>
    <row r="13" spans="1:6" x14ac:dyDescent="0.35">
      <c r="B13" s="2"/>
      <c r="C13" s="2"/>
      <c r="D13" s="2"/>
      <c r="E13" s="2"/>
      <c r="F13" s="2"/>
    </row>
    <row r="14" spans="1:6" x14ac:dyDescent="0.35">
      <c r="B14" s="2" t="s">
        <v>16</v>
      </c>
      <c r="C14" s="3">
        <f>B2</f>
        <v>544.99875000000009</v>
      </c>
      <c r="D14" s="3">
        <f>B3</f>
        <v>502.00041666666652</v>
      </c>
      <c r="E14" s="3">
        <f>B4</f>
        <v>540.99958333333336</v>
      </c>
      <c r="F14" s="3">
        <f>B5</f>
        <v>497</v>
      </c>
    </row>
    <row r="15" spans="1:6" x14ac:dyDescent="0.35">
      <c r="B15" s="2"/>
      <c r="C15" s="2"/>
      <c r="D15" s="2"/>
      <c r="E15" s="2"/>
      <c r="F15" s="2"/>
    </row>
    <row r="16" spans="1:6" x14ac:dyDescent="0.35">
      <c r="B16" s="2" t="s">
        <v>17</v>
      </c>
      <c r="C16" s="3">
        <f>D2</f>
        <v>36.700041666666671</v>
      </c>
      <c r="D16" s="3">
        <f>D3</f>
        <v>41.899916666666677</v>
      </c>
      <c r="E16" s="3">
        <f>D4</f>
        <v>43.300041666666672</v>
      </c>
      <c r="F16" s="3">
        <f>D5</f>
        <v>48.600041666666655</v>
      </c>
    </row>
    <row r="17" spans="2:21" x14ac:dyDescent="0.35">
      <c r="B17" s="2"/>
      <c r="C17" s="2"/>
      <c r="D17" s="2"/>
      <c r="E17" s="2"/>
      <c r="F17" s="2"/>
    </row>
    <row r="18" spans="2:21" x14ac:dyDescent="0.35">
      <c r="B18" s="2" t="s">
        <v>18</v>
      </c>
      <c r="C18" s="3">
        <f>(C12+C10)/2</f>
        <v>120.20025000000001</v>
      </c>
      <c r="D18" s="3">
        <f t="shared" ref="D18:F18" si="2">(D12+D10)/2</f>
        <v>233.04947916666671</v>
      </c>
      <c r="E18" s="3">
        <f t="shared" si="2"/>
        <v>345.44933333333336</v>
      </c>
      <c r="F18" s="3">
        <f t="shared" si="2"/>
        <v>216.65070833333345</v>
      </c>
    </row>
    <row r="19" spans="2:21" x14ac:dyDescent="0.35">
      <c r="B19" s="2"/>
      <c r="C19" s="2"/>
      <c r="D19" s="2"/>
      <c r="E19" s="2"/>
      <c r="F19" s="2"/>
    </row>
    <row r="20" spans="2:21" x14ac:dyDescent="0.35">
      <c r="B20" s="2" t="s">
        <v>19</v>
      </c>
      <c r="C20" s="5">
        <f>E2</f>
        <v>51.249583333333334</v>
      </c>
      <c r="D20" s="5">
        <f>E3</f>
        <v>51.119583333333338</v>
      </c>
      <c r="E20" s="5">
        <f>E4</f>
        <v>47.270416666666655</v>
      </c>
      <c r="F20" s="5">
        <f>E5</f>
        <v>48.909583333333337</v>
      </c>
      <c r="J20" s="10" t="s">
        <v>22</v>
      </c>
      <c r="K20" s="10" t="s">
        <v>35</v>
      </c>
      <c r="L20" t="s">
        <v>36</v>
      </c>
      <c r="M20" t="s">
        <v>34</v>
      </c>
      <c r="O20" s="10" t="s">
        <v>22</v>
      </c>
      <c r="P20" s="10" t="s">
        <v>23</v>
      </c>
      <c r="Q20" t="s">
        <v>24</v>
      </c>
      <c r="R20" t="s">
        <v>27</v>
      </c>
      <c r="S20" t="s">
        <v>28</v>
      </c>
      <c r="T20" t="s">
        <v>25</v>
      </c>
      <c r="U20" t="s">
        <v>26</v>
      </c>
    </row>
    <row r="21" spans="2:21" x14ac:dyDescent="0.35">
      <c r="B21" s="2" t="s">
        <v>20</v>
      </c>
      <c r="C21" s="7">
        <v>1.87</v>
      </c>
      <c r="D21" s="7">
        <v>1.87</v>
      </c>
      <c r="E21" s="7">
        <v>1.87</v>
      </c>
      <c r="F21" s="7">
        <v>1.87</v>
      </c>
      <c r="J21" s="6">
        <v>2000</v>
      </c>
      <c r="K21" s="11">
        <v>478.28499999999997</v>
      </c>
      <c r="L21" s="11">
        <v>50.532499999999999</v>
      </c>
      <c r="M21" s="11">
        <v>507.90499999999997</v>
      </c>
      <c r="O21" s="6">
        <v>1</v>
      </c>
      <c r="P21" s="11">
        <v>367.7</v>
      </c>
      <c r="Q21" s="11">
        <v>785.94</v>
      </c>
      <c r="R21" s="11">
        <v>37.58</v>
      </c>
      <c r="S21" s="11">
        <v>71.83</v>
      </c>
      <c r="T21" s="11">
        <v>219.22</v>
      </c>
      <c r="U21" s="11">
        <v>611.16</v>
      </c>
    </row>
    <row r="22" spans="2:21" x14ac:dyDescent="0.35">
      <c r="B22" s="2"/>
      <c r="C22" s="2"/>
      <c r="D22" s="2"/>
      <c r="E22" s="2"/>
      <c r="F22" s="2"/>
      <c r="J22" s="6">
        <v>2001</v>
      </c>
      <c r="K22" s="11">
        <v>381.94500000000005</v>
      </c>
      <c r="L22" s="11">
        <v>50.535000000000004</v>
      </c>
      <c r="M22" s="11">
        <v>536.22</v>
      </c>
      <c r="O22" s="6">
        <v>2</v>
      </c>
      <c r="P22" s="11">
        <v>353.8</v>
      </c>
      <c r="Q22" s="11">
        <v>680.51</v>
      </c>
      <c r="R22" s="11">
        <v>29.22</v>
      </c>
      <c r="S22" s="11">
        <v>69.86</v>
      </c>
      <c r="T22" s="11">
        <v>272.93</v>
      </c>
      <c r="U22" s="11">
        <v>670.16</v>
      </c>
    </row>
    <row r="23" spans="2:21" x14ac:dyDescent="0.35">
      <c r="B23" s="2" t="s">
        <v>29</v>
      </c>
      <c r="C23" s="7">
        <f>C20*C10</f>
        <v>10439.563614392362</v>
      </c>
      <c r="D23" s="7">
        <f t="shared" ref="D23:F23" si="3">D20*D10</f>
        <v>21684.878260399313</v>
      </c>
      <c r="E23" s="7">
        <f t="shared" si="3"/>
        <v>25573.275720659716</v>
      </c>
      <c r="F23" s="7">
        <f t="shared" si="3"/>
        <v>18815.583959010422</v>
      </c>
      <c r="J23" s="6">
        <v>2002</v>
      </c>
      <c r="K23" s="11">
        <v>404.61749999999995</v>
      </c>
      <c r="L23" s="11">
        <v>45.699999999999996</v>
      </c>
      <c r="M23" s="11">
        <v>524.64750000000004</v>
      </c>
      <c r="O23" s="6">
        <v>3</v>
      </c>
      <c r="P23" s="11">
        <v>415.28</v>
      </c>
      <c r="Q23" s="11">
        <v>717.8</v>
      </c>
      <c r="R23" s="11">
        <v>33.909999999999997</v>
      </c>
      <c r="S23" s="11">
        <v>63.83</v>
      </c>
      <c r="T23" s="11">
        <v>256.94</v>
      </c>
      <c r="U23" s="11">
        <v>681.74</v>
      </c>
    </row>
    <row r="24" spans="2:21" x14ac:dyDescent="0.35">
      <c r="B24" s="2" t="s">
        <v>30</v>
      </c>
      <c r="C24" s="7">
        <f>C21*C18</f>
        <v>224.77446750000004</v>
      </c>
      <c r="D24" s="7">
        <f t="shared" ref="D24:F24" si="4">D21*D18</f>
        <v>435.80252604166679</v>
      </c>
      <c r="E24" s="7">
        <f t="shared" si="4"/>
        <v>645.99025333333338</v>
      </c>
      <c r="F24" s="7">
        <f t="shared" si="4"/>
        <v>405.13682458333358</v>
      </c>
      <c r="J24" s="6">
        <v>2003</v>
      </c>
      <c r="K24" s="11">
        <v>365.7</v>
      </c>
      <c r="L24" s="11">
        <v>49.577500000000001</v>
      </c>
      <c r="M24" s="11">
        <v>483.32</v>
      </c>
      <c r="O24" s="6">
        <v>4</v>
      </c>
      <c r="P24" s="11">
        <v>327.72</v>
      </c>
      <c r="Q24" s="11">
        <v>632.04</v>
      </c>
      <c r="R24" s="11">
        <v>39.33</v>
      </c>
      <c r="S24" s="11">
        <v>68.8</v>
      </c>
      <c r="T24" s="11">
        <v>264.24</v>
      </c>
      <c r="U24" s="11">
        <v>809.63</v>
      </c>
    </row>
    <row r="25" spans="2:21" x14ac:dyDescent="0.35">
      <c r="J25" s="6">
        <v>2004</v>
      </c>
      <c r="K25" s="11">
        <v>405.61500000000001</v>
      </c>
      <c r="L25" s="11">
        <v>48.882500000000007</v>
      </c>
      <c r="M25" s="11">
        <v>551.75749999999994</v>
      </c>
      <c r="O25" s="6" t="s">
        <v>32</v>
      </c>
      <c r="P25" s="11">
        <v>327.72</v>
      </c>
      <c r="Q25" s="11">
        <v>785.94</v>
      </c>
      <c r="R25" s="11">
        <v>29.22</v>
      </c>
      <c r="S25" s="11">
        <v>71.83</v>
      </c>
      <c r="T25" s="11">
        <v>219.22</v>
      </c>
      <c r="U25" s="11">
        <v>809.63</v>
      </c>
    </row>
    <row r="26" spans="2:21" x14ac:dyDescent="0.35">
      <c r="E26" s="8" t="s">
        <v>33</v>
      </c>
      <c r="F26" s="9">
        <f>SUM(C23:F24)</f>
        <v>78225.005625920152</v>
      </c>
      <c r="J26" s="6">
        <v>2005</v>
      </c>
      <c r="K26" s="11">
        <v>475.27750000000003</v>
      </c>
      <c r="L26" s="11">
        <v>51.052500000000002</v>
      </c>
      <c r="M26" s="11">
        <v>496.9425</v>
      </c>
    </row>
    <row r="27" spans="2:21" x14ac:dyDescent="0.35">
      <c r="J27" s="6">
        <v>2006</v>
      </c>
      <c r="K27" s="11">
        <v>409.94499999999999</v>
      </c>
      <c r="L27" s="11">
        <v>53.502500000000005</v>
      </c>
      <c r="M27" s="11">
        <v>546.98</v>
      </c>
    </row>
    <row r="28" spans="2:21" x14ac:dyDescent="0.35">
      <c r="J28" s="6">
        <v>2007</v>
      </c>
      <c r="K28" s="11">
        <v>526.36750000000006</v>
      </c>
      <c r="L28" s="11">
        <v>49.307500000000005</v>
      </c>
      <c r="M28" s="11">
        <v>513.82249999999999</v>
      </c>
    </row>
    <row r="29" spans="2:21" x14ac:dyDescent="0.35">
      <c r="J29" s="6">
        <v>2008</v>
      </c>
      <c r="K29" s="11">
        <v>375.91750000000002</v>
      </c>
      <c r="L29" s="11">
        <v>52.542500000000004</v>
      </c>
      <c r="M29" s="11">
        <v>522.86750000000006</v>
      </c>
    </row>
    <row r="30" spans="2:21" x14ac:dyDescent="0.35">
      <c r="J30" s="6">
        <v>2009</v>
      </c>
      <c r="K30" s="11">
        <v>368.83249999999998</v>
      </c>
      <c r="L30" s="11">
        <v>47.407499999999999</v>
      </c>
      <c r="M30" s="11">
        <v>523.61750000000006</v>
      </c>
    </row>
    <row r="31" spans="2:21" x14ac:dyDescent="0.35">
      <c r="J31" s="6">
        <v>2010</v>
      </c>
      <c r="K31" s="11">
        <v>394.65750000000003</v>
      </c>
      <c r="L31" s="11">
        <v>50.342500000000001</v>
      </c>
      <c r="M31" s="11">
        <v>495.27250000000004</v>
      </c>
    </row>
    <row r="32" spans="2:21" x14ac:dyDescent="0.35">
      <c r="J32" s="6">
        <v>2011</v>
      </c>
      <c r="K32" s="11">
        <v>359.52749999999997</v>
      </c>
      <c r="L32" s="11">
        <v>49.78</v>
      </c>
      <c r="M32" s="11">
        <v>543.48500000000001</v>
      </c>
    </row>
    <row r="33" spans="10:13" x14ac:dyDescent="0.35">
      <c r="J33" s="6">
        <v>2012</v>
      </c>
      <c r="K33" s="11">
        <v>477.3125</v>
      </c>
      <c r="L33" s="11">
        <v>50.817500000000003</v>
      </c>
      <c r="M33" s="11">
        <v>510.61</v>
      </c>
    </row>
    <row r="34" spans="10:13" x14ac:dyDescent="0.35">
      <c r="J34" s="6">
        <v>2013</v>
      </c>
      <c r="K34" s="11">
        <v>469.69</v>
      </c>
      <c r="L34" s="11">
        <v>52.43</v>
      </c>
      <c r="M34" s="11">
        <v>518.33749999999998</v>
      </c>
    </row>
    <row r="35" spans="10:13" x14ac:dyDescent="0.35">
      <c r="J35" s="6">
        <v>2014</v>
      </c>
      <c r="K35" s="11">
        <v>419.47499999999997</v>
      </c>
      <c r="L35" s="11">
        <v>44.827500000000001</v>
      </c>
      <c r="M35" s="11">
        <v>498.36</v>
      </c>
    </row>
    <row r="36" spans="10:13" x14ac:dyDescent="0.35">
      <c r="J36" s="6">
        <v>2015</v>
      </c>
      <c r="K36" s="11">
        <v>389.20749999999998</v>
      </c>
      <c r="L36" s="11">
        <v>46.287499999999994</v>
      </c>
      <c r="M36" s="11">
        <v>560.84500000000003</v>
      </c>
    </row>
    <row r="37" spans="10:13" x14ac:dyDescent="0.35">
      <c r="J37" s="6">
        <v>2016</v>
      </c>
      <c r="K37" s="11">
        <v>439.63499999999999</v>
      </c>
      <c r="L37" s="11">
        <v>47.44</v>
      </c>
      <c r="M37" s="11">
        <v>518.14499999999998</v>
      </c>
    </row>
    <row r="38" spans="10:13" x14ac:dyDescent="0.35">
      <c r="J38" s="6">
        <v>2017</v>
      </c>
      <c r="K38" s="11">
        <v>509.83500000000004</v>
      </c>
      <c r="L38" s="11">
        <v>52.94</v>
      </c>
      <c r="M38" s="11">
        <v>543.65750000000003</v>
      </c>
    </row>
    <row r="39" spans="10:13" x14ac:dyDescent="0.35">
      <c r="J39" s="6">
        <v>2018</v>
      </c>
      <c r="K39" s="11">
        <v>511.61249999999995</v>
      </c>
      <c r="L39" s="11">
        <v>51.442500000000003</v>
      </c>
      <c r="M39" s="11">
        <v>539.8075</v>
      </c>
    </row>
    <row r="40" spans="10:13" x14ac:dyDescent="0.35">
      <c r="J40" s="6">
        <v>2019</v>
      </c>
      <c r="K40" s="11">
        <v>356.90499999999997</v>
      </c>
      <c r="L40" s="11">
        <v>52.204999999999998</v>
      </c>
      <c r="M40" s="11">
        <v>509.85250000000002</v>
      </c>
    </row>
    <row r="41" spans="10:13" x14ac:dyDescent="0.35">
      <c r="J41" s="6">
        <v>2020</v>
      </c>
      <c r="K41" s="11">
        <v>463.07499999999999</v>
      </c>
      <c r="L41" s="11">
        <v>48.765000000000001</v>
      </c>
      <c r="M41" s="11">
        <v>529.24749999999995</v>
      </c>
    </row>
    <row r="42" spans="10:13" x14ac:dyDescent="0.35">
      <c r="J42" s="6">
        <v>2021</v>
      </c>
      <c r="K42" s="11">
        <v>473.74</v>
      </c>
      <c r="L42" s="11">
        <v>45.260000000000005</v>
      </c>
      <c r="M42" s="11">
        <v>457.21749999999997</v>
      </c>
    </row>
    <row r="43" spans="10:13" x14ac:dyDescent="0.35">
      <c r="J43" s="6">
        <v>2022</v>
      </c>
      <c r="K43" s="11">
        <v>428.8175</v>
      </c>
      <c r="L43" s="11">
        <v>46.614999999999995</v>
      </c>
      <c r="M43" s="11">
        <v>535.25250000000005</v>
      </c>
    </row>
    <row r="44" spans="10:13" x14ac:dyDescent="0.35">
      <c r="J44" s="6">
        <v>2023</v>
      </c>
      <c r="K44" s="11">
        <v>344.01</v>
      </c>
      <c r="L44" s="11">
        <v>53.102499999999992</v>
      </c>
      <c r="M44" s="11">
        <v>541.82249999999999</v>
      </c>
    </row>
    <row r="45" spans="10:13" x14ac:dyDescent="0.35">
      <c r="J45" s="6" t="s">
        <v>31</v>
      </c>
      <c r="K45" s="11"/>
      <c r="L45" s="11"/>
      <c r="M45" s="11"/>
    </row>
    <row r="46" spans="10:13" x14ac:dyDescent="0.35">
      <c r="J46" s="6" t="s">
        <v>32</v>
      </c>
      <c r="K46" s="11">
        <v>426.25010416666686</v>
      </c>
      <c r="L46" s="11">
        <v>49.637291666666648</v>
      </c>
      <c r="M46" s="11">
        <v>521.24968749999994</v>
      </c>
    </row>
  </sheetData>
  <conditionalFormatting sqref="B2:B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Constraints</vt:lpstr>
      <vt:lpstr>Past Demand and Production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2025-04-08T15:54:11Z</dcterms:created>
  <dcterms:modified xsi:type="dcterms:W3CDTF">2025-05-06T22:35:17Z</dcterms:modified>
</cp:coreProperties>
</file>