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SCM M&amp;A\Excel Work\"/>
    </mc:Choice>
  </mc:AlternateContent>
  <xr:revisionPtr revIDLastSave="0" documentId="13_ncr:1_{CD04A212-41DC-43E3-B616-370433732B82}" xr6:coauthVersionLast="47" xr6:coauthVersionMax="47" xr10:uidLastSave="{00000000-0000-0000-0000-000000000000}"/>
  <bookViews>
    <workbookView xWindow="-110" yWindow="-110" windowWidth="19420" windowHeight="10420" activeTab="3" xr2:uid="{A528244A-3D90-4C97-9A1D-615DE012EA35}"/>
  </bookViews>
  <sheets>
    <sheet name="Warehouses" sheetId="1" r:id="rId1"/>
    <sheet name="Model Conditions" sheetId="2" r:id="rId2"/>
    <sheet name="Distribution Centers" sheetId="3" r:id="rId3"/>
    <sheet name="Solution" sheetId="4" r:id="rId4"/>
  </sheets>
  <definedNames>
    <definedName name="solver_adj" localSheetId="3" hidden="1">Solution!$J$11:$O$14,Solution!$T$9:$W$9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Solution!$J$11:$O$14</definedName>
    <definedName name="solver_lhs2" localSheetId="3" hidden="1">Solution!$J$11:$O$14</definedName>
    <definedName name="solver_lhs3" localSheetId="3" hidden="1">Solution!$J$15:$O$15</definedName>
    <definedName name="solver_lhs4" localSheetId="3" hidden="1">Solution!$T$10:$W$10</definedName>
    <definedName name="solver_lhs5" localSheetId="3" hidden="1">Solution!$T$9:$W$9</definedName>
    <definedName name="solver_lhs6" localSheetId="3" hidden="1">Solution!$X$9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6</definedName>
    <definedName name="solver_nwt" localSheetId="3" hidden="1">1</definedName>
    <definedName name="solver_opt" localSheetId="3" hidden="1">Solution!$Z$4</definedName>
    <definedName name="solver_pre" localSheetId="3" hidden="1">0.000001</definedName>
    <definedName name="solver_rbv" localSheetId="3" hidden="1">1</definedName>
    <definedName name="solver_rel1" localSheetId="3" hidden="1">4</definedName>
    <definedName name="solver_rel2" localSheetId="3" hidden="1">3</definedName>
    <definedName name="solver_rel3" localSheetId="3" hidden="1">3</definedName>
    <definedName name="solver_rel4" localSheetId="3" hidden="1">1</definedName>
    <definedName name="solver_rel5" localSheetId="3" hidden="1">5</definedName>
    <definedName name="solver_rel6" localSheetId="3" hidden="1">1</definedName>
    <definedName name="solver_rhs1" localSheetId="3" hidden="1">"integer"</definedName>
    <definedName name="solver_rhs2" localSheetId="3" hidden="1">0</definedName>
    <definedName name="solver_rhs3" localSheetId="3" hidden="1">Solution!$J$16:$O$16</definedName>
    <definedName name="solver_rhs4" localSheetId="3" hidden="1">0</definedName>
    <definedName name="solver_rhs5" localSheetId="3" hidden="1">"binary"</definedName>
    <definedName name="solver_rhs6" localSheetId="3" hidden="1">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4" l="1"/>
  <c r="K15" i="4"/>
  <c r="L15" i="4"/>
  <c r="M15" i="4"/>
  <c r="N15" i="4"/>
  <c r="O15" i="4"/>
  <c r="J15" i="4"/>
  <c r="P16" i="4"/>
  <c r="P12" i="4"/>
  <c r="U10" i="4" s="1"/>
  <c r="P13" i="4"/>
  <c r="V10" i="4" s="1"/>
  <c r="P14" i="4"/>
  <c r="P11" i="4"/>
  <c r="G16" i="4"/>
  <c r="J6" i="4" s="1"/>
  <c r="G5" i="4"/>
  <c r="K4" i="4" s="1"/>
  <c r="G6" i="4"/>
  <c r="L4" i="4" s="1"/>
  <c r="G7" i="4"/>
  <c r="M4" i="4" s="1"/>
  <c r="G8" i="4"/>
  <c r="N4" i="4" s="1"/>
  <c r="G9" i="4"/>
  <c r="O4" i="4" s="1"/>
  <c r="G10" i="4"/>
  <c r="J5" i="4" s="1"/>
  <c r="G11" i="4"/>
  <c r="K5" i="4" s="1"/>
  <c r="G12" i="4"/>
  <c r="L5" i="4" s="1"/>
  <c r="G13" i="4"/>
  <c r="M5" i="4" s="1"/>
  <c r="G14" i="4"/>
  <c r="N5" i="4" s="1"/>
  <c r="G15" i="4"/>
  <c r="O5" i="4" s="1"/>
  <c r="G17" i="4"/>
  <c r="K6" i="4" s="1"/>
  <c r="G18" i="4"/>
  <c r="L6" i="4" s="1"/>
  <c r="G19" i="4"/>
  <c r="M6" i="4" s="1"/>
  <c r="G20" i="4"/>
  <c r="N6" i="4" s="1"/>
  <c r="G21" i="4"/>
  <c r="O6" i="4" s="1"/>
  <c r="G22" i="4"/>
  <c r="J7" i="4" s="1"/>
  <c r="G23" i="4"/>
  <c r="K7" i="4" s="1"/>
  <c r="G24" i="4"/>
  <c r="L7" i="4" s="1"/>
  <c r="G25" i="4"/>
  <c r="M7" i="4" s="1"/>
  <c r="G26" i="4"/>
  <c r="N7" i="4" s="1"/>
  <c r="G27" i="4"/>
  <c r="O7" i="4" s="1"/>
  <c r="G4" i="4"/>
  <c r="J4" i="4" s="1"/>
  <c r="W10" i="4" l="1"/>
  <c r="T10" i="4"/>
  <c r="P15" i="4"/>
  <c r="Z4" i="4"/>
</calcChain>
</file>

<file path=xl/sharedStrings.xml><?xml version="1.0" encoding="utf-8"?>
<sst xmlns="http://schemas.openxmlformats.org/spreadsheetml/2006/main" count="40" uniqueCount="36">
  <si>
    <t>warehouse</t>
  </si>
  <si>
    <t>name</t>
  </si>
  <si>
    <t>set_up_cost</t>
  </si>
  <si>
    <t>latitude</t>
  </si>
  <si>
    <t>longitude</t>
  </si>
  <si>
    <t>Candy Button Bay</t>
  </si>
  <si>
    <t>Chewy Cherry Chews Channel</t>
  </si>
  <si>
    <t>Jellybean Jungle</t>
  </si>
  <si>
    <t>Bubblegum Bay</t>
  </si>
  <si>
    <t>max_dcs</t>
  </si>
  <si>
    <t>cost_per_unit_distance</t>
  </si>
  <si>
    <t>method_to_calculate_distance</t>
  </si>
  <si>
    <t>manhattan</t>
  </si>
  <si>
    <t>distribution_center</t>
  </si>
  <si>
    <t>demand</t>
  </si>
  <si>
    <t>Lollipop Lagoon</t>
  </si>
  <si>
    <t>Turkish Delight Tundra</t>
  </si>
  <si>
    <t>Molasses Marsh</t>
  </si>
  <si>
    <t>Mochi Metropolis</t>
  </si>
  <si>
    <t>Maple Fudge Forest</t>
  </si>
  <si>
    <t>Nougat Nook</t>
  </si>
  <si>
    <t>DC</t>
  </si>
  <si>
    <t>WH</t>
  </si>
  <si>
    <t>WH LAT</t>
  </si>
  <si>
    <t>WH LONG</t>
  </si>
  <si>
    <t>DC LAT</t>
  </si>
  <si>
    <t>DC LONG</t>
  </si>
  <si>
    <t>MANHATTAN</t>
  </si>
  <si>
    <t>WH&gt;DC</t>
  </si>
  <si>
    <t>SUM</t>
  </si>
  <si>
    <t>DEMAND</t>
  </si>
  <si>
    <t>SET UP COST</t>
  </si>
  <si>
    <t>TOTAL PROFIT</t>
  </si>
  <si>
    <t>USED</t>
  </si>
  <si>
    <t>BINARY VARIABLES</t>
  </si>
  <si>
    <t>LINKING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</si>
</sst>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4" fontId="0" fillId="0" borderId="0" xfId="1" applyFont="1"/>
    <xf numFmtId="0" fontId="0" fillId="0" borderId="2" xfId="0" applyBorder="1"/>
    <xf numFmtId="0" fontId="0" fillId="0" borderId="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2CBF-1FEC-42D2-9AC7-4717BABCAD64}">
  <dimension ref="A1:E5"/>
  <sheetViews>
    <sheetView workbookViewId="0">
      <selection activeCell="C5" sqref="C5"/>
    </sheetView>
  </sheetViews>
  <sheetFormatPr defaultRowHeight="14.5" x14ac:dyDescent="0.35"/>
  <cols>
    <col min="1" max="1" width="9.6328125" bestFit="1" customWidth="1"/>
    <col min="2" max="2" width="25.1796875" bestFit="1" customWidth="1"/>
    <col min="3" max="3" width="10.54296875" bestFit="1" customWidth="1"/>
    <col min="4" max="4" width="7" bestFit="1" customWidth="1"/>
    <col min="5" max="5" width="8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">
        <v>5</v>
      </c>
      <c r="C2">
        <v>2831</v>
      </c>
      <c r="D2">
        <v>43.27</v>
      </c>
      <c r="E2">
        <v>-85.71</v>
      </c>
    </row>
    <row r="3" spans="1:5" x14ac:dyDescent="0.35">
      <c r="A3">
        <v>2</v>
      </c>
      <c r="B3" t="s">
        <v>6</v>
      </c>
      <c r="C3">
        <v>2008</v>
      </c>
      <c r="D3">
        <v>30.82</v>
      </c>
      <c r="E3">
        <v>-78.510000000000005</v>
      </c>
    </row>
    <row r="4" spans="1:5" x14ac:dyDescent="0.35">
      <c r="A4">
        <v>3</v>
      </c>
      <c r="B4" t="s">
        <v>7</v>
      </c>
      <c r="C4">
        <v>2277</v>
      </c>
      <c r="D4">
        <v>25.44</v>
      </c>
      <c r="E4">
        <v>-76.25</v>
      </c>
    </row>
    <row r="5" spans="1:5" x14ac:dyDescent="0.35">
      <c r="A5">
        <v>4</v>
      </c>
      <c r="B5" t="s">
        <v>8</v>
      </c>
      <c r="C5">
        <v>2707</v>
      </c>
      <c r="D5">
        <v>29.6</v>
      </c>
      <c r="E5">
        <v>-93.54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F287A-9950-448B-80E6-FA0E795B1021}">
  <dimension ref="A1:C2"/>
  <sheetViews>
    <sheetView workbookViewId="0">
      <selection activeCell="C12" sqref="C12"/>
    </sheetView>
  </sheetViews>
  <sheetFormatPr defaultRowHeight="14.5" x14ac:dyDescent="0.35"/>
  <cols>
    <col min="1" max="1" width="7.90625" bestFit="1" customWidth="1"/>
    <col min="2" max="2" width="19.7265625" bestFit="1" customWidth="1"/>
    <col min="3" max="3" width="26" bestFit="1" customWidth="1"/>
  </cols>
  <sheetData>
    <row r="1" spans="1:3" x14ac:dyDescent="0.35">
      <c r="A1" t="s">
        <v>9</v>
      </c>
      <c r="B1" t="s">
        <v>10</v>
      </c>
      <c r="C1" t="s">
        <v>11</v>
      </c>
    </row>
    <row r="2" spans="1:3" x14ac:dyDescent="0.35">
      <c r="A2">
        <v>2</v>
      </c>
      <c r="B2">
        <v>1</v>
      </c>
      <c r="C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18CD-AE5C-45A7-961B-FF7A192E1057}">
  <dimension ref="A1:E7"/>
  <sheetViews>
    <sheetView workbookViewId="0">
      <selection activeCell="B17" sqref="B17"/>
    </sheetView>
  </sheetViews>
  <sheetFormatPr defaultRowHeight="14.5" x14ac:dyDescent="0.35"/>
  <cols>
    <col min="1" max="1" width="16.1796875" bestFit="1" customWidth="1"/>
    <col min="2" max="2" width="18.81640625" bestFit="1" customWidth="1"/>
    <col min="3" max="3" width="7.36328125" bestFit="1" customWidth="1"/>
    <col min="4" max="4" width="7" bestFit="1" customWidth="1"/>
    <col min="5" max="5" width="8.26953125" bestFit="1" customWidth="1"/>
  </cols>
  <sheetData>
    <row r="1" spans="1:5" x14ac:dyDescent="0.35">
      <c r="A1" t="s">
        <v>13</v>
      </c>
      <c r="B1" t="s">
        <v>1</v>
      </c>
      <c r="C1" t="s">
        <v>14</v>
      </c>
      <c r="D1" t="s">
        <v>3</v>
      </c>
      <c r="E1" t="s">
        <v>4</v>
      </c>
    </row>
    <row r="2" spans="1:5" x14ac:dyDescent="0.35">
      <c r="A2">
        <v>1</v>
      </c>
      <c r="B2" t="s">
        <v>15</v>
      </c>
      <c r="C2">
        <v>980</v>
      </c>
      <c r="D2">
        <v>33.590000000000003</v>
      </c>
      <c r="E2">
        <v>-76.09</v>
      </c>
    </row>
    <row r="3" spans="1:5" x14ac:dyDescent="0.35">
      <c r="A3">
        <v>2</v>
      </c>
      <c r="B3" t="s">
        <v>16</v>
      </c>
      <c r="C3">
        <v>530</v>
      </c>
      <c r="D3">
        <v>30.39</v>
      </c>
      <c r="E3">
        <v>-73.86</v>
      </c>
    </row>
    <row r="4" spans="1:5" x14ac:dyDescent="0.35">
      <c r="A4">
        <v>3</v>
      </c>
      <c r="B4" t="s">
        <v>17</v>
      </c>
      <c r="C4">
        <v>571</v>
      </c>
      <c r="D4">
        <v>42.12</v>
      </c>
      <c r="E4">
        <v>-124.66</v>
      </c>
    </row>
    <row r="5" spans="1:5" x14ac:dyDescent="0.35">
      <c r="A5">
        <v>4</v>
      </c>
      <c r="B5" t="s">
        <v>18</v>
      </c>
      <c r="C5">
        <v>643</v>
      </c>
      <c r="D5">
        <v>25.65</v>
      </c>
      <c r="E5">
        <v>-108.54</v>
      </c>
    </row>
    <row r="6" spans="1:5" x14ac:dyDescent="0.35">
      <c r="A6">
        <v>5</v>
      </c>
      <c r="B6" t="s">
        <v>19</v>
      </c>
      <c r="C6">
        <v>632</v>
      </c>
      <c r="D6">
        <v>30.54</v>
      </c>
      <c r="E6">
        <v>-90.09</v>
      </c>
    </row>
    <row r="7" spans="1:5" x14ac:dyDescent="0.35">
      <c r="A7">
        <v>6</v>
      </c>
      <c r="B7" t="s">
        <v>20</v>
      </c>
      <c r="C7">
        <v>652</v>
      </c>
      <c r="D7">
        <v>30.39</v>
      </c>
      <c r="E7">
        <v>-70.61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01EA-94C5-452C-9540-96928F83647A}">
  <dimension ref="A3:Z27"/>
  <sheetViews>
    <sheetView tabSelected="1" workbookViewId="0">
      <selection activeCell="Z4" sqref="Z4"/>
    </sheetView>
  </sheetViews>
  <sheetFormatPr defaultRowHeight="14.5" x14ac:dyDescent="0.35"/>
  <cols>
    <col min="1" max="1" width="10.1796875" customWidth="1"/>
    <col min="4" max="4" width="8.90625" bestFit="1" customWidth="1"/>
    <col min="7" max="7" width="11.1796875" bestFit="1" customWidth="1"/>
    <col min="9" max="9" width="11.36328125" customWidth="1"/>
    <col min="17" max="17" width="17.26953125" bestFit="1" customWidth="1"/>
    <col min="19" max="19" width="19.6328125" bestFit="1" customWidth="1"/>
    <col min="20" max="20" width="6.453125" customWidth="1"/>
    <col min="21" max="21" width="6.90625" customWidth="1"/>
    <col min="22" max="22" width="6.54296875" customWidth="1"/>
    <col min="23" max="23" width="7.81640625" customWidth="1"/>
    <col min="25" max="25" width="12.26953125" bestFit="1" customWidth="1"/>
    <col min="26" max="26" width="11.1796875" bestFit="1" customWidth="1"/>
  </cols>
  <sheetData>
    <row r="3" spans="1:26" x14ac:dyDescent="0.35">
      <c r="A3" t="s">
        <v>22</v>
      </c>
      <c r="B3" t="s">
        <v>21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I3" s="6" t="s">
        <v>28</v>
      </c>
      <c r="J3" s="6">
        <v>1</v>
      </c>
      <c r="K3" s="6">
        <v>2</v>
      </c>
      <c r="L3" s="6">
        <v>3</v>
      </c>
      <c r="M3" s="6">
        <v>4</v>
      </c>
      <c r="N3" s="6">
        <v>5</v>
      </c>
      <c r="O3" s="10">
        <v>6</v>
      </c>
      <c r="P3" s="11"/>
      <c r="Q3" s="4"/>
      <c r="S3" s="2"/>
      <c r="T3" s="1"/>
      <c r="U3" s="1"/>
      <c r="V3" s="1"/>
      <c r="W3" s="1"/>
    </row>
    <row r="4" spans="1:26" x14ac:dyDescent="0.35">
      <c r="A4">
        <v>1</v>
      </c>
      <c r="B4">
        <v>1</v>
      </c>
      <c r="C4">
        <v>43.27</v>
      </c>
      <c r="D4">
        <v>-85.71</v>
      </c>
      <c r="E4">
        <v>33.590000000000003</v>
      </c>
      <c r="F4">
        <v>-76.09</v>
      </c>
      <c r="G4">
        <f>ABS(C4-E4)+ABS(D4-F4)</f>
        <v>19.29999999999999</v>
      </c>
      <c r="I4" s="6">
        <v>1</v>
      </c>
      <c r="J4" s="6">
        <f>G4</f>
        <v>19.29999999999999</v>
      </c>
      <c r="K4" s="6">
        <f>G5</f>
        <v>24.729999999999997</v>
      </c>
      <c r="L4" s="6">
        <f>G6</f>
        <v>40.100000000000009</v>
      </c>
      <c r="M4" s="6">
        <f>G7</f>
        <v>40.450000000000017</v>
      </c>
      <c r="N4" s="6">
        <f>G8</f>
        <v>17.110000000000014</v>
      </c>
      <c r="O4" s="10">
        <f>G9</f>
        <v>27.979999999999997</v>
      </c>
      <c r="P4" s="11"/>
      <c r="Q4" s="4"/>
      <c r="Y4" t="s">
        <v>32</v>
      </c>
      <c r="Z4" s="9">
        <f>SUMPRODUCT(J4:O7,J11:O14)+SUMPRODUCT(T7:W7,T9:W9)</f>
        <v>57802.530000000006</v>
      </c>
    </row>
    <row r="5" spans="1:26" x14ac:dyDescent="0.35">
      <c r="A5">
        <v>1</v>
      </c>
      <c r="B5">
        <v>2</v>
      </c>
      <c r="C5">
        <v>43.27</v>
      </c>
      <c r="D5">
        <v>-85.71</v>
      </c>
      <c r="E5">
        <v>30.39</v>
      </c>
      <c r="F5">
        <v>-73.86</v>
      </c>
      <c r="G5">
        <f t="shared" ref="G5:G27" si="0">ABS(C5-E5)+ABS(D5-F5)</f>
        <v>24.729999999999997</v>
      </c>
      <c r="I5" s="6">
        <v>2</v>
      </c>
      <c r="J5" s="6">
        <f>G10</f>
        <v>5.1900000000000048</v>
      </c>
      <c r="K5" s="6">
        <f>G11</f>
        <v>5.0800000000000054</v>
      </c>
      <c r="L5" s="6">
        <f>G12</f>
        <v>57.449999999999989</v>
      </c>
      <c r="M5" s="6">
        <f>G13</f>
        <v>35.200000000000003</v>
      </c>
      <c r="N5" s="6">
        <f>G14</f>
        <v>11.86</v>
      </c>
      <c r="O5" s="10">
        <f>G15</f>
        <v>8.3300000000000054</v>
      </c>
      <c r="P5" s="11"/>
      <c r="Q5" s="4"/>
    </row>
    <row r="6" spans="1:26" x14ac:dyDescent="0.35">
      <c r="A6">
        <v>1</v>
      </c>
      <c r="B6">
        <v>3</v>
      </c>
      <c r="C6">
        <v>43.27</v>
      </c>
      <c r="D6">
        <v>-85.71</v>
      </c>
      <c r="E6">
        <v>42.12</v>
      </c>
      <c r="F6">
        <v>-124.66</v>
      </c>
      <c r="G6">
        <f t="shared" si="0"/>
        <v>40.100000000000009</v>
      </c>
      <c r="I6" s="6">
        <v>3</v>
      </c>
      <c r="J6" s="6">
        <f>G16</f>
        <v>8.3099999999999987</v>
      </c>
      <c r="K6" s="6">
        <f>G17</f>
        <v>7.34</v>
      </c>
      <c r="L6" s="6">
        <f>G18</f>
        <v>65.089999999999989</v>
      </c>
      <c r="M6" s="6">
        <f>G19</f>
        <v>32.5</v>
      </c>
      <c r="N6" s="6">
        <f>G20</f>
        <v>18.940000000000001</v>
      </c>
      <c r="O6" s="10">
        <f>G21</f>
        <v>10.59</v>
      </c>
      <c r="P6" s="11"/>
      <c r="Q6" s="4"/>
    </row>
    <row r="7" spans="1:26" x14ac:dyDescent="0.35">
      <c r="A7">
        <v>1</v>
      </c>
      <c r="B7">
        <v>4</v>
      </c>
      <c r="C7">
        <v>43.27</v>
      </c>
      <c r="D7">
        <v>-85.71</v>
      </c>
      <c r="E7">
        <v>25.65</v>
      </c>
      <c r="F7">
        <v>-108.54</v>
      </c>
      <c r="G7">
        <f t="shared" si="0"/>
        <v>40.450000000000017</v>
      </c>
      <c r="I7" s="6">
        <v>4</v>
      </c>
      <c r="J7" s="6">
        <f>G22</f>
        <v>21.440000000000005</v>
      </c>
      <c r="K7" s="6">
        <f>G23</f>
        <v>20.470000000000006</v>
      </c>
      <c r="L7" s="6">
        <f>G24</f>
        <v>43.639999999999986</v>
      </c>
      <c r="M7" s="6">
        <f>G25</f>
        <v>18.950000000000003</v>
      </c>
      <c r="N7" s="6">
        <f>G26</f>
        <v>4.3900000000000006</v>
      </c>
      <c r="O7" s="10">
        <f>G27</f>
        <v>23.720000000000006</v>
      </c>
      <c r="P7" s="11"/>
      <c r="Q7" s="4"/>
      <c r="S7" s="8" t="s">
        <v>31</v>
      </c>
      <c r="T7" s="7">
        <v>2831</v>
      </c>
      <c r="U7" s="7">
        <v>2008</v>
      </c>
      <c r="V7" s="7">
        <v>2277</v>
      </c>
      <c r="W7" s="7">
        <v>2707</v>
      </c>
    </row>
    <row r="8" spans="1:26" x14ac:dyDescent="0.35">
      <c r="A8">
        <v>1</v>
      </c>
      <c r="B8">
        <v>5</v>
      </c>
      <c r="C8">
        <v>43.27</v>
      </c>
      <c r="D8">
        <v>-85.71</v>
      </c>
      <c r="E8">
        <v>30.54</v>
      </c>
      <c r="F8">
        <v>-90.09</v>
      </c>
      <c r="G8">
        <f t="shared" si="0"/>
        <v>17.110000000000014</v>
      </c>
    </row>
    <row r="9" spans="1:26" x14ac:dyDescent="0.35">
      <c r="A9">
        <v>1</v>
      </c>
      <c r="B9">
        <v>6</v>
      </c>
      <c r="C9">
        <v>43.27</v>
      </c>
      <c r="D9">
        <v>-85.71</v>
      </c>
      <c r="E9">
        <v>30.39</v>
      </c>
      <c r="F9">
        <v>-70.61</v>
      </c>
      <c r="G9">
        <f t="shared" si="0"/>
        <v>27.979999999999997</v>
      </c>
      <c r="S9" s="6" t="s">
        <v>34</v>
      </c>
      <c r="T9" s="6">
        <v>0</v>
      </c>
      <c r="U9" s="6">
        <v>1</v>
      </c>
      <c r="V9" s="6">
        <v>0</v>
      </c>
      <c r="W9" s="6">
        <v>1</v>
      </c>
      <c r="X9">
        <f>SUM(T9:W9)</f>
        <v>2</v>
      </c>
    </row>
    <row r="10" spans="1:26" x14ac:dyDescent="0.35">
      <c r="A10">
        <v>2</v>
      </c>
      <c r="B10">
        <v>1</v>
      </c>
      <c r="C10">
        <v>30.82</v>
      </c>
      <c r="D10">
        <v>-78.510000000000005</v>
      </c>
      <c r="E10">
        <v>33.590000000000003</v>
      </c>
      <c r="F10">
        <v>-76.09</v>
      </c>
      <c r="G10">
        <f t="shared" si="0"/>
        <v>5.1900000000000048</v>
      </c>
      <c r="I10" s="6" t="s">
        <v>28</v>
      </c>
      <c r="J10" s="6">
        <v>1</v>
      </c>
      <c r="K10" s="6">
        <v>2</v>
      </c>
      <c r="L10" s="6">
        <v>3</v>
      </c>
      <c r="M10" s="6">
        <v>4</v>
      </c>
      <c r="N10" s="6">
        <v>5</v>
      </c>
      <c r="O10" s="6">
        <v>6</v>
      </c>
      <c r="P10" s="7" t="s">
        <v>29</v>
      </c>
      <c r="Q10" s="5"/>
      <c r="R10" s="1"/>
      <c r="S10" s="6" t="s">
        <v>35</v>
      </c>
      <c r="T10" s="6">
        <f>P11-(P16*T9)</f>
        <v>0</v>
      </c>
      <c r="U10" s="6">
        <f>P12-(P16*U9)</f>
        <v>-1846</v>
      </c>
      <c r="V10" s="6">
        <f>P13-(P16*V9)</f>
        <v>0</v>
      </c>
      <c r="W10" s="6">
        <f>P14-(P16*W9)</f>
        <v>-2162</v>
      </c>
    </row>
    <row r="11" spans="1:26" x14ac:dyDescent="0.35">
      <c r="A11">
        <v>2</v>
      </c>
      <c r="B11">
        <v>2</v>
      </c>
      <c r="C11">
        <v>30.82</v>
      </c>
      <c r="D11">
        <v>-78.510000000000005</v>
      </c>
      <c r="E11">
        <v>30.39</v>
      </c>
      <c r="F11">
        <v>-73.86</v>
      </c>
      <c r="G11">
        <f t="shared" si="0"/>
        <v>5.0800000000000054</v>
      </c>
      <c r="I11" s="6">
        <v>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f>SUM(J11:O11)</f>
        <v>0</v>
      </c>
    </row>
    <row r="12" spans="1:26" x14ac:dyDescent="0.35">
      <c r="A12">
        <v>2</v>
      </c>
      <c r="B12">
        <v>3</v>
      </c>
      <c r="C12">
        <v>30.82</v>
      </c>
      <c r="D12">
        <v>-78.510000000000005</v>
      </c>
      <c r="E12">
        <v>42.12</v>
      </c>
      <c r="F12">
        <v>-124.66</v>
      </c>
      <c r="G12">
        <f t="shared" si="0"/>
        <v>57.449999999999989</v>
      </c>
      <c r="I12" s="6">
        <v>2</v>
      </c>
      <c r="J12" s="6">
        <v>980</v>
      </c>
      <c r="K12" s="6">
        <v>530</v>
      </c>
      <c r="L12" s="6">
        <v>0</v>
      </c>
      <c r="M12" s="6">
        <v>0</v>
      </c>
      <c r="N12" s="6">
        <v>0</v>
      </c>
      <c r="O12" s="6">
        <v>652</v>
      </c>
      <c r="P12" s="6">
        <f>SUM(J12:O12)</f>
        <v>2162</v>
      </c>
    </row>
    <row r="13" spans="1:26" x14ac:dyDescent="0.35">
      <c r="A13">
        <v>2</v>
      </c>
      <c r="B13">
        <v>4</v>
      </c>
      <c r="C13">
        <v>30.82</v>
      </c>
      <c r="D13">
        <v>-78.510000000000005</v>
      </c>
      <c r="E13">
        <v>25.65</v>
      </c>
      <c r="F13">
        <v>-108.54</v>
      </c>
      <c r="G13">
        <f t="shared" si="0"/>
        <v>35.200000000000003</v>
      </c>
      <c r="I13" s="6">
        <v>3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f>SUM(J13:O13)</f>
        <v>0</v>
      </c>
    </row>
    <row r="14" spans="1:26" x14ac:dyDescent="0.35">
      <c r="A14">
        <v>2</v>
      </c>
      <c r="B14">
        <v>5</v>
      </c>
      <c r="C14">
        <v>30.82</v>
      </c>
      <c r="D14">
        <v>-78.510000000000005</v>
      </c>
      <c r="E14">
        <v>30.54</v>
      </c>
      <c r="F14">
        <v>-90.09</v>
      </c>
      <c r="G14">
        <f t="shared" si="0"/>
        <v>11.86</v>
      </c>
      <c r="I14" s="6">
        <v>4</v>
      </c>
      <c r="J14" s="6">
        <v>0</v>
      </c>
      <c r="K14" s="6">
        <v>0</v>
      </c>
      <c r="L14" s="6">
        <v>571</v>
      </c>
      <c r="M14" s="6">
        <v>643</v>
      </c>
      <c r="N14" s="6">
        <v>632</v>
      </c>
      <c r="O14" s="6">
        <v>0</v>
      </c>
      <c r="P14" s="6">
        <f>SUM(J14:O14)</f>
        <v>1846</v>
      </c>
    </row>
    <row r="15" spans="1:26" x14ac:dyDescent="0.35">
      <c r="A15">
        <v>2</v>
      </c>
      <c r="B15">
        <v>6</v>
      </c>
      <c r="C15">
        <v>30.82</v>
      </c>
      <c r="D15">
        <v>-78.510000000000005</v>
      </c>
      <c r="E15">
        <v>30.39</v>
      </c>
      <c r="F15">
        <v>-70.61</v>
      </c>
      <c r="G15">
        <f t="shared" si="0"/>
        <v>8.3300000000000054</v>
      </c>
      <c r="I15" s="6" t="s">
        <v>33</v>
      </c>
      <c r="J15" s="6">
        <f>SUM(J11:J14)</f>
        <v>980</v>
      </c>
      <c r="K15" s="6">
        <f t="shared" ref="K15:P15" si="1">SUM(K11:K14)</f>
        <v>530</v>
      </c>
      <c r="L15" s="6">
        <f t="shared" si="1"/>
        <v>571</v>
      </c>
      <c r="M15" s="6">
        <f t="shared" si="1"/>
        <v>643</v>
      </c>
      <c r="N15" s="6">
        <f t="shared" si="1"/>
        <v>632</v>
      </c>
      <c r="O15" s="6">
        <f t="shared" si="1"/>
        <v>652</v>
      </c>
      <c r="P15" s="6">
        <f t="shared" si="1"/>
        <v>4008</v>
      </c>
    </row>
    <row r="16" spans="1:26" x14ac:dyDescent="0.35">
      <c r="A16">
        <v>3</v>
      </c>
      <c r="B16">
        <v>1</v>
      </c>
      <c r="C16">
        <v>25.44</v>
      </c>
      <c r="D16">
        <v>-76.25</v>
      </c>
      <c r="E16">
        <v>33.590000000000003</v>
      </c>
      <c r="F16">
        <v>-76.09</v>
      </c>
      <c r="G16">
        <f t="shared" si="0"/>
        <v>8.3099999999999987</v>
      </c>
      <c r="I16" s="6" t="s">
        <v>30</v>
      </c>
      <c r="J16" s="6">
        <v>980</v>
      </c>
      <c r="K16" s="6">
        <v>530</v>
      </c>
      <c r="L16" s="6">
        <v>571</v>
      </c>
      <c r="M16" s="6">
        <v>643</v>
      </c>
      <c r="N16" s="6">
        <v>632</v>
      </c>
      <c r="O16" s="6">
        <v>652</v>
      </c>
      <c r="P16" s="6">
        <f>SUM(J16:O16)</f>
        <v>4008</v>
      </c>
    </row>
    <row r="17" spans="1:9" x14ac:dyDescent="0.35">
      <c r="A17">
        <v>3</v>
      </c>
      <c r="B17">
        <v>2</v>
      </c>
      <c r="C17">
        <v>25.44</v>
      </c>
      <c r="D17">
        <v>-76.25</v>
      </c>
      <c r="E17">
        <v>30.39</v>
      </c>
      <c r="F17">
        <v>-73.86</v>
      </c>
      <c r="G17">
        <f t="shared" si="0"/>
        <v>7.34</v>
      </c>
      <c r="I17" s="3"/>
    </row>
    <row r="18" spans="1:9" x14ac:dyDescent="0.35">
      <c r="A18">
        <v>3</v>
      </c>
      <c r="B18">
        <v>3</v>
      </c>
      <c r="C18">
        <v>25.44</v>
      </c>
      <c r="D18">
        <v>-76.25</v>
      </c>
      <c r="E18">
        <v>42.12</v>
      </c>
      <c r="F18">
        <v>-124.66</v>
      </c>
      <c r="G18">
        <f t="shared" si="0"/>
        <v>65.089999999999989</v>
      </c>
    </row>
    <row r="19" spans="1:9" x14ac:dyDescent="0.35">
      <c r="A19">
        <v>3</v>
      </c>
      <c r="B19">
        <v>4</v>
      </c>
      <c r="C19">
        <v>25.44</v>
      </c>
      <c r="D19">
        <v>-76.25</v>
      </c>
      <c r="E19">
        <v>25.65</v>
      </c>
      <c r="F19">
        <v>-108.54</v>
      </c>
      <c r="G19">
        <f t="shared" si="0"/>
        <v>32.5</v>
      </c>
    </row>
    <row r="20" spans="1:9" x14ac:dyDescent="0.35">
      <c r="A20">
        <v>3</v>
      </c>
      <c r="B20">
        <v>5</v>
      </c>
      <c r="C20">
        <v>25.44</v>
      </c>
      <c r="D20">
        <v>-76.25</v>
      </c>
      <c r="E20">
        <v>30.54</v>
      </c>
      <c r="F20">
        <v>-90.09</v>
      </c>
      <c r="G20">
        <f t="shared" si="0"/>
        <v>18.940000000000001</v>
      </c>
    </row>
    <row r="21" spans="1:9" x14ac:dyDescent="0.35">
      <c r="A21">
        <v>3</v>
      </c>
      <c r="B21">
        <v>6</v>
      </c>
      <c r="C21">
        <v>25.44</v>
      </c>
      <c r="D21">
        <v>-76.25</v>
      </c>
      <c r="E21">
        <v>30.39</v>
      </c>
      <c r="F21">
        <v>-70.61</v>
      </c>
      <c r="G21">
        <f t="shared" si="0"/>
        <v>10.59</v>
      </c>
    </row>
    <row r="22" spans="1:9" x14ac:dyDescent="0.35">
      <c r="A22">
        <v>4</v>
      </c>
      <c r="B22">
        <v>1</v>
      </c>
      <c r="C22">
        <v>29.6</v>
      </c>
      <c r="D22">
        <v>-93.54</v>
      </c>
      <c r="E22">
        <v>33.590000000000003</v>
      </c>
      <c r="F22">
        <v>-76.09</v>
      </c>
      <c r="G22">
        <f t="shared" si="0"/>
        <v>21.440000000000005</v>
      </c>
    </row>
    <row r="23" spans="1:9" x14ac:dyDescent="0.35">
      <c r="A23">
        <v>4</v>
      </c>
      <c r="B23">
        <v>2</v>
      </c>
      <c r="C23">
        <v>29.6</v>
      </c>
      <c r="D23">
        <v>-93.54</v>
      </c>
      <c r="E23">
        <v>30.39</v>
      </c>
      <c r="F23">
        <v>-73.86</v>
      </c>
      <c r="G23">
        <f t="shared" si="0"/>
        <v>20.470000000000006</v>
      </c>
    </row>
    <row r="24" spans="1:9" x14ac:dyDescent="0.35">
      <c r="A24">
        <v>4</v>
      </c>
      <c r="B24">
        <v>3</v>
      </c>
      <c r="C24">
        <v>29.6</v>
      </c>
      <c r="D24">
        <v>-93.54</v>
      </c>
      <c r="E24">
        <v>42.12</v>
      </c>
      <c r="F24">
        <v>-124.66</v>
      </c>
      <c r="G24">
        <f t="shared" si="0"/>
        <v>43.639999999999986</v>
      </c>
    </row>
    <row r="25" spans="1:9" x14ac:dyDescent="0.35">
      <c r="A25">
        <v>4</v>
      </c>
      <c r="B25">
        <v>4</v>
      </c>
      <c r="C25">
        <v>29.6</v>
      </c>
      <c r="D25">
        <v>-93.54</v>
      </c>
      <c r="E25">
        <v>25.65</v>
      </c>
      <c r="F25">
        <v>-108.54</v>
      </c>
      <c r="G25">
        <f t="shared" si="0"/>
        <v>18.950000000000003</v>
      </c>
    </row>
    <row r="26" spans="1:9" x14ac:dyDescent="0.35">
      <c r="A26">
        <v>4</v>
      </c>
      <c r="B26">
        <v>5</v>
      </c>
      <c r="C26">
        <v>29.6</v>
      </c>
      <c r="D26">
        <v>-93.54</v>
      </c>
      <c r="E26">
        <v>30.54</v>
      </c>
      <c r="F26">
        <v>-90.09</v>
      </c>
      <c r="G26">
        <f t="shared" si="0"/>
        <v>4.3900000000000006</v>
      </c>
    </row>
    <row r="27" spans="1:9" x14ac:dyDescent="0.35">
      <c r="A27">
        <v>4</v>
      </c>
      <c r="B27">
        <v>6</v>
      </c>
      <c r="C27">
        <v>29.6</v>
      </c>
      <c r="D27">
        <v>-93.54</v>
      </c>
      <c r="E27">
        <v>30.39</v>
      </c>
      <c r="F27">
        <v>-70.61</v>
      </c>
      <c r="G27">
        <f t="shared" si="0"/>
        <v>23.720000000000006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Warehouses</vt:lpstr>
      <vt:lpstr>Model Conditions</vt:lpstr>
      <vt:lpstr>Distribution Centers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Macaulay</dc:creator>
  <cp:lastModifiedBy>Marcus Macaulay</cp:lastModifiedBy>
  <dcterms:created xsi:type="dcterms:W3CDTF">2025-04-09T14:16:40Z</dcterms:created>
  <dcterms:modified xsi:type="dcterms:W3CDTF">2025-04-10T13:41:12Z</dcterms:modified>
</cp:coreProperties>
</file>