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OIL_parameters" sheetId="1" state="visible" r:id="rId1"/>
    <sheet name="Folha1" sheetId="2" state="visible" r:id="rId2"/>
    <sheet name="Planilha1" sheetId="3" state="visible" r:id="rId3"/>
  </sheets>
  <calcPr/>
</workbook>
</file>

<file path=xl/sharedStrings.xml><?xml version="1.0" encoding="utf-8"?>
<sst xmlns="http://schemas.openxmlformats.org/spreadsheetml/2006/main" count="190" uniqueCount="190">
  <si>
    <t xml:space="preserve">HydroPol2D - Soil Parameters</t>
  </si>
  <si>
    <t>Soil_type</t>
  </si>
  <si>
    <t>Index</t>
  </si>
  <si>
    <r>
      <t>k</t>
    </r>
    <r>
      <rPr>
        <vertAlign val="subscript"/>
        <sz val="12"/>
        <color theme="1"/>
        <rFont val="Garamond"/>
      </rPr>
      <t>sat</t>
    </r>
    <r>
      <rPr>
        <sz val="12"/>
        <color theme="1"/>
        <rFont val="Garamond"/>
      </rPr>
      <t xml:space="preserve"> (mm/h)</t>
    </r>
  </si>
  <si>
    <r>
      <rPr>
        <sz val="12"/>
        <color theme="1"/>
        <rFont val="Calibri"/>
      </rPr>
      <t>ψ</t>
    </r>
    <r>
      <rPr>
        <sz val="12"/>
        <color theme="1"/>
        <rFont val="Garamond"/>
      </rPr>
      <t xml:space="preserve"> (mm)</t>
    </r>
  </si>
  <si>
    <r>
      <t>I</t>
    </r>
    <r>
      <rPr>
        <vertAlign val="subscript"/>
        <sz val="12"/>
        <color theme="1"/>
        <rFont val="Garamond"/>
      </rPr>
      <t>0</t>
    </r>
    <r>
      <rPr>
        <sz val="12"/>
        <color theme="1"/>
        <rFont val="Garamond"/>
      </rPr>
      <t xml:space="preserve"> (mm)</t>
    </r>
  </si>
  <si>
    <t xml:space="preserve">θsat (cm3.cm-3)</t>
  </si>
  <si>
    <t xml:space="preserve">θi (cm3.cm-3)</t>
  </si>
  <si>
    <t xml:space="preserve">Eutric Planosol</t>
  </si>
  <si>
    <t>DN</t>
  </si>
  <si>
    <t>HWSD2_SMU_ID</t>
  </si>
  <si>
    <t>HWSD2_SMU_WISE30s_SMU_ID</t>
  </si>
  <si>
    <t>HWSD2_SMU_HWSD1_SMU_ID</t>
  </si>
  <si>
    <t>HWSD2_SMU_COVERAGE</t>
  </si>
  <si>
    <t>HWSD2_SMU_SHARE</t>
  </si>
  <si>
    <t>HWSD2_SMU_WRB4</t>
  </si>
  <si>
    <t>HWSD2_SMU_WRB_PHASES</t>
  </si>
  <si>
    <t>HWSD2_SMU_WRB2</t>
  </si>
  <si>
    <t>HWSD2_SMU_WRB2_CODE</t>
  </si>
  <si>
    <t>HWSD2_SMU_FAO90</t>
  </si>
  <si>
    <t>HWSD2_SMU_KOPPEN</t>
  </si>
  <si>
    <t>HWSD2_SMU_TEXTURE_USDA</t>
  </si>
  <si>
    <t>Ksat(cm/hr)</t>
  </si>
  <si>
    <t xml:space="preserve">PSI (cm)</t>
  </si>
  <si>
    <t>Porosity</t>
  </si>
  <si>
    <t>KSAt(mm/hr)</t>
  </si>
  <si>
    <t>PSI</t>
  </si>
  <si>
    <t>theta</t>
  </si>
  <si>
    <t>HWSD2_SMU_REF_BULK_DENSITY</t>
  </si>
  <si>
    <t>HWSD2_SMU_BULK_DENSITY</t>
  </si>
  <si>
    <t>HWSD2_SMU_DRAINAGE</t>
  </si>
  <si>
    <t>HWSD2_SMU_ROOT_DEPTH</t>
  </si>
  <si>
    <t>HWSD2_SMU_AWC</t>
  </si>
  <si>
    <t>HWSD2_SMU_PHASE1</t>
  </si>
  <si>
    <t>HWSD2_SMU_PHASE2</t>
  </si>
  <si>
    <t>HWSD2_SMU_ROOTS</t>
  </si>
  <si>
    <t>HWSD2_SMU_IL</t>
  </si>
  <si>
    <t>HWSD2_SMU_ADD_PROP</t>
  </si>
  <si>
    <t>WD30007001</t>
  </si>
  <si>
    <t>TC</t>
  </si>
  <si>
    <t>UR</t>
  </si>
  <si>
    <t>C</t>
  </si>
  <si>
    <t>WD10017012</t>
  </si>
  <si>
    <t>UMcm</t>
  </si>
  <si>
    <t>UM</t>
  </si>
  <si>
    <t>CMu</t>
  </si>
  <si>
    <t>A</t>
  </si>
  <si>
    <t>MW</t>
  </si>
  <si>
    <t>WD10017015</t>
  </si>
  <si>
    <t>Nthu</t>
  </si>
  <si>
    <t>NT</t>
  </si>
  <si>
    <t>NTu</t>
  </si>
  <si>
    <t>WD10017036</t>
  </si>
  <si>
    <t>RGeu</t>
  </si>
  <si>
    <t>RGleeu</t>
  </si>
  <si>
    <t>RG</t>
  </si>
  <si>
    <t>RGe</t>
  </si>
  <si>
    <t>WD20017047</t>
  </si>
  <si>
    <t>LVab</t>
  </si>
  <si>
    <t>LVleab</t>
  </si>
  <si>
    <t>LV</t>
  </si>
  <si>
    <t>LVa</t>
  </si>
  <si>
    <t>B</t>
  </si>
  <si>
    <t>WD10017049</t>
  </si>
  <si>
    <t>RGca</t>
  </si>
  <si>
    <t>RGleca</t>
  </si>
  <si>
    <t>RGc</t>
  </si>
  <si>
    <t>WD10017050</t>
  </si>
  <si>
    <t>GLeu</t>
  </si>
  <si>
    <t>GL</t>
  </si>
  <si>
    <t>GLe</t>
  </si>
  <si>
    <t>VP</t>
  </si>
  <si>
    <t>WD10017087</t>
  </si>
  <si>
    <t>KSha</t>
  </si>
  <si>
    <t>KSle</t>
  </si>
  <si>
    <t>KS</t>
  </si>
  <si>
    <t>KSh</t>
  </si>
  <si>
    <t>WD10017088</t>
  </si>
  <si>
    <t>WD10017089</t>
  </si>
  <si>
    <t>WD10017090</t>
  </si>
  <si>
    <t>FLeu</t>
  </si>
  <si>
    <t>FL</t>
  </si>
  <si>
    <t>FLe</t>
  </si>
  <si>
    <t>I</t>
  </si>
  <si>
    <t>WD10017091</t>
  </si>
  <si>
    <t>LPrz</t>
  </si>
  <si>
    <t>LP</t>
  </si>
  <si>
    <t>LPk</t>
  </si>
  <si>
    <t>WD10017092</t>
  </si>
  <si>
    <t>UMlecm</t>
  </si>
  <si>
    <t>WD10017093</t>
  </si>
  <si>
    <t>WD10017094</t>
  </si>
  <si>
    <t>WD10017095</t>
  </si>
  <si>
    <t>WD10017096</t>
  </si>
  <si>
    <t>NTlehu</t>
  </si>
  <si>
    <t>WD10017097</t>
  </si>
  <si>
    <t>AN</t>
  </si>
  <si>
    <t>ANh</t>
  </si>
  <si>
    <t>WD10017098</t>
  </si>
  <si>
    <t>WD10017099</t>
  </si>
  <si>
    <t>NTh</t>
  </si>
  <si>
    <t>WD10017100</t>
  </si>
  <si>
    <t>WD10017101</t>
  </si>
  <si>
    <t>WD10017102</t>
  </si>
  <si>
    <t>WD10017103</t>
  </si>
  <si>
    <t>WD10017104</t>
  </si>
  <si>
    <t>WD10017105</t>
  </si>
  <si>
    <t>FLdy</t>
  </si>
  <si>
    <t>FLd</t>
  </si>
  <si>
    <t>WD10017106</t>
  </si>
  <si>
    <t>CMdy</t>
  </si>
  <si>
    <t>CM</t>
  </si>
  <si>
    <t>CMd</t>
  </si>
  <si>
    <t>WD10017107</t>
  </si>
  <si>
    <t>WD10017108</t>
  </si>
  <si>
    <t>CMledy</t>
  </si>
  <si>
    <t>WD10017109</t>
  </si>
  <si>
    <t>WD10017110</t>
  </si>
  <si>
    <t>WD10017111</t>
  </si>
  <si>
    <t>WD10017112</t>
  </si>
  <si>
    <t>WD10017113</t>
  </si>
  <si>
    <t>WD10017114</t>
  </si>
  <si>
    <t>WD10017115</t>
  </si>
  <si>
    <t>WD10017116</t>
  </si>
  <si>
    <t>WD10017117</t>
  </si>
  <si>
    <t>CMgl</t>
  </si>
  <si>
    <t>CMg</t>
  </si>
  <si>
    <t>P</t>
  </si>
  <si>
    <t>WD10017118</t>
  </si>
  <si>
    <t>WD10017119</t>
  </si>
  <si>
    <t>WD10017120</t>
  </si>
  <si>
    <t>WD10017121</t>
  </si>
  <si>
    <t>CMeu</t>
  </si>
  <si>
    <t>CMe</t>
  </si>
  <si>
    <t>WD10017122</t>
  </si>
  <si>
    <t>VRha</t>
  </si>
  <si>
    <t>VR</t>
  </si>
  <si>
    <t>VRe</t>
  </si>
  <si>
    <t>WD10017123</t>
  </si>
  <si>
    <t>WD10017124</t>
  </si>
  <si>
    <t>ANledy</t>
  </si>
  <si>
    <t>WD10017125</t>
  </si>
  <si>
    <t>WD10017126</t>
  </si>
  <si>
    <t>WD10017127</t>
  </si>
  <si>
    <t>WD10017128</t>
  </si>
  <si>
    <t>GLum</t>
  </si>
  <si>
    <t>GLu</t>
  </si>
  <si>
    <t>WD10017129</t>
  </si>
  <si>
    <t>WR</t>
  </si>
  <si>
    <t>WD10018691</t>
  </si>
  <si>
    <t>WD10018692</t>
  </si>
  <si>
    <t>WD10018693</t>
  </si>
  <si>
    <t>WD10018694</t>
  </si>
  <si>
    <t>WD10018695</t>
  </si>
  <si>
    <t>WD10018701</t>
  </si>
  <si>
    <t>WD10018712</t>
  </si>
  <si>
    <t>WD10018713</t>
  </si>
  <si>
    <t>WD10018715</t>
  </si>
  <si>
    <t>CMlekkeu</t>
  </si>
  <si>
    <t>WD10027058</t>
  </si>
  <si>
    <t>WD10027059</t>
  </si>
  <si>
    <t>WD10027067</t>
  </si>
  <si>
    <t>VRkk</t>
  </si>
  <si>
    <t xml:space="preserve">Undifferentiated Technosols</t>
  </si>
  <si>
    <t xml:space="preserve">Cambic Umbrisols</t>
  </si>
  <si>
    <t xml:space="preserve">Humic Nitisols</t>
  </si>
  <si>
    <t xml:space="preserve">Eutric Regosols</t>
  </si>
  <si>
    <t xml:space="preserve">Albic Leptip Luvisol</t>
  </si>
  <si>
    <t xml:space="preserve">Calcaric Leptip Regosol</t>
  </si>
  <si>
    <t xml:space="preserve">Eutric Gleysols</t>
  </si>
  <si>
    <t xml:space="preserve">Leptip Kastanozems</t>
  </si>
  <si>
    <t xml:space="preserve">Eutric Fluvisols</t>
  </si>
  <si>
    <t xml:space="preserve">Rendzic Leptosols</t>
  </si>
  <si>
    <t xml:space="preserve">Cambic Leptic Umbrisol</t>
  </si>
  <si>
    <t xml:space="preserve">Eutric  Leptic Regosols</t>
  </si>
  <si>
    <t xml:space="preserve">Humic Leptic Nitisol</t>
  </si>
  <si>
    <t>Andosols</t>
  </si>
  <si>
    <t>Nitisols</t>
  </si>
  <si>
    <t xml:space="preserve">Dystric Fluvisols</t>
  </si>
  <si>
    <t xml:space="preserve">Dystric Cambisols</t>
  </si>
  <si>
    <t xml:space="preserve">Dystric Leptic Cambisols</t>
  </si>
  <si>
    <t xml:space="preserve">Eutric Fluviosol</t>
  </si>
  <si>
    <t xml:space="preserve">Gleyic Cambisols</t>
  </si>
  <si>
    <t xml:space="preserve">Eutric Cambisols</t>
  </si>
  <si>
    <t xml:space="preserve">Haplic Vertisols</t>
  </si>
  <si>
    <t xml:space="preserve">Dystric Leptip Andosol</t>
  </si>
  <si>
    <t xml:space="preserve">Umbirc Gleysol</t>
  </si>
  <si>
    <t xml:space="preserve">Open Water</t>
  </si>
  <si>
    <t xml:space="preserve">Eutric Akroskeletic Leptip Cambisol</t>
  </si>
  <si>
    <t xml:space="preserve">Akroskeletic Vertisol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</si>
</sst>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2.000000"/>
      <color theme="1"/>
      <name val="Garamond"/>
    </font>
    <font>
      <b/>
      <sz val="18.000000"/>
      <color indexed="2"/>
      <name val="Garamond"/>
    </font>
    <font>
      <sz val="12.000000"/>
      <color theme="1"/>
      <name val="Calibri"/>
    </font>
    <font>
      <sz val="11.000000"/>
      <color theme="1"/>
      <name val="Arial"/>
    </font>
    <font>
      <sz val="12.00000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medium">
        <color theme="0" tint="-0.24994659260841701"/>
      </right>
      <top style="none"/>
      <bottom style="none"/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2" borderId="0" numFmtId="0" xfId="0" applyFont="1" applyFill="1"/>
    <xf fontId="2" fillId="3" borderId="0" numFmtId="0" xfId="0" applyFont="1" applyFill="1" applyAlignment="1">
      <alignment horizontal="center"/>
    </xf>
    <xf fontId="2" fillId="3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3" fillId="2" borderId="2" numFmtId="0" xfId="0" applyFont="1" applyFill="1" applyBorder="1" applyAlignment="1">
      <alignment horizontal="center"/>
    </xf>
    <xf fontId="1" fillId="3" borderId="1" numFmtId="0" xfId="0" applyFont="1" applyFill="1" applyBorder="1"/>
    <xf fontId="4" fillId="2" borderId="0" numFmtId="0" xfId="0" applyFont="1" applyFill="1" applyAlignment="1">
      <alignment horizontal="center"/>
    </xf>
    <xf fontId="4" fillId="2" borderId="0" numFmtId="2" xfId="0" applyNumberFormat="1" applyFont="1" applyFill="1" applyAlignment="1">
      <alignment horizontal="center"/>
    </xf>
    <xf fontId="5" fillId="2" borderId="0" numFmtId="0" xfId="0" applyFont="1" applyFill="1" applyAlignment="1">
      <alignment horizontal="center"/>
    </xf>
    <xf fontId="1" fillId="4" borderId="3" numFmtId="0" xfId="0" applyFont="1" applyFill="1" applyBorder="1" applyAlignment="1">
      <alignment horizontal="center"/>
    </xf>
    <xf fontId="4" fillId="5" borderId="3" numFmtId="2" xfId="0" applyNumberFormat="1" applyFont="1" applyFill="1" applyBorder="1" applyAlignment="1">
      <alignment horizontal="center"/>
    </xf>
    <xf fontId="5" fillId="5" borderId="3" numFmtId="0" xfId="0" applyFont="1" applyFill="1" applyBorder="1" applyAlignment="1">
      <alignment horizontal="center"/>
    </xf>
    <xf fontId="1" fillId="4" borderId="4" numFmtId="0" xfId="0" applyFont="1" applyFill="1" applyBorder="1"/>
    <xf fontId="1" fillId="2" borderId="0" numFmtId="0" xfId="0" applyFont="1" applyFill="1" applyAlignment="1">
      <alignment horizontal="center"/>
    </xf>
    <xf fontId="4" fillId="5" borderId="0" numFmtId="2" xfId="0" applyNumberFormat="1" applyFont="1" applyFill="1" applyAlignment="1">
      <alignment horizontal="center"/>
    </xf>
    <xf fontId="5" fillId="5" borderId="0" numFmtId="0" xfId="0" applyFont="1" applyFill="1" applyAlignment="1">
      <alignment horizontal="center"/>
    </xf>
    <xf fontId="0" fillId="6" borderId="0" numFmtId="0" xfId="0" applyFill="1"/>
    <xf fontId="0" fillId="2" borderId="0" numFmtId="0" xfId="0" applyFill="1"/>
    <xf fontId="0" fillId="7" borderId="0" numFmtId="0" xfId="0" applyFill="1"/>
    <xf fontId="0" fillId="8" borderId="0" numFmtId="0" xfId="0" applyFill="1"/>
    <xf fontId="0" fillId="9" borderId="0" numFmtId="0" xfId="0" applyFill="1"/>
    <xf fontId="0" fillId="10" borderId="0" numFmtId="0" xfId="0" applyFill="1"/>
    <xf fontId="0" fillId="6" borderId="0" numFmtId="2" xfId="0" applyNumberFormat="1" applyFill="1"/>
    <xf fontId="0" fillId="0" borderId="0" numFmtId="3" xfId="0" applyNumberFormat="1"/>
    <xf fontId="4" fillId="5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:J64"/>
    </sheetView>
  </sheetViews>
  <sheetFormatPr defaultColWidth="8.85546875" defaultRowHeight="14.25"/>
  <cols>
    <col customWidth="1" min="1" max="1" style="1" width="17.42578125"/>
    <col customWidth="1" min="2" max="2" style="1" width="12.5703125"/>
    <col customWidth="1" min="3" max="3" style="1" width="21.7109375"/>
    <col min="4" max="5" style="1" width="8.85546875"/>
    <col customWidth="1" min="6" max="6" style="1" width="16.28515625"/>
    <col customWidth="1" min="7" max="7" style="1" width="19.140625"/>
    <col customWidth="1" min="8" max="8" style="1" width="6.5703125"/>
    <col min="9" max="16384" style="1" width="8.85546875"/>
  </cols>
  <sheetData>
    <row r="1" ht="21.75">
      <c r="A1" s="2" t="s">
        <v>0</v>
      </c>
      <c r="B1" s="2"/>
      <c r="C1" s="2"/>
      <c r="D1" s="2"/>
      <c r="E1" s="2"/>
      <c r="F1" s="2"/>
      <c r="G1" s="2"/>
      <c r="H1" s="3"/>
    </row>
    <row r="2" ht="16.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6"/>
    </row>
    <row r="3" ht="15">
      <c r="A3" s="7">
        <v>1</v>
      </c>
      <c r="B3" s="7">
        <v>7001</v>
      </c>
      <c r="C3" s="8">
        <v>0</v>
      </c>
      <c r="D3" s="8">
        <v>250</v>
      </c>
      <c r="E3" s="9">
        <v>6</v>
      </c>
      <c r="F3" s="8">
        <v>0.48499999999999999</v>
      </c>
      <c r="G3" s="9">
        <v>0.10000000000000001</v>
      </c>
      <c r="H3" s="6"/>
      <c r="I3" s="1"/>
    </row>
    <row r="4" ht="15">
      <c r="A4" s="10">
        <v>2</v>
      </c>
      <c r="B4" s="10">
        <v>12578</v>
      </c>
      <c r="C4" s="11">
        <v>1</v>
      </c>
      <c r="D4" s="11">
        <v>208.80000000000001</v>
      </c>
      <c r="E4" s="12">
        <v>0</v>
      </c>
      <c r="F4" s="11">
        <v>0.432</v>
      </c>
      <c r="G4" s="12">
        <v>0.10000000000000005</v>
      </c>
      <c r="H4" s="13"/>
      <c r="I4" s="1"/>
    </row>
    <row r="5" ht="15">
      <c r="A5" s="14">
        <v>3</v>
      </c>
      <c r="B5" s="14">
        <v>12600</v>
      </c>
      <c r="C5" s="8">
        <v>0.55000000000000004</v>
      </c>
      <c r="D5" s="8">
        <v>300</v>
      </c>
      <c r="E5" s="9">
        <v>0</v>
      </c>
      <c r="F5" s="8">
        <v>0.34999999999999998</v>
      </c>
      <c r="G5" s="9">
        <v>0.10000000000000006</v>
      </c>
      <c r="H5" s="1"/>
      <c r="I5" s="1"/>
    </row>
    <row r="6" ht="15">
      <c r="A6" s="14">
        <v>4</v>
      </c>
      <c r="B6" s="14">
        <v>12611</v>
      </c>
      <c r="C6" s="8">
        <v>1.5</v>
      </c>
      <c r="D6" s="8">
        <v>218.5</v>
      </c>
      <c r="E6" s="9">
        <v>0</v>
      </c>
      <c r="F6" s="8">
        <v>0.33000000000000002</v>
      </c>
      <c r="G6" s="9">
        <v>0.10000000000000014</v>
      </c>
      <c r="H6" s="1"/>
      <c r="I6" s="1"/>
    </row>
    <row r="7" ht="15">
      <c r="A7" s="14" t="s">
        <v>8</v>
      </c>
      <c r="B7" s="14">
        <v>12622</v>
      </c>
      <c r="C7" s="8">
        <v>0.55000000000000004</v>
      </c>
      <c r="D7" s="8">
        <v>300</v>
      </c>
      <c r="E7" s="9">
        <v>0</v>
      </c>
      <c r="F7" s="8">
        <v>0.34999999999999998</v>
      </c>
      <c r="G7" s="9">
        <v>0.10000000000000006</v>
      </c>
      <c r="H7" s="1"/>
      <c r="I7" s="1"/>
    </row>
    <row r="8" ht="15">
      <c r="A8" s="14">
        <v>6</v>
      </c>
      <c r="B8" s="14">
        <v>12633</v>
      </c>
      <c r="C8" s="8">
        <v>1.5</v>
      </c>
      <c r="D8" s="8">
        <v>218.5</v>
      </c>
      <c r="E8" s="9">
        <v>0</v>
      </c>
      <c r="F8" s="8">
        <v>0.33000000000000002</v>
      </c>
      <c r="G8" s="9">
        <v>0.10000000000000014</v>
      </c>
      <c r="H8" s="1"/>
      <c r="I8" s="1"/>
    </row>
    <row r="9" ht="15">
      <c r="A9" s="14">
        <v>7</v>
      </c>
      <c r="B9" s="14">
        <v>12644</v>
      </c>
      <c r="C9" s="15">
        <v>1</v>
      </c>
      <c r="D9" s="15">
        <v>208.80000000000001</v>
      </c>
      <c r="E9" s="16">
        <v>0</v>
      </c>
      <c r="F9" s="15">
        <v>0.432</v>
      </c>
      <c r="G9" s="16">
        <v>0.10000000000000005</v>
      </c>
      <c r="H9" s="1"/>
      <c r="I9" s="1"/>
    </row>
    <row r="10" ht="15">
      <c r="A10" s="14">
        <v>8</v>
      </c>
      <c r="B10" s="14">
        <v>12655</v>
      </c>
      <c r="C10" s="8">
        <v>1.5</v>
      </c>
      <c r="D10" s="8">
        <v>218.5</v>
      </c>
      <c r="E10" s="9">
        <v>0</v>
      </c>
      <c r="F10" s="8">
        <v>0.33000000000000002</v>
      </c>
      <c r="G10" s="9">
        <v>0.10000000000000014</v>
      </c>
      <c r="H10" s="1"/>
      <c r="I10" s="1"/>
    </row>
    <row r="11" ht="15">
      <c r="A11" s="14">
        <v>9</v>
      </c>
      <c r="B11" s="14">
        <v>12798</v>
      </c>
      <c r="C11" s="8">
        <v>0.55000000000000004</v>
      </c>
      <c r="D11" s="8">
        <v>300</v>
      </c>
      <c r="E11" s="9">
        <v>0</v>
      </c>
      <c r="F11" s="8">
        <v>0.34999999999999998</v>
      </c>
      <c r="G11" s="9">
        <v>0.10000000000000006</v>
      </c>
      <c r="H11" s="1"/>
      <c r="I11" s="1"/>
    </row>
    <row r="12" ht="15">
      <c r="A12" s="14">
        <v>10</v>
      </c>
      <c r="B12" s="14">
        <v>12810</v>
      </c>
      <c r="C12" s="8">
        <v>1.5</v>
      </c>
      <c r="D12" s="8">
        <v>218.5</v>
      </c>
      <c r="E12" s="9">
        <v>0</v>
      </c>
      <c r="F12" s="8">
        <v>0.33000000000000002</v>
      </c>
      <c r="G12" s="9">
        <v>0.10000000000000014</v>
      </c>
      <c r="H12" s="1"/>
      <c r="I12" s="1"/>
    </row>
    <row r="13" ht="15">
      <c r="A13" s="14">
        <v>11</v>
      </c>
      <c r="B13" s="14">
        <v>12814</v>
      </c>
      <c r="C13" s="8">
        <v>0.55000000000000004</v>
      </c>
      <c r="D13" s="8">
        <v>300</v>
      </c>
      <c r="E13" s="9">
        <v>0</v>
      </c>
      <c r="F13" s="8">
        <v>0.34999999999999998</v>
      </c>
      <c r="G13" s="9">
        <v>0.10000000000000006</v>
      </c>
      <c r="H13" s="1"/>
      <c r="I13" s="1"/>
    </row>
    <row r="14" ht="15">
      <c r="A14" s="14">
        <v>12</v>
      </c>
      <c r="B14" s="14">
        <v>12820</v>
      </c>
      <c r="C14" s="15">
        <v>1</v>
      </c>
      <c r="D14" s="15">
        <v>208.80000000000001</v>
      </c>
      <c r="E14" s="16">
        <v>0</v>
      </c>
      <c r="F14" s="15">
        <v>0.432</v>
      </c>
      <c r="G14" s="16">
        <v>0.10000000000000005</v>
      </c>
      <c r="H14" s="1"/>
      <c r="I14" s="1"/>
    </row>
    <row r="15" ht="15">
      <c r="A15" s="14">
        <v>13</v>
      </c>
      <c r="B15" s="14">
        <v>12831</v>
      </c>
      <c r="C15" s="8">
        <v>0.55000000000000004</v>
      </c>
      <c r="D15" s="8">
        <v>300</v>
      </c>
      <c r="E15" s="9">
        <v>0</v>
      </c>
      <c r="F15" s="8">
        <v>0.34999999999999998</v>
      </c>
      <c r="G15" s="9">
        <v>0.10000000000000006</v>
      </c>
      <c r="H15" s="1"/>
      <c r="I15" s="1"/>
    </row>
    <row r="16" ht="15">
      <c r="A16" s="14">
        <v>14</v>
      </c>
      <c r="B16" s="14">
        <v>12842</v>
      </c>
      <c r="C16" s="15">
        <v>1</v>
      </c>
      <c r="D16" s="15">
        <v>208.80000000000001</v>
      </c>
      <c r="E16" s="16">
        <v>0</v>
      </c>
      <c r="F16" s="15">
        <v>0.432</v>
      </c>
      <c r="G16" s="16">
        <v>0.10000000000000005</v>
      </c>
      <c r="H16" s="1"/>
      <c r="I16" s="1"/>
    </row>
    <row r="17" ht="15">
      <c r="A17" s="14">
        <v>15</v>
      </c>
      <c r="B17" s="14">
        <v>12864</v>
      </c>
      <c r="C17" s="15">
        <v>1</v>
      </c>
      <c r="D17" s="15">
        <v>208.80000000000001</v>
      </c>
      <c r="E17" s="16">
        <v>0</v>
      </c>
      <c r="F17" s="15">
        <v>0.432</v>
      </c>
      <c r="G17" s="16">
        <v>0.10000000000000005</v>
      </c>
      <c r="H17" s="1"/>
      <c r="I17" s="1"/>
    </row>
    <row r="18" ht="14.25">
      <c r="A18" s="1"/>
      <c r="B18" s="1"/>
      <c r="C18" s="1"/>
      <c r="D18" s="1"/>
      <c r="E18" s="1"/>
      <c r="F18" s="1"/>
      <c r="G18" s="1"/>
      <c r="H18" s="1"/>
      <c r="I18" s="1"/>
    </row>
    <row r="19" ht="14.25">
      <c r="A19" s="1"/>
      <c r="B19" s="1"/>
      <c r="C19" s="1"/>
      <c r="D19" s="1"/>
      <c r="E19" s="1"/>
      <c r="F19" s="1"/>
      <c r="G19" s="1"/>
      <c r="H19" s="1"/>
      <c r="I19" s="1"/>
    </row>
    <row r="20" ht="14.25">
      <c r="A20" s="1"/>
      <c r="B20" s="1"/>
      <c r="C20" s="1"/>
      <c r="D20" s="1"/>
      <c r="E20" s="1"/>
      <c r="F20" s="1"/>
      <c r="G20" s="1"/>
      <c r="H20" s="1"/>
      <c r="I20" s="1"/>
    </row>
    <row r="21" ht="14.25">
      <c r="A21" s="1"/>
      <c r="B21" s="1"/>
      <c r="C21" s="1"/>
      <c r="D21" s="1"/>
      <c r="E21" s="1"/>
      <c r="F21" s="1"/>
      <c r="G21" s="1"/>
      <c r="H21" s="1"/>
      <c r="I21" s="1"/>
    </row>
    <row r="22" ht="14.25">
      <c r="A22" s="1"/>
      <c r="B22" s="1"/>
      <c r="C22" s="1"/>
      <c r="D22" s="1"/>
      <c r="E22" s="1"/>
      <c r="F22" s="1"/>
      <c r="G22" s="1"/>
      <c r="H22" s="1"/>
      <c r="I22" s="1"/>
    </row>
    <row r="23" ht="14.25">
      <c r="A23" s="1"/>
      <c r="B23" s="1"/>
      <c r="C23" s="1"/>
      <c r="D23" s="1"/>
      <c r="E23" s="1"/>
      <c r="F23" s="1"/>
      <c r="G23" s="1"/>
      <c r="H23" s="1"/>
      <c r="I23" s="1"/>
    </row>
    <row r="24" ht="14.25">
      <c r="A24" s="1"/>
      <c r="B24" s="1"/>
      <c r="C24" s="1"/>
      <c r="D24" s="1"/>
      <c r="E24" s="1"/>
      <c r="F24" s="1"/>
      <c r="G24" s="1"/>
      <c r="H24" s="1"/>
      <c r="I24" s="1"/>
    </row>
    <row r="25" ht="14.25">
      <c r="A25" s="1"/>
      <c r="B25" s="1"/>
      <c r="C25" s="1"/>
      <c r="D25" s="1"/>
      <c r="E25" s="1"/>
      <c r="F25" s="1"/>
      <c r="G25" s="1"/>
      <c r="H25" s="1"/>
      <c r="I25" s="1"/>
    </row>
    <row r="26" ht="14.25">
      <c r="A26" s="1"/>
      <c r="B26" s="1"/>
      <c r="C26" s="1"/>
      <c r="D26" s="1"/>
      <c r="E26" s="1"/>
      <c r="F26" s="1"/>
      <c r="G26" s="1"/>
      <c r="H26" s="1"/>
      <c r="I26" s="1"/>
    </row>
    <row r="27" ht="14.25">
      <c r="A27" s="1"/>
      <c r="B27" s="1"/>
      <c r="C27" s="1"/>
      <c r="D27" s="1"/>
      <c r="E27" s="1"/>
      <c r="F27" s="1"/>
      <c r="G27" s="1"/>
      <c r="H27" s="1"/>
      <c r="I27" s="1"/>
    </row>
    <row r="28" ht="14.25">
      <c r="A28" s="1"/>
      <c r="B28" s="1"/>
      <c r="C28" s="1"/>
      <c r="D28" s="1"/>
      <c r="E28" s="1"/>
      <c r="F28" s="1"/>
      <c r="G28" s="1"/>
      <c r="H28" s="1"/>
      <c r="I28" s="1"/>
    </row>
    <row r="29" ht="14.25">
      <c r="A29" s="1"/>
      <c r="B29" s="1"/>
      <c r="C29" s="1"/>
      <c r="D29" s="1"/>
      <c r="E29" s="1"/>
      <c r="F29" s="1"/>
      <c r="G29" s="1"/>
      <c r="H29" s="1"/>
      <c r="I29" s="1"/>
    </row>
    <row r="30" ht="14.25">
      <c r="A30" s="1"/>
      <c r="B30" s="1"/>
      <c r="C30" s="1"/>
      <c r="D30" s="1"/>
      <c r="E30" s="1"/>
      <c r="F30" s="1"/>
      <c r="G30" s="1"/>
      <c r="H30" s="1"/>
      <c r="I30" s="1"/>
    </row>
    <row r="31" ht="14.25">
      <c r="A31" s="1"/>
      <c r="B31" s="1"/>
      <c r="C31" s="1"/>
      <c r="D31" s="1"/>
      <c r="E31" s="1"/>
      <c r="F31" s="1"/>
      <c r="G31" s="1"/>
      <c r="H31" s="1"/>
      <c r="I31" s="1"/>
    </row>
    <row r="32" ht="14.25">
      <c r="A32" s="1"/>
      <c r="B32" s="1"/>
      <c r="C32" s="1"/>
      <c r="D32" s="1"/>
      <c r="E32" s="1"/>
      <c r="F32" s="1"/>
      <c r="G32" s="1"/>
      <c r="H32" s="1"/>
      <c r="I32" s="1"/>
    </row>
    <row r="33" ht="14.25">
      <c r="A33" s="1"/>
      <c r="B33" s="1"/>
      <c r="C33" s="1"/>
      <c r="D33" s="1"/>
      <c r="E33" s="1"/>
      <c r="F33" s="1"/>
      <c r="G33" s="1"/>
      <c r="H33" s="1"/>
      <c r="I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</row>
    <row r="35" ht="14.25">
      <c r="A35" s="1"/>
      <c r="B35" s="1"/>
      <c r="C35" s="1"/>
      <c r="D35" s="1"/>
      <c r="E35" s="1"/>
      <c r="F35" s="1"/>
      <c r="G35" s="1"/>
      <c r="H35" s="1"/>
      <c r="I35" s="1"/>
    </row>
    <row r="36" ht="14.25">
      <c r="A36" s="1"/>
      <c r="B36" s="1"/>
      <c r="C36" s="1"/>
      <c r="D36" s="1"/>
      <c r="E36" s="1"/>
      <c r="F36" s="1"/>
      <c r="G36" s="1"/>
      <c r="H36" s="1"/>
      <c r="I36" s="1"/>
    </row>
    <row r="37" ht="14.25">
      <c r="A37" s="1"/>
      <c r="B37" s="1"/>
      <c r="C37" s="1"/>
      <c r="D37" s="1"/>
      <c r="E37" s="1"/>
      <c r="F37" s="1"/>
      <c r="G37" s="1"/>
      <c r="H37" s="1"/>
      <c r="I37" s="1"/>
    </row>
    <row r="38" ht="14.25">
      <c r="A38" s="1"/>
      <c r="B38" s="1"/>
      <c r="C38" s="1"/>
      <c r="D38" s="1"/>
      <c r="E38" s="1"/>
      <c r="F38" s="1"/>
      <c r="G38" s="1"/>
      <c r="H38" s="1"/>
      <c r="I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</row>
    <row r="52" ht="14.25">
      <c r="A52" s="1"/>
      <c r="B52" s="1"/>
      <c r="C52" s="1"/>
      <c r="D52" s="1"/>
      <c r="E52" s="1"/>
      <c r="F52" s="1"/>
      <c r="G52" s="1"/>
      <c r="H52" s="1"/>
      <c r="I52" s="1"/>
    </row>
    <row r="53" ht="14.25">
      <c r="A53" s="1"/>
      <c r="B53" s="1"/>
      <c r="C53" s="1"/>
      <c r="D53" s="1"/>
      <c r="E53" s="1"/>
      <c r="F53" s="1"/>
      <c r="G53" s="1"/>
      <c r="H53" s="1"/>
      <c r="I53" s="1"/>
    </row>
    <row r="54" ht="14.25">
      <c r="A54" s="1"/>
      <c r="B54" s="1"/>
      <c r="C54" s="1"/>
      <c r="D54" s="1"/>
      <c r="E54" s="1"/>
      <c r="F54" s="1"/>
      <c r="G54" s="1"/>
      <c r="H54" s="1"/>
      <c r="I54" s="1"/>
    </row>
    <row r="55" ht="14.25">
      <c r="A55" s="1"/>
      <c r="B55" s="1"/>
      <c r="C55" s="1"/>
      <c r="D55" s="1"/>
      <c r="E55" s="1"/>
      <c r="F55" s="1"/>
      <c r="G55" s="1"/>
      <c r="H55" s="1"/>
      <c r="I55" s="1"/>
    </row>
    <row r="56" ht="14.25">
      <c r="A56" s="1"/>
      <c r="B56" s="1"/>
      <c r="C56" s="1"/>
      <c r="D56" s="1"/>
      <c r="E56" s="1"/>
      <c r="F56" s="1"/>
      <c r="G56" s="1"/>
      <c r="H56" s="1"/>
      <c r="I56" s="1"/>
    </row>
    <row r="57" ht="14.25">
      <c r="A57" s="1"/>
      <c r="B57" s="1"/>
      <c r="C57" s="1"/>
      <c r="D57" s="1"/>
      <c r="E57" s="1"/>
      <c r="F57" s="1"/>
      <c r="G57" s="1"/>
      <c r="H57" s="1"/>
      <c r="I57" s="1"/>
    </row>
    <row r="58" ht="14.25">
      <c r="A58" s="1"/>
      <c r="B58" s="1"/>
      <c r="C58" s="1"/>
      <c r="D58" s="1"/>
      <c r="E58" s="1"/>
      <c r="F58" s="1"/>
      <c r="G58" s="1"/>
      <c r="H58" s="1"/>
      <c r="I58" s="1"/>
    </row>
    <row r="59" ht="14.25">
      <c r="A59" s="1"/>
      <c r="B59" s="1"/>
      <c r="C59" s="1"/>
      <c r="D59" s="1"/>
      <c r="E59" s="1"/>
      <c r="F59" s="1"/>
      <c r="G59" s="1"/>
      <c r="H59" s="1"/>
      <c r="I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</row>
    <row r="64" ht="14.25">
      <c r="A64" s="1"/>
      <c r="B64" s="1"/>
      <c r="C64" s="1"/>
      <c r="D64" s="1"/>
      <c r="E64" s="1"/>
      <c r="F64" s="1"/>
      <c r="G64" s="1"/>
      <c r="H64" s="1"/>
      <c r="I64" s="1"/>
    </row>
  </sheetData>
  <mergeCells count="1">
    <mergeCell ref="A1:H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7" width="9.140625"/>
    <col customWidth="1" min="2" max="2" width="14.7109375"/>
    <col customWidth="1" min="3" max="3" width="12.28515625"/>
    <col customWidth="1" min="7" max="7" width="21.140625"/>
    <col customWidth="1" min="8" max="8" style="17" width="23.5703125"/>
    <col min="11" max="11" style="18" width="9.140625"/>
    <col customWidth="1" min="13" max="13" style="17" width="14.57421875"/>
    <col min="14" max="16" style="19" width="9.140625"/>
    <col min="17" max="19" style="17" width="9.140625"/>
    <col bestFit="1" min="20" max="21" width="12.42578125"/>
    <col min="33" max="36" style="20" width="9.140625"/>
    <col min="37" max="37" style="21" width="9.140625"/>
    <col min="38" max="38" style="18" width="9.140625"/>
    <col min="82" max="83" style="22" width="9.140625"/>
  </cols>
  <sheetData>
    <row r="1">
      <c r="A1" s="17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17" t="s">
        <v>16</v>
      </c>
      <c r="I1" t="s">
        <v>17</v>
      </c>
      <c r="J1" t="s">
        <v>18</v>
      </c>
      <c r="K1" s="18" t="s">
        <v>19</v>
      </c>
      <c r="L1" t="s">
        <v>20</v>
      </c>
      <c r="M1" s="17" t="s">
        <v>21</v>
      </c>
      <c r="N1" s="19" t="s">
        <v>22</v>
      </c>
      <c r="O1" s="19" t="s">
        <v>23</v>
      </c>
      <c r="P1" s="19" t="s">
        <v>24</v>
      </c>
      <c r="Q1" s="17" t="s">
        <v>25</v>
      </c>
      <c r="R1" s="17" t="s">
        <v>26</v>
      </c>
      <c r="S1" s="17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</row>
    <row r="2">
      <c r="A2" s="17">
        <v>7001</v>
      </c>
      <c r="B2">
        <v>291461</v>
      </c>
      <c r="C2" t="s">
        <v>38</v>
      </c>
      <c r="D2">
        <v>7001</v>
      </c>
      <c r="E2">
        <v>1</v>
      </c>
      <c r="F2">
        <v>100</v>
      </c>
      <c r="G2" t="s">
        <v>39</v>
      </c>
      <c r="H2" s="17" t="s">
        <v>39</v>
      </c>
      <c r="I2" t="s">
        <v>39</v>
      </c>
      <c r="J2">
        <v>31</v>
      </c>
      <c r="K2" s="18" t="s">
        <v>40</v>
      </c>
      <c r="L2" t="s">
        <v>41</v>
      </c>
      <c r="M2" s="17">
        <v>0</v>
      </c>
      <c r="N2" s="19">
        <v>0.10000000000000001</v>
      </c>
      <c r="O2" s="19">
        <v>0.10000000000000001</v>
      </c>
      <c r="P2" s="19">
        <v>0.10000000000000001</v>
      </c>
      <c r="Q2" s="23">
        <f>N2</f>
        <v>0.10000000000000001</v>
      </c>
      <c r="R2" s="23">
        <f>O2</f>
        <v>0.10000000000000001</v>
      </c>
      <c r="S2" s="23">
        <f t="shared" ref="S2:S9" si="0">P2</f>
        <v>0.10000000000000001</v>
      </c>
      <c r="T2" s="24"/>
      <c r="U2">
        <v>-9</v>
      </c>
      <c r="W2">
        <v>1</v>
      </c>
      <c r="X2">
        <v>0</v>
      </c>
      <c r="AC2">
        <v>0</v>
      </c>
    </row>
    <row r="3">
      <c r="A3" s="17">
        <v>17012</v>
      </c>
      <c r="B3">
        <v>69921</v>
      </c>
      <c r="C3" t="s">
        <v>42</v>
      </c>
      <c r="D3">
        <v>17012</v>
      </c>
      <c r="E3">
        <v>3</v>
      </c>
      <c r="F3">
        <v>80</v>
      </c>
      <c r="G3" t="s">
        <v>43</v>
      </c>
      <c r="H3" s="17" t="s">
        <v>43</v>
      </c>
      <c r="I3" t="s">
        <v>44</v>
      </c>
      <c r="J3">
        <v>32</v>
      </c>
      <c r="K3" s="18" t="s">
        <v>45</v>
      </c>
      <c r="L3" t="s">
        <v>46</v>
      </c>
      <c r="M3" s="17">
        <v>5</v>
      </c>
      <c r="N3" s="19">
        <f>AVERAGE(0.2,0.23)</f>
        <v>0.21500000000000002</v>
      </c>
      <c r="O3" s="19">
        <f>AVERAGE(40.89,44.6)</f>
        <v>42.745000000000005</v>
      </c>
      <c r="P3" s="19">
        <v>0.46400000000000002</v>
      </c>
      <c r="Q3" s="23">
        <f t="shared" ref="Q3:Q9" si="1">N3*10</f>
        <v>2.1500000000000004</v>
      </c>
      <c r="R3" s="23">
        <f t="shared" ref="R3:R9" si="2">O3*10</f>
        <v>427.45000000000005</v>
      </c>
      <c r="S3" s="23">
        <f t="shared" si="0"/>
        <v>0.46400000000000002</v>
      </c>
      <c r="T3" s="24">
        <v>1899999976</v>
      </c>
      <c r="U3" s="24">
        <v>1149999976</v>
      </c>
      <c r="V3" t="s">
        <v>47</v>
      </c>
      <c r="W3">
        <v>1</v>
      </c>
      <c r="X3">
        <v>157</v>
      </c>
      <c r="AC3">
        <v>0</v>
      </c>
    </row>
    <row r="4">
      <c r="A4" s="17">
        <v>17015</v>
      </c>
      <c r="B4">
        <v>218877</v>
      </c>
      <c r="C4" t="s">
        <v>48</v>
      </c>
      <c r="D4">
        <v>17015</v>
      </c>
      <c r="E4">
        <v>3</v>
      </c>
      <c r="F4">
        <v>100</v>
      </c>
      <c r="G4" t="s">
        <v>49</v>
      </c>
      <c r="H4" s="17" t="s">
        <v>49</v>
      </c>
      <c r="I4" t="s">
        <v>50</v>
      </c>
      <c r="J4">
        <v>21</v>
      </c>
      <c r="K4" s="18" t="s">
        <v>51</v>
      </c>
      <c r="L4" t="s">
        <v>46</v>
      </c>
      <c r="M4" s="17">
        <v>3</v>
      </c>
      <c r="N4" s="19">
        <f>AVERAGE(0.09,0.15)</f>
        <v>0.12</v>
      </c>
      <c r="O4" s="19">
        <f>AVERAGE(52.21,64.15)</f>
        <v>58.180000000000007</v>
      </c>
      <c r="P4" s="19">
        <v>0.45000000000000001</v>
      </c>
      <c r="Q4" s="23">
        <f t="shared" si="1"/>
        <v>1.2</v>
      </c>
      <c r="R4" s="23">
        <f t="shared" si="2"/>
        <v>581.80000000000007</v>
      </c>
      <c r="S4" s="23">
        <f t="shared" si="0"/>
        <v>0.45000000000000001</v>
      </c>
      <c r="T4" s="24">
        <v>1980000019</v>
      </c>
      <c r="U4">
        <v>0.97000002900000004</v>
      </c>
      <c r="V4" t="s">
        <v>47</v>
      </c>
      <c r="W4">
        <v>1</v>
      </c>
      <c r="X4">
        <v>161</v>
      </c>
      <c r="AC4">
        <v>0</v>
      </c>
    </row>
    <row r="5">
      <c r="A5" s="17">
        <v>17036</v>
      </c>
      <c r="B5">
        <v>260765</v>
      </c>
      <c r="C5" t="s">
        <v>52</v>
      </c>
      <c r="D5">
        <v>17036</v>
      </c>
      <c r="E5">
        <v>3</v>
      </c>
      <c r="F5">
        <v>100</v>
      </c>
      <c r="G5" t="s">
        <v>53</v>
      </c>
      <c r="H5" s="17" t="s">
        <v>54</v>
      </c>
      <c r="I5" t="s">
        <v>55</v>
      </c>
      <c r="J5">
        <v>26</v>
      </c>
      <c r="K5" s="18" t="s">
        <v>56</v>
      </c>
      <c r="L5" t="s">
        <v>46</v>
      </c>
      <c r="M5" s="17">
        <v>11</v>
      </c>
      <c r="N5" s="19">
        <f t="shared" ref="N5:N6" si="3">AVERAGE(2.18,2.59)</f>
        <v>2.3849999999999998</v>
      </c>
      <c r="O5" s="19">
        <f t="shared" ref="O5:O6" si="4">AVERAGE(21.53,22.2)</f>
        <v>21.865000000000002</v>
      </c>
      <c r="P5" s="19">
        <f t="shared" ref="P5:P6" si="5">0.453</f>
        <v>0.45300000000000001</v>
      </c>
      <c r="Q5" s="23">
        <f t="shared" si="1"/>
        <v>23.849999999999998</v>
      </c>
      <c r="R5" s="23">
        <f t="shared" si="2"/>
        <v>218.65000000000003</v>
      </c>
      <c r="S5" s="23">
        <f t="shared" si="0"/>
        <v>0.45300000000000001</v>
      </c>
      <c r="T5" s="24">
        <v>1590000033</v>
      </c>
      <c r="U5" s="24">
        <v>1440000057</v>
      </c>
      <c r="V5" t="s">
        <v>47</v>
      </c>
      <c r="W5">
        <v>3</v>
      </c>
      <c r="X5">
        <v>29</v>
      </c>
      <c r="Y5">
        <v>2</v>
      </c>
      <c r="Z5">
        <v>0</v>
      </c>
      <c r="AC5">
        <v>0</v>
      </c>
    </row>
    <row r="6">
      <c r="A6" s="17">
        <v>17047</v>
      </c>
      <c r="B6">
        <v>181769</v>
      </c>
      <c r="C6" t="s">
        <v>57</v>
      </c>
      <c r="D6">
        <v>17047</v>
      </c>
      <c r="E6">
        <v>3</v>
      </c>
      <c r="F6">
        <v>50</v>
      </c>
      <c r="G6" t="s">
        <v>58</v>
      </c>
      <c r="H6" s="17" t="s">
        <v>59</v>
      </c>
      <c r="I6" t="s">
        <v>60</v>
      </c>
      <c r="J6">
        <v>19</v>
      </c>
      <c r="K6" s="18" t="s">
        <v>61</v>
      </c>
      <c r="L6" t="s">
        <v>62</v>
      </c>
      <c r="M6" s="17">
        <v>11</v>
      </c>
      <c r="N6" s="19">
        <f t="shared" si="3"/>
        <v>2.3849999999999998</v>
      </c>
      <c r="O6" s="19">
        <f t="shared" si="4"/>
        <v>21.865000000000002</v>
      </c>
      <c r="P6" s="19">
        <f t="shared" si="5"/>
        <v>0.45300000000000001</v>
      </c>
      <c r="Q6" s="23">
        <f t="shared" si="1"/>
        <v>23.849999999999998</v>
      </c>
      <c r="R6" s="23">
        <f t="shared" si="2"/>
        <v>218.65000000000003</v>
      </c>
      <c r="S6" s="23">
        <f t="shared" si="0"/>
        <v>0.45300000000000001</v>
      </c>
      <c r="T6" s="24">
        <v>1690000057</v>
      </c>
      <c r="U6" s="24">
        <v>1.5</v>
      </c>
      <c r="V6" t="s">
        <v>47</v>
      </c>
      <c r="W6">
        <v>3</v>
      </c>
      <c r="X6">
        <v>34</v>
      </c>
      <c r="Y6">
        <v>2</v>
      </c>
      <c r="Z6">
        <v>0</v>
      </c>
      <c r="AC6">
        <v>0</v>
      </c>
    </row>
    <row r="7">
      <c r="A7" s="17">
        <v>17049</v>
      </c>
      <c r="B7">
        <v>252716</v>
      </c>
      <c r="C7" t="s">
        <v>63</v>
      </c>
      <c r="D7">
        <v>17049</v>
      </c>
      <c r="E7">
        <v>3</v>
      </c>
      <c r="F7">
        <v>50</v>
      </c>
      <c r="G7" t="s">
        <v>64</v>
      </c>
      <c r="H7" s="17" t="s">
        <v>65</v>
      </c>
      <c r="I7" t="s">
        <v>55</v>
      </c>
      <c r="J7">
        <v>26</v>
      </c>
      <c r="K7" s="18" t="s">
        <v>66</v>
      </c>
      <c r="L7" t="s">
        <v>46</v>
      </c>
      <c r="M7" s="17">
        <v>10</v>
      </c>
      <c r="N7" s="19">
        <f>AVERAGE(0.3,0.43)</f>
        <v>0.36499999999999999</v>
      </c>
      <c r="O7" s="19">
        <f>AVERAGE(44.9,53.83)</f>
        <v>49.364999999999995</v>
      </c>
      <c r="P7" s="19">
        <f>0.398</f>
        <v>0.39800000000000002</v>
      </c>
      <c r="Q7" s="23">
        <f t="shared" si="1"/>
        <v>3.6499999999999999</v>
      </c>
      <c r="R7" s="23">
        <f t="shared" si="2"/>
        <v>493.64999999999998</v>
      </c>
      <c r="S7" s="23">
        <f t="shared" si="0"/>
        <v>0.39800000000000002</v>
      </c>
      <c r="T7" s="24">
        <v>1809999943</v>
      </c>
      <c r="U7" s="24">
        <v>1429999948</v>
      </c>
      <c r="V7" t="s">
        <v>47</v>
      </c>
      <c r="W7">
        <v>3</v>
      </c>
      <c r="X7">
        <v>41</v>
      </c>
      <c r="Y7">
        <v>2</v>
      </c>
      <c r="Z7">
        <v>0</v>
      </c>
      <c r="AC7">
        <v>0</v>
      </c>
    </row>
    <row r="8">
      <c r="A8" s="17">
        <v>17050</v>
      </c>
      <c r="B8">
        <v>108334</v>
      </c>
      <c r="C8" t="s">
        <v>67</v>
      </c>
      <c r="D8">
        <v>17050</v>
      </c>
      <c r="E8">
        <v>3</v>
      </c>
      <c r="F8">
        <v>60</v>
      </c>
      <c r="G8" t="s">
        <v>68</v>
      </c>
      <c r="H8" s="17" t="s">
        <v>68</v>
      </c>
      <c r="I8" t="s">
        <v>69</v>
      </c>
      <c r="J8">
        <v>13</v>
      </c>
      <c r="K8" s="18" t="s">
        <v>70</v>
      </c>
      <c r="L8" t="s">
        <v>46</v>
      </c>
      <c r="M8" s="17">
        <v>5</v>
      </c>
      <c r="N8" s="19">
        <f t="shared" ref="N8:N10" si="6">AVERAGE(0.2,0.23)</f>
        <v>0.21500000000000002</v>
      </c>
      <c r="O8" s="19">
        <f t="shared" ref="O8:O10" si="7">AVERAGE(40.89,44.6)</f>
        <v>42.745000000000005</v>
      </c>
      <c r="P8" s="19">
        <v>0.46400000000000002</v>
      </c>
      <c r="Q8" s="23">
        <f t="shared" si="1"/>
        <v>2.1500000000000004</v>
      </c>
      <c r="R8" s="23">
        <f t="shared" si="2"/>
        <v>427.45000000000005</v>
      </c>
      <c r="S8" s="23">
        <f t="shared" si="0"/>
        <v>0.46400000000000002</v>
      </c>
      <c r="T8" s="24">
        <v>1879999995</v>
      </c>
      <c r="U8" s="24">
        <v>1330000043</v>
      </c>
      <c r="V8" t="s">
        <v>71</v>
      </c>
      <c r="W8">
        <v>1</v>
      </c>
      <c r="X8">
        <v>163</v>
      </c>
      <c r="AC8">
        <v>0</v>
      </c>
    </row>
    <row r="9">
      <c r="A9" s="17">
        <v>17087</v>
      </c>
      <c r="B9">
        <v>133896</v>
      </c>
      <c r="C9" t="s">
        <v>72</v>
      </c>
      <c r="D9">
        <v>17087</v>
      </c>
      <c r="E9">
        <v>3</v>
      </c>
      <c r="F9">
        <v>100</v>
      </c>
      <c r="G9" t="s">
        <v>73</v>
      </c>
      <c r="H9" s="17" t="s">
        <v>74</v>
      </c>
      <c r="I9" t="s">
        <v>75</v>
      </c>
      <c r="J9">
        <v>17</v>
      </c>
      <c r="K9" s="18" t="s">
        <v>76</v>
      </c>
      <c r="L9" t="s">
        <v>46</v>
      </c>
      <c r="M9" s="17">
        <v>5</v>
      </c>
      <c r="N9" s="19">
        <f t="shared" si="6"/>
        <v>0.21500000000000002</v>
      </c>
      <c r="O9" s="19">
        <f t="shared" si="7"/>
        <v>42.745000000000005</v>
      </c>
      <c r="P9" s="19">
        <v>0.46400000000000002</v>
      </c>
      <c r="Q9" s="23">
        <f t="shared" si="1"/>
        <v>2.1500000000000004</v>
      </c>
      <c r="R9" s="23">
        <f t="shared" si="2"/>
        <v>427.45000000000005</v>
      </c>
      <c r="S9" s="23">
        <f t="shared" si="0"/>
        <v>0.46400000000000002</v>
      </c>
      <c r="T9" s="24">
        <v>1909999967</v>
      </c>
      <c r="U9" s="24">
        <v>1519999981</v>
      </c>
      <c r="V9" t="s">
        <v>47</v>
      </c>
      <c r="W9">
        <v>3</v>
      </c>
      <c r="X9">
        <v>42</v>
      </c>
      <c r="Y9">
        <v>2</v>
      </c>
      <c r="Z9">
        <v>0</v>
      </c>
      <c r="AC9">
        <v>0</v>
      </c>
    </row>
    <row r="10">
      <c r="A10" s="17">
        <v>17088</v>
      </c>
      <c r="B10">
        <v>133894</v>
      </c>
      <c r="C10" t="s">
        <v>77</v>
      </c>
      <c r="D10">
        <v>17088</v>
      </c>
      <c r="E10">
        <v>3</v>
      </c>
      <c r="F10">
        <v>100</v>
      </c>
      <c r="G10" t="s">
        <v>73</v>
      </c>
      <c r="H10" s="17" t="s">
        <v>74</v>
      </c>
      <c r="I10" t="s">
        <v>75</v>
      </c>
      <c r="J10">
        <v>17</v>
      </c>
      <c r="K10" s="18" t="s">
        <v>76</v>
      </c>
      <c r="L10" t="s">
        <v>46</v>
      </c>
      <c r="M10" s="17">
        <v>5</v>
      </c>
      <c r="N10" s="19">
        <f t="shared" si="6"/>
        <v>0.21500000000000002</v>
      </c>
      <c r="O10" s="19">
        <f t="shared" si="7"/>
        <v>42.745000000000005</v>
      </c>
      <c r="P10" s="19">
        <v>0.46400000000000002</v>
      </c>
      <c r="Q10" s="23">
        <f t="shared" ref="Q10:Q63" si="8">N10*10</f>
        <v>2.1500000000000004</v>
      </c>
      <c r="R10" s="23">
        <f t="shared" ref="R10:R63" si="9">O10*10</f>
        <v>427.45000000000005</v>
      </c>
      <c r="S10" s="23">
        <f t="shared" ref="S10:S63" si="10">P10</f>
        <v>0.46400000000000002</v>
      </c>
      <c r="T10" s="24">
        <v>1909999967</v>
      </c>
      <c r="U10" s="24">
        <v>1519999981</v>
      </c>
      <c r="V10" t="s">
        <v>47</v>
      </c>
      <c r="W10">
        <v>3</v>
      </c>
      <c r="X10">
        <v>42</v>
      </c>
      <c r="Y10">
        <v>2</v>
      </c>
      <c r="Z10">
        <v>0</v>
      </c>
      <c r="AC10">
        <v>0</v>
      </c>
    </row>
    <row r="11">
      <c r="A11" s="17">
        <v>17089</v>
      </c>
      <c r="B11">
        <v>218889</v>
      </c>
      <c r="C11" t="s">
        <v>78</v>
      </c>
      <c r="D11">
        <v>17089</v>
      </c>
      <c r="E11">
        <v>3</v>
      </c>
      <c r="F11">
        <v>100</v>
      </c>
      <c r="G11" t="s">
        <v>49</v>
      </c>
      <c r="H11" s="17" t="s">
        <v>49</v>
      </c>
      <c r="I11" t="s">
        <v>50</v>
      </c>
      <c r="J11">
        <v>21</v>
      </c>
      <c r="K11" s="18" t="s">
        <v>51</v>
      </c>
      <c r="L11" t="s">
        <v>46</v>
      </c>
      <c r="M11" s="17">
        <v>3</v>
      </c>
      <c r="N11" s="19">
        <f>AVERAGE(0.09,0.15)</f>
        <v>0.12</v>
      </c>
      <c r="O11" s="19">
        <f>AVERAGE(52.21,64.15)</f>
        <v>58.180000000000007</v>
      </c>
      <c r="P11" s="19">
        <v>0.45000000000000001</v>
      </c>
      <c r="Q11" s="23">
        <f t="shared" si="8"/>
        <v>1.2</v>
      </c>
      <c r="R11" s="23">
        <f t="shared" si="9"/>
        <v>581.80000000000007</v>
      </c>
      <c r="S11" s="23">
        <f t="shared" si="10"/>
        <v>0.45000000000000001</v>
      </c>
      <c r="T11" s="24">
        <v>1980000019</v>
      </c>
      <c r="U11">
        <v>0.97000002900000004</v>
      </c>
      <c r="V11" t="s">
        <v>47</v>
      </c>
      <c r="W11">
        <v>1</v>
      </c>
      <c r="X11">
        <v>161</v>
      </c>
      <c r="AC11">
        <v>0</v>
      </c>
    </row>
    <row r="12">
      <c r="A12" s="17">
        <v>17090</v>
      </c>
      <c r="B12">
        <v>84949</v>
      </c>
      <c r="C12" t="s">
        <v>79</v>
      </c>
      <c r="D12">
        <v>17090</v>
      </c>
      <c r="E12">
        <v>3</v>
      </c>
      <c r="F12">
        <v>60</v>
      </c>
      <c r="G12" t="s">
        <v>80</v>
      </c>
      <c r="H12" s="17" t="s">
        <v>80</v>
      </c>
      <c r="I12" t="s">
        <v>81</v>
      </c>
      <c r="J12">
        <v>10</v>
      </c>
      <c r="K12" s="18" t="s">
        <v>82</v>
      </c>
      <c r="L12" t="s">
        <v>46</v>
      </c>
      <c r="M12" s="17">
        <v>5</v>
      </c>
      <c r="N12" s="19">
        <f t="shared" ref="N12:N15" si="11">AVERAGE(0.2,0.23)</f>
        <v>0.21500000000000002</v>
      </c>
      <c r="O12" s="19">
        <f t="shared" ref="O12:O15" si="12">AVERAGE(40.89,44.6)</f>
        <v>42.745000000000005</v>
      </c>
      <c r="P12" s="19">
        <v>0.46400000000000002</v>
      </c>
      <c r="Q12" s="23">
        <f t="shared" si="8"/>
        <v>2.1500000000000004</v>
      </c>
      <c r="R12" s="23">
        <f t="shared" si="9"/>
        <v>427.45000000000005</v>
      </c>
      <c r="S12" s="23">
        <f t="shared" si="10"/>
        <v>0.46400000000000002</v>
      </c>
      <c r="T12" s="24">
        <v>1860000014</v>
      </c>
      <c r="U12" s="24">
        <v>1399999976</v>
      </c>
      <c r="V12" t="s">
        <v>83</v>
      </c>
      <c r="W12">
        <v>1</v>
      </c>
      <c r="X12">
        <v>163</v>
      </c>
      <c r="AC12">
        <v>0</v>
      </c>
    </row>
    <row r="13">
      <c r="A13" s="17">
        <v>17091</v>
      </c>
      <c r="B13">
        <v>150353</v>
      </c>
      <c r="C13" t="s">
        <v>84</v>
      </c>
      <c r="D13">
        <v>17091</v>
      </c>
      <c r="E13">
        <v>3</v>
      </c>
      <c r="F13">
        <v>100</v>
      </c>
      <c r="G13" t="s">
        <v>85</v>
      </c>
      <c r="H13" s="17" t="s">
        <v>85</v>
      </c>
      <c r="I13" t="s">
        <v>86</v>
      </c>
      <c r="J13">
        <v>18</v>
      </c>
      <c r="K13" s="18" t="s">
        <v>87</v>
      </c>
      <c r="L13" t="s">
        <v>46</v>
      </c>
      <c r="M13" s="17">
        <v>5</v>
      </c>
      <c r="N13" s="19">
        <f t="shared" si="11"/>
        <v>0.21500000000000002</v>
      </c>
      <c r="O13" s="19">
        <f t="shared" si="12"/>
        <v>42.745000000000005</v>
      </c>
      <c r="P13" s="19">
        <v>0.46400000000000002</v>
      </c>
      <c r="Q13" s="23">
        <f t="shared" si="8"/>
        <v>2.1500000000000004</v>
      </c>
      <c r="R13" s="23">
        <f t="shared" si="9"/>
        <v>427.45000000000005</v>
      </c>
      <c r="S13" s="23">
        <f t="shared" si="10"/>
        <v>0.46400000000000002</v>
      </c>
      <c r="T13" s="24">
        <v>1860000014</v>
      </c>
      <c r="U13" s="24">
        <v>1289999962</v>
      </c>
      <c r="V13" t="s">
        <v>83</v>
      </c>
      <c r="W13">
        <v>3</v>
      </c>
      <c r="X13">
        <v>36</v>
      </c>
      <c r="AC13">
        <v>0</v>
      </c>
    </row>
    <row r="14">
      <c r="A14" s="17">
        <v>17092</v>
      </c>
      <c r="B14">
        <v>69939</v>
      </c>
      <c r="C14" t="s">
        <v>88</v>
      </c>
      <c r="D14">
        <v>17092</v>
      </c>
      <c r="E14">
        <v>3</v>
      </c>
      <c r="F14">
        <v>80</v>
      </c>
      <c r="G14" t="s">
        <v>43</v>
      </c>
      <c r="H14" s="17" t="s">
        <v>89</v>
      </c>
      <c r="I14" t="s">
        <v>44</v>
      </c>
      <c r="J14">
        <v>32</v>
      </c>
      <c r="K14" s="18" t="s">
        <v>45</v>
      </c>
      <c r="L14" t="s">
        <v>46</v>
      </c>
      <c r="M14" s="17">
        <v>5</v>
      </c>
      <c r="N14" s="19">
        <f t="shared" si="11"/>
        <v>0.21500000000000002</v>
      </c>
      <c r="O14" s="19">
        <f t="shared" si="12"/>
        <v>42.745000000000005</v>
      </c>
      <c r="P14" s="19">
        <v>0.46400000000000002</v>
      </c>
      <c r="Q14" s="23">
        <f t="shared" si="8"/>
        <v>2.1500000000000004</v>
      </c>
      <c r="R14" s="23">
        <f t="shared" si="9"/>
        <v>427.45000000000005</v>
      </c>
      <c r="S14" s="23">
        <f t="shared" si="10"/>
        <v>0.46400000000000002</v>
      </c>
      <c r="T14" s="24">
        <v>1899999976</v>
      </c>
      <c r="U14" s="24">
        <v>1149999976</v>
      </c>
      <c r="V14" t="s">
        <v>47</v>
      </c>
      <c r="W14">
        <v>3</v>
      </c>
      <c r="X14">
        <v>40</v>
      </c>
      <c r="Y14">
        <v>2</v>
      </c>
      <c r="Z14">
        <v>0</v>
      </c>
      <c r="AC14">
        <v>0</v>
      </c>
    </row>
    <row r="15">
      <c r="A15" s="17">
        <v>17093</v>
      </c>
      <c r="B15">
        <v>84955</v>
      </c>
      <c r="C15" t="s">
        <v>90</v>
      </c>
      <c r="D15">
        <v>17093</v>
      </c>
      <c r="E15">
        <v>3</v>
      </c>
      <c r="F15">
        <v>60</v>
      </c>
      <c r="G15" t="s">
        <v>80</v>
      </c>
      <c r="H15" s="17" t="s">
        <v>80</v>
      </c>
      <c r="I15" t="s">
        <v>81</v>
      </c>
      <c r="J15">
        <v>10</v>
      </c>
      <c r="K15" s="18" t="s">
        <v>82</v>
      </c>
      <c r="L15" t="s">
        <v>46</v>
      </c>
      <c r="M15" s="17">
        <v>5</v>
      </c>
      <c r="N15" s="19">
        <f t="shared" si="11"/>
        <v>0.21500000000000002</v>
      </c>
      <c r="O15" s="19">
        <f t="shared" si="12"/>
        <v>42.745000000000005</v>
      </c>
      <c r="P15" s="19">
        <v>0.46400000000000002</v>
      </c>
      <c r="Q15" s="23">
        <f t="shared" si="8"/>
        <v>2.1500000000000004</v>
      </c>
      <c r="R15" s="23">
        <f t="shared" si="9"/>
        <v>427.45000000000005</v>
      </c>
      <c r="S15" s="23">
        <f t="shared" si="10"/>
        <v>0.46400000000000002</v>
      </c>
      <c r="T15" s="24">
        <v>1860000014</v>
      </c>
      <c r="U15" s="24">
        <v>1399999976</v>
      </c>
      <c r="V15" t="s">
        <v>83</v>
      </c>
      <c r="W15">
        <v>1</v>
      </c>
      <c r="X15">
        <v>163</v>
      </c>
      <c r="AC15">
        <v>0</v>
      </c>
    </row>
    <row r="16">
      <c r="A16" s="17">
        <v>17094</v>
      </c>
      <c r="B16">
        <v>218875</v>
      </c>
      <c r="C16" t="s">
        <v>91</v>
      </c>
      <c r="D16">
        <v>17094</v>
      </c>
      <c r="E16">
        <v>3</v>
      </c>
      <c r="F16">
        <v>100</v>
      </c>
      <c r="G16" t="s">
        <v>49</v>
      </c>
      <c r="H16" s="17" t="s">
        <v>49</v>
      </c>
      <c r="I16" t="s">
        <v>50</v>
      </c>
      <c r="J16">
        <v>21</v>
      </c>
      <c r="K16" s="18" t="s">
        <v>51</v>
      </c>
      <c r="L16" t="s">
        <v>46</v>
      </c>
      <c r="M16" s="17">
        <v>3</v>
      </c>
      <c r="N16" s="19">
        <f>AVERAGE(0.09,0.15)</f>
        <v>0.12</v>
      </c>
      <c r="O16" s="19">
        <f>AVERAGE(52.21,64.15)</f>
        <v>58.180000000000007</v>
      </c>
      <c r="P16" s="19">
        <v>0.45000000000000001</v>
      </c>
      <c r="Q16" s="23">
        <f t="shared" si="8"/>
        <v>1.2</v>
      </c>
      <c r="R16" s="23">
        <f t="shared" si="9"/>
        <v>581.80000000000007</v>
      </c>
      <c r="S16" s="23">
        <f t="shared" si="10"/>
        <v>0.45000000000000001</v>
      </c>
      <c r="T16" s="24">
        <v>1980000019</v>
      </c>
      <c r="U16">
        <v>0.97000002900000004</v>
      </c>
      <c r="V16" t="s">
        <v>47</v>
      </c>
      <c r="W16">
        <v>1</v>
      </c>
      <c r="X16">
        <v>161</v>
      </c>
      <c r="AC16">
        <v>0</v>
      </c>
    </row>
    <row r="17">
      <c r="A17" s="17">
        <v>17095</v>
      </c>
      <c r="B17">
        <v>260748</v>
      </c>
      <c r="C17" t="s">
        <v>92</v>
      </c>
      <c r="D17">
        <v>17095</v>
      </c>
      <c r="E17">
        <v>3</v>
      </c>
      <c r="F17">
        <v>60</v>
      </c>
      <c r="G17" t="s">
        <v>53</v>
      </c>
      <c r="H17" s="17" t="s">
        <v>54</v>
      </c>
      <c r="I17" t="s">
        <v>55</v>
      </c>
      <c r="J17">
        <v>26</v>
      </c>
      <c r="K17" s="18" t="s">
        <v>56</v>
      </c>
      <c r="L17" t="s">
        <v>46</v>
      </c>
      <c r="M17" s="17">
        <v>11</v>
      </c>
      <c r="N17" s="19">
        <f>AVERAGE(2.18,2.59)</f>
        <v>2.3849999999999998</v>
      </c>
      <c r="O17" s="19">
        <f>AVERAGE(21.53,22.2)</f>
        <v>21.865000000000002</v>
      </c>
      <c r="P17" s="19">
        <f>0.453</f>
        <v>0.45300000000000001</v>
      </c>
      <c r="Q17" s="23">
        <f t="shared" si="8"/>
        <v>23.849999999999998</v>
      </c>
      <c r="R17" s="23">
        <f t="shared" si="9"/>
        <v>218.65000000000003</v>
      </c>
      <c r="S17" s="23">
        <f t="shared" si="10"/>
        <v>0.45300000000000001</v>
      </c>
      <c r="T17" s="24">
        <v>1590000033</v>
      </c>
      <c r="U17" s="24">
        <v>1440000057</v>
      </c>
      <c r="V17" t="s">
        <v>47</v>
      </c>
      <c r="W17">
        <v>3</v>
      </c>
      <c r="X17">
        <v>29</v>
      </c>
      <c r="Y17">
        <v>2</v>
      </c>
      <c r="Z17">
        <v>0</v>
      </c>
      <c r="AC17">
        <v>0</v>
      </c>
    </row>
    <row r="18">
      <c r="A18" s="17">
        <v>17096</v>
      </c>
      <c r="B18">
        <v>218902</v>
      </c>
      <c r="C18" t="s">
        <v>93</v>
      </c>
      <c r="D18">
        <v>17096</v>
      </c>
      <c r="E18">
        <v>3</v>
      </c>
      <c r="F18">
        <v>100</v>
      </c>
      <c r="G18" t="s">
        <v>49</v>
      </c>
      <c r="H18" s="17" t="s">
        <v>94</v>
      </c>
      <c r="I18" t="s">
        <v>50</v>
      </c>
      <c r="J18">
        <v>21</v>
      </c>
      <c r="K18" s="18" t="s">
        <v>51</v>
      </c>
      <c r="L18" t="s">
        <v>46</v>
      </c>
      <c r="M18" s="17">
        <v>3</v>
      </c>
      <c r="N18" s="19">
        <f>AVERAGE(0.09,0.15)</f>
        <v>0.12</v>
      </c>
      <c r="O18" s="19">
        <f>AVERAGE(52.21,64.15)</f>
        <v>58.180000000000007</v>
      </c>
      <c r="P18" s="19">
        <v>0.45000000000000001</v>
      </c>
      <c r="Q18" s="23">
        <f t="shared" si="8"/>
        <v>1.2</v>
      </c>
      <c r="R18" s="23">
        <f t="shared" si="9"/>
        <v>581.80000000000007</v>
      </c>
      <c r="S18" s="23">
        <f t="shared" si="10"/>
        <v>0.45000000000000001</v>
      </c>
      <c r="T18" s="24">
        <v>1980000019</v>
      </c>
      <c r="U18">
        <v>0.97000002900000004</v>
      </c>
      <c r="V18" t="s">
        <v>47</v>
      </c>
      <c r="W18">
        <v>3</v>
      </c>
      <c r="X18">
        <v>46</v>
      </c>
      <c r="Y18">
        <v>2</v>
      </c>
      <c r="Z18">
        <v>0</v>
      </c>
      <c r="AC18">
        <v>0</v>
      </c>
    </row>
    <row r="19">
      <c r="A19" s="17">
        <v>17097</v>
      </c>
      <c r="B19">
        <v>12900</v>
      </c>
      <c r="C19" t="s">
        <v>95</v>
      </c>
      <c r="D19">
        <v>17097</v>
      </c>
      <c r="E19">
        <v>3</v>
      </c>
      <c r="F19">
        <v>100</v>
      </c>
      <c r="G19" t="s">
        <v>96</v>
      </c>
      <c r="H19" s="17" t="s">
        <v>96</v>
      </c>
      <c r="I19" t="s">
        <v>96</v>
      </c>
      <c r="J19">
        <v>3</v>
      </c>
      <c r="K19" s="18" t="s">
        <v>97</v>
      </c>
      <c r="L19" t="s">
        <v>46</v>
      </c>
      <c r="M19" s="17">
        <v>5</v>
      </c>
      <c r="N19" s="19">
        <f t="shared" ref="N19:N20" si="13">AVERAGE(0.2,0.23)</f>
        <v>0.21500000000000002</v>
      </c>
      <c r="O19" s="19">
        <f t="shared" ref="O19:O20" si="14">AVERAGE(40.89,44.6)</f>
        <v>42.745000000000005</v>
      </c>
      <c r="P19" s="19">
        <v>0.46400000000000002</v>
      </c>
      <c r="Q19" s="23">
        <f t="shared" si="8"/>
        <v>2.1500000000000004</v>
      </c>
      <c r="R19" s="23">
        <f t="shared" si="9"/>
        <v>427.45000000000005</v>
      </c>
      <c r="S19" s="23">
        <f t="shared" si="10"/>
        <v>0.46400000000000002</v>
      </c>
      <c r="T19" s="24">
        <v>1879999995</v>
      </c>
      <c r="U19">
        <v>0.810000002</v>
      </c>
      <c r="V19" t="s">
        <v>47</v>
      </c>
      <c r="W19">
        <v>1</v>
      </c>
      <c r="X19">
        <v>162</v>
      </c>
      <c r="AC19">
        <v>0</v>
      </c>
    </row>
    <row r="20">
      <c r="A20" s="17">
        <v>17098</v>
      </c>
      <c r="B20">
        <v>150374</v>
      </c>
      <c r="C20" t="s">
        <v>98</v>
      </c>
      <c r="D20">
        <v>17098</v>
      </c>
      <c r="E20">
        <v>3</v>
      </c>
      <c r="F20">
        <v>80</v>
      </c>
      <c r="G20" t="s">
        <v>85</v>
      </c>
      <c r="H20" s="17" t="s">
        <v>85</v>
      </c>
      <c r="I20" t="s">
        <v>86</v>
      </c>
      <c r="J20">
        <v>18</v>
      </c>
      <c r="K20" s="18" t="s">
        <v>87</v>
      </c>
      <c r="L20" t="s">
        <v>46</v>
      </c>
      <c r="M20" s="17">
        <v>5</v>
      </c>
      <c r="N20" s="19">
        <f t="shared" si="13"/>
        <v>0.21500000000000002</v>
      </c>
      <c r="O20" s="19">
        <f t="shared" si="14"/>
        <v>42.745000000000005</v>
      </c>
      <c r="P20" s="19">
        <v>0.46400000000000002</v>
      </c>
      <c r="Q20" s="23">
        <f t="shared" si="8"/>
        <v>2.1500000000000004</v>
      </c>
      <c r="R20" s="23">
        <f t="shared" si="9"/>
        <v>427.45000000000005</v>
      </c>
      <c r="S20" s="23">
        <f t="shared" si="10"/>
        <v>0.46400000000000002</v>
      </c>
      <c r="T20" s="24">
        <v>1860000014</v>
      </c>
      <c r="U20" s="24">
        <v>1289999962</v>
      </c>
      <c r="V20" t="s">
        <v>83</v>
      </c>
      <c r="W20">
        <v>3</v>
      </c>
      <c r="X20">
        <v>36</v>
      </c>
      <c r="AC20">
        <v>0</v>
      </c>
    </row>
    <row r="21">
      <c r="A21" s="17">
        <v>17099</v>
      </c>
      <c r="B21">
        <v>215167</v>
      </c>
      <c r="C21" t="s">
        <v>99</v>
      </c>
      <c r="D21">
        <v>17099</v>
      </c>
      <c r="E21">
        <v>3</v>
      </c>
      <c r="F21">
        <v>100</v>
      </c>
      <c r="G21" t="s">
        <v>50</v>
      </c>
      <c r="H21" s="17" t="s">
        <v>50</v>
      </c>
      <c r="I21" t="s">
        <v>50</v>
      </c>
      <c r="J21">
        <v>21</v>
      </c>
      <c r="K21" s="18" t="s">
        <v>100</v>
      </c>
      <c r="L21" t="s">
        <v>46</v>
      </c>
      <c r="M21" s="17">
        <v>10</v>
      </c>
      <c r="N21" s="19">
        <f>AVERAGE(0.3,0.43)</f>
        <v>0.36499999999999999</v>
      </c>
      <c r="O21" s="19">
        <f>AVERAGE(44.9,53.83)</f>
        <v>49.364999999999995</v>
      </c>
      <c r="P21" s="19">
        <f>0.398</f>
        <v>0.39800000000000002</v>
      </c>
      <c r="Q21" s="23">
        <f t="shared" si="8"/>
        <v>3.6499999999999999</v>
      </c>
      <c r="R21" s="23">
        <f t="shared" si="9"/>
        <v>493.64999999999998</v>
      </c>
      <c r="S21" s="23">
        <f t="shared" si="10"/>
        <v>0.39800000000000002</v>
      </c>
      <c r="T21" s="24">
        <v>1850000024</v>
      </c>
      <c r="U21" s="24">
        <v>1330000043</v>
      </c>
      <c r="V21" t="s">
        <v>47</v>
      </c>
      <c r="W21">
        <v>1</v>
      </c>
      <c r="X21">
        <v>146</v>
      </c>
      <c r="AC21">
        <v>0</v>
      </c>
    </row>
    <row r="22">
      <c r="A22" s="17">
        <v>17100</v>
      </c>
      <c r="B22">
        <v>150339</v>
      </c>
      <c r="C22" t="s">
        <v>101</v>
      </c>
      <c r="D22">
        <v>17100</v>
      </c>
      <c r="E22">
        <v>3</v>
      </c>
      <c r="F22">
        <v>80</v>
      </c>
      <c r="G22" t="s">
        <v>85</v>
      </c>
      <c r="H22" s="17" t="s">
        <v>85</v>
      </c>
      <c r="I22" t="s">
        <v>86</v>
      </c>
      <c r="J22">
        <v>18</v>
      </c>
      <c r="K22" s="18" t="s">
        <v>87</v>
      </c>
      <c r="L22" t="s">
        <v>46</v>
      </c>
      <c r="M22" s="17">
        <v>5</v>
      </c>
      <c r="N22" s="19">
        <f>AVERAGE(0.2,0.23)</f>
        <v>0.21500000000000002</v>
      </c>
      <c r="O22" s="19">
        <f>AVERAGE(40.89,44.6)</f>
        <v>42.745000000000005</v>
      </c>
      <c r="P22" s="19">
        <v>0.46400000000000002</v>
      </c>
      <c r="Q22" s="23">
        <f t="shared" si="8"/>
        <v>2.1500000000000004</v>
      </c>
      <c r="R22" s="23">
        <f t="shared" si="9"/>
        <v>427.45000000000005</v>
      </c>
      <c r="S22" s="23">
        <f t="shared" si="10"/>
        <v>0.46400000000000002</v>
      </c>
      <c r="T22" s="24">
        <v>1860000014</v>
      </c>
      <c r="U22" s="24">
        <v>1289999962</v>
      </c>
      <c r="V22" t="s">
        <v>83</v>
      </c>
      <c r="W22">
        <v>3</v>
      </c>
      <c r="X22">
        <v>36</v>
      </c>
      <c r="AC22">
        <v>0</v>
      </c>
    </row>
    <row r="23">
      <c r="A23" s="17">
        <v>17101</v>
      </c>
      <c r="B23">
        <v>260868</v>
      </c>
      <c r="C23" t="s">
        <v>102</v>
      </c>
      <c r="D23">
        <v>17101</v>
      </c>
      <c r="E23">
        <v>3</v>
      </c>
      <c r="F23">
        <v>100</v>
      </c>
      <c r="G23" t="s">
        <v>53</v>
      </c>
      <c r="H23" s="17" t="s">
        <v>53</v>
      </c>
      <c r="I23" t="s">
        <v>55</v>
      </c>
      <c r="J23">
        <v>26</v>
      </c>
      <c r="K23" s="18" t="s">
        <v>56</v>
      </c>
      <c r="L23" t="s">
        <v>46</v>
      </c>
      <c r="M23" s="17">
        <v>11</v>
      </c>
      <c r="N23" s="19">
        <f t="shared" ref="N23:N24" si="15">AVERAGE(2.18,2.59)</f>
        <v>2.3849999999999998</v>
      </c>
      <c r="O23" s="19">
        <f t="shared" ref="O23:O24" si="16">AVERAGE(21.53,22.2)</f>
        <v>21.865000000000002</v>
      </c>
      <c r="P23" s="19">
        <f t="shared" ref="P23:P24" si="17">0.453</f>
        <v>0.45300000000000001</v>
      </c>
      <c r="Q23" s="23">
        <f t="shared" si="8"/>
        <v>23.849999999999998</v>
      </c>
      <c r="R23" s="23">
        <f t="shared" si="9"/>
        <v>218.65000000000003</v>
      </c>
      <c r="S23" s="23">
        <f t="shared" si="10"/>
        <v>0.45300000000000001</v>
      </c>
      <c r="T23" s="24">
        <v>1590000033</v>
      </c>
      <c r="U23" s="24">
        <v>1440000057</v>
      </c>
      <c r="V23" t="s">
        <v>47</v>
      </c>
      <c r="W23">
        <v>1</v>
      </c>
      <c r="X23">
        <v>123</v>
      </c>
      <c r="AC23">
        <v>0</v>
      </c>
    </row>
    <row r="24">
      <c r="A24" s="17">
        <v>17102</v>
      </c>
      <c r="B24">
        <v>260874</v>
      </c>
      <c r="C24" t="s">
        <v>103</v>
      </c>
      <c r="D24">
        <v>17102</v>
      </c>
      <c r="E24">
        <v>3</v>
      </c>
      <c r="F24">
        <v>60</v>
      </c>
      <c r="G24" t="s">
        <v>53</v>
      </c>
      <c r="H24" s="17" t="s">
        <v>54</v>
      </c>
      <c r="I24" t="s">
        <v>55</v>
      </c>
      <c r="J24">
        <v>26</v>
      </c>
      <c r="K24" s="18" t="s">
        <v>56</v>
      </c>
      <c r="L24" t="s">
        <v>46</v>
      </c>
      <c r="M24" s="17">
        <v>11</v>
      </c>
      <c r="N24" s="19">
        <f t="shared" si="15"/>
        <v>2.3849999999999998</v>
      </c>
      <c r="O24" s="19">
        <f t="shared" si="16"/>
        <v>21.865000000000002</v>
      </c>
      <c r="P24" s="19">
        <f t="shared" si="17"/>
        <v>0.45300000000000001</v>
      </c>
      <c r="Q24" s="23">
        <f t="shared" si="8"/>
        <v>23.849999999999998</v>
      </c>
      <c r="R24" s="23">
        <f t="shared" si="9"/>
        <v>218.65000000000003</v>
      </c>
      <c r="S24" s="23">
        <f t="shared" si="10"/>
        <v>0.45300000000000001</v>
      </c>
      <c r="T24" s="24">
        <v>1590000033</v>
      </c>
      <c r="U24" s="24">
        <v>1440000057</v>
      </c>
      <c r="V24" t="s">
        <v>47</v>
      </c>
      <c r="W24">
        <v>3</v>
      </c>
      <c r="X24">
        <v>29</v>
      </c>
      <c r="Y24">
        <v>2</v>
      </c>
      <c r="AC24">
        <v>0</v>
      </c>
    </row>
    <row r="25">
      <c r="A25" s="17">
        <v>17103</v>
      </c>
      <c r="B25">
        <v>133900</v>
      </c>
      <c r="C25" t="s">
        <v>104</v>
      </c>
      <c r="D25">
        <v>17103</v>
      </c>
      <c r="E25">
        <v>3</v>
      </c>
      <c r="F25">
        <v>80</v>
      </c>
      <c r="G25" t="s">
        <v>73</v>
      </c>
      <c r="H25" s="17" t="s">
        <v>74</v>
      </c>
      <c r="I25" t="s">
        <v>75</v>
      </c>
      <c r="J25">
        <v>17</v>
      </c>
      <c r="K25" s="18" t="s">
        <v>76</v>
      </c>
      <c r="L25" t="s">
        <v>46</v>
      </c>
      <c r="M25" s="17">
        <v>5</v>
      </c>
      <c r="N25" s="19">
        <f>AVERAGE(0.2,0.23)</f>
        <v>0.21500000000000002</v>
      </c>
      <c r="O25" s="19">
        <f>AVERAGE(40.89,44.6)</f>
        <v>42.745000000000005</v>
      </c>
      <c r="P25" s="19">
        <v>0.46400000000000002</v>
      </c>
      <c r="Q25" s="23">
        <f t="shared" si="8"/>
        <v>2.1500000000000004</v>
      </c>
      <c r="R25" s="23">
        <f t="shared" si="9"/>
        <v>427.45000000000005</v>
      </c>
      <c r="S25" s="23">
        <f t="shared" si="10"/>
        <v>0.46400000000000002</v>
      </c>
      <c r="T25" s="24">
        <v>1909999967</v>
      </c>
      <c r="U25" s="24">
        <v>1519999981</v>
      </c>
      <c r="V25" t="s">
        <v>47</v>
      </c>
      <c r="W25">
        <v>3</v>
      </c>
      <c r="X25">
        <v>42</v>
      </c>
      <c r="Y25">
        <v>2</v>
      </c>
      <c r="Z25">
        <v>0</v>
      </c>
      <c r="AC25">
        <v>0</v>
      </c>
    </row>
    <row r="26">
      <c r="A26" s="17">
        <v>17104</v>
      </c>
      <c r="B26">
        <v>218883</v>
      </c>
      <c r="C26" t="s">
        <v>105</v>
      </c>
      <c r="D26">
        <v>17104</v>
      </c>
      <c r="E26">
        <v>3</v>
      </c>
      <c r="F26">
        <v>100</v>
      </c>
      <c r="G26" t="s">
        <v>49</v>
      </c>
      <c r="H26" s="17" t="s">
        <v>94</v>
      </c>
      <c r="I26" t="s">
        <v>50</v>
      </c>
      <c r="J26">
        <v>21</v>
      </c>
      <c r="K26" s="18" t="s">
        <v>51</v>
      </c>
      <c r="L26" t="s">
        <v>46</v>
      </c>
      <c r="M26" s="17">
        <v>3</v>
      </c>
      <c r="N26" s="19">
        <f>AVERAGE(0.09,0.15)</f>
        <v>0.12</v>
      </c>
      <c r="O26" s="19">
        <f>AVERAGE(52.21,64.15)</f>
        <v>58.180000000000007</v>
      </c>
      <c r="P26" s="19">
        <v>0.45000000000000001</v>
      </c>
      <c r="Q26" s="23">
        <f t="shared" si="8"/>
        <v>1.2</v>
      </c>
      <c r="R26" s="23">
        <f t="shared" si="9"/>
        <v>581.80000000000007</v>
      </c>
      <c r="S26" s="23">
        <f t="shared" si="10"/>
        <v>0.45000000000000001</v>
      </c>
      <c r="T26" s="24">
        <v>1980000019</v>
      </c>
      <c r="U26">
        <v>0.97000002900000004</v>
      </c>
      <c r="V26" t="s">
        <v>47</v>
      </c>
      <c r="W26">
        <v>3</v>
      </c>
      <c r="X26">
        <v>46</v>
      </c>
      <c r="Y26">
        <v>2</v>
      </c>
      <c r="Z26">
        <v>0</v>
      </c>
      <c r="AC26">
        <v>0</v>
      </c>
    </row>
    <row r="27">
      <c r="A27" s="17">
        <v>17105</v>
      </c>
      <c r="B27">
        <v>82965</v>
      </c>
      <c r="C27" t="s">
        <v>106</v>
      </c>
      <c r="D27">
        <v>17105</v>
      </c>
      <c r="E27">
        <v>3</v>
      </c>
      <c r="F27">
        <v>60</v>
      </c>
      <c r="G27" t="s">
        <v>107</v>
      </c>
      <c r="H27" s="17" t="s">
        <v>107</v>
      </c>
      <c r="I27" t="s">
        <v>81</v>
      </c>
      <c r="J27">
        <v>10</v>
      </c>
      <c r="K27" s="18" t="s">
        <v>108</v>
      </c>
      <c r="L27" t="s">
        <v>46</v>
      </c>
      <c r="M27" s="17">
        <v>9</v>
      </c>
      <c r="N27" s="19">
        <f>AVERAGE(1.32)</f>
        <v>1.3200000000000001</v>
      </c>
      <c r="O27" s="19">
        <f>AVERAGE(17.5,31.5)</f>
        <v>24.5</v>
      </c>
      <c r="P27" s="19">
        <f>0.463</f>
        <v>0.46300000000000002</v>
      </c>
      <c r="Q27" s="23">
        <f t="shared" si="8"/>
        <v>13.200000000000001</v>
      </c>
      <c r="R27" s="23">
        <f t="shared" si="9"/>
        <v>245</v>
      </c>
      <c r="S27" s="23">
        <f t="shared" si="10"/>
        <v>0.46300000000000002</v>
      </c>
      <c r="T27" s="24">
        <v>175999999</v>
      </c>
      <c r="U27" s="24">
        <v>1370000005</v>
      </c>
      <c r="V27" t="s">
        <v>47</v>
      </c>
      <c r="W27">
        <v>1</v>
      </c>
      <c r="X27">
        <v>164</v>
      </c>
      <c r="AC27">
        <v>0</v>
      </c>
    </row>
    <row r="28">
      <c r="A28" s="17">
        <v>17106</v>
      </c>
      <c r="B28">
        <v>49810</v>
      </c>
      <c r="C28" t="s">
        <v>109</v>
      </c>
      <c r="D28">
        <v>17106</v>
      </c>
      <c r="E28">
        <v>3</v>
      </c>
      <c r="F28">
        <v>100</v>
      </c>
      <c r="G28" t="s">
        <v>110</v>
      </c>
      <c r="H28" s="17" t="s">
        <v>110</v>
      </c>
      <c r="I28" t="s">
        <v>111</v>
      </c>
      <c r="J28">
        <v>8</v>
      </c>
      <c r="K28" s="18" t="s">
        <v>112</v>
      </c>
      <c r="L28" t="s">
        <v>46</v>
      </c>
      <c r="M28" s="17">
        <v>5</v>
      </c>
      <c r="N28" s="19">
        <f>AVERAGE(0.2,0.23)</f>
        <v>0.21500000000000002</v>
      </c>
      <c r="O28" s="19">
        <f>AVERAGE(40.89,44.6)</f>
        <v>42.745000000000005</v>
      </c>
      <c r="P28" s="19">
        <v>0.46400000000000002</v>
      </c>
      <c r="Q28" s="23">
        <f t="shared" si="8"/>
        <v>2.1500000000000004</v>
      </c>
      <c r="R28" s="23">
        <f t="shared" si="9"/>
        <v>427.45000000000005</v>
      </c>
      <c r="S28" s="23">
        <f t="shared" si="10"/>
        <v>0.46400000000000002</v>
      </c>
      <c r="T28" s="24">
        <v>1840000033</v>
      </c>
      <c r="U28" s="24">
        <v>1289999962</v>
      </c>
      <c r="V28" t="s">
        <v>47</v>
      </c>
      <c r="W28">
        <v>1</v>
      </c>
      <c r="X28">
        <v>156</v>
      </c>
      <c r="AC28">
        <v>0</v>
      </c>
    </row>
    <row r="29">
      <c r="A29" s="17">
        <v>17107</v>
      </c>
      <c r="B29">
        <v>82979</v>
      </c>
      <c r="C29" t="s">
        <v>113</v>
      </c>
      <c r="D29">
        <v>17107</v>
      </c>
      <c r="E29">
        <v>3</v>
      </c>
      <c r="F29">
        <v>60</v>
      </c>
      <c r="G29" t="s">
        <v>107</v>
      </c>
      <c r="H29" s="17" t="s">
        <v>107</v>
      </c>
      <c r="I29" t="s">
        <v>81</v>
      </c>
      <c r="J29">
        <v>10</v>
      </c>
      <c r="K29" s="18" t="s">
        <v>108</v>
      </c>
      <c r="L29" t="s">
        <v>46</v>
      </c>
      <c r="M29" s="17">
        <v>9</v>
      </c>
      <c r="N29" s="19">
        <f>AVERAGE(1.32)</f>
        <v>1.3200000000000001</v>
      </c>
      <c r="O29" s="19">
        <f>AVERAGE(17.5,31.5)</f>
        <v>24.5</v>
      </c>
      <c r="P29" s="19">
        <f>0.463</f>
        <v>0.46300000000000002</v>
      </c>
      <c r="Q29" s="23">
        <f t="shared" si="8"/>
        <v>13.200000000000001</v>
      </c>
      <c r="R29" s="23">
        <f t="shared" si="9"/>
        <v>245</v>
      </c>
      <c r="S29" s="23">
        <f t="shared" si="10"/>
        <v>0.46300000000000002</v>
      </c>
      <c r="T29" s="24">
        <v>175999999</v>
      </c>
      <c r="U29" s="24">
        <v>1370000005</v>
      </c>
      <c r="V29" t="s">
        <v>47</v>
      </c>
      <c r="W29">
        <v>1</v>
      </c>
      <c r="X29">
        <v>164</v>
      </c>
      <c r="AC29">
        <v>0</v>
      </c>
    </row>
    <row r="30">
      <c r="A30" s="17">
        <v>17108</v>
      </c>
      <c r="B30">
        <v>49799</v>
      </c>
      <c r="C30" t="s">
        <v>114</v>
      </c>
      <c r="D30">
        <v>17108</v>
      </c>
      <c r="E30">
        <v>3</v>
      </c>
      <c r="F30">
        <v>100</v>
      </c>
      <c r="G30" t="s">
        <v>110</v>
      </c>
      <c r="H30" s="17" t="s">
        <v>115</v>
      </c>
      <c r="I30" t="s">
        <v>111</v>
      </c>
      <c r="J30">
        <v>8</v>
      </c>
      <c r="K30" s="18" t="s">
        <v>112</v>
      </c>
      <c r="L30" t="s">
        <v>46</v>
      </c>
      <c r="M30" s="17">
        <v>5</v>
      </c>
      <c r="N30" s="19">
        <f t="shared" ref="N30:N34" si="18">AVERAGE(0.2,0.23)</f>
        <v>0.21500000000000002</v>
      </c>
      <c r="O30" s="19">
        <f t="shared" ref="O30:O34" si="19">AVERAGE(40.89,44.6)</f>
        <v>42.745000000000005</v>
      </c>
      <c r="P30" s="19">
        <v>0.46400000000000002</v>
      </c>
      <c r="Q30" s="23">
        <f t="shared" si="8"/>
        <v>2.1500000000000004</v>
      </c>
      <c r="R30" s="23">
        <f t="shared" si="9"/>
        <v>427.45000000000005</v>
      </c>
      <c r="S30" s="23">
        <f t="shared" si="10"/>
        <v>0.46400000000000002</v>
      </c>
      <c r="T30" s="24">
        <v>1840000033</v>
      </c>
      <c r="U30" s="24">
        <v>1289999962</v>
      </c>
      <c r="V30" t="s">
        <v>47</v>
      </c>
      <c r="W30">
        <v>3</v>
      </c>
      <c r="X30">
        <v>40</v>
      </c>
      <c r="Y30">
        <v>2</v>
      </c>
      <c r="Z30">
        <v>0</v>
      </c>
      <c r="AC30">
        <v>0</v>
      </c>
    </row>
    <row r="31">
      <c r="A31" s="17">
        <v>17109</v>
      </c>
      <c r="B31">
        <v>49807</v>
      </c>
      <c r="C31" t="s">
        <v>116</v>
      </c>
      <c r="D31">
        <v>17109</v>
      </c>
      <c r="E31">
        <v>3</v>
      </c>
      <c r="F31">
        <v>100</v>
      </c>
      <c r="G31" t="s">
        <v>110</v>
      </c>
      <c r="H31" s="17" t="s">
        <v>115</v>
      </c>
      <c r="I31" t="s">
        <v>111</v>
      </c>
      <c r="J31">
        <v>8</v>
      </c>
      <c r="K31" s="18" t="s">
        <v>112</v>
      </c>
      <c r="L31" t="s">
        <v>46</v>
      </c>
      <c r="M31" s="17">
        <v>5</v>
      </c>
      <c r="N31" s="19">
        <f t="shared" si="18"/>
        <v>0.21500000000000002</v>
      </c>
      <c r="O31" s="19">
        <f t="shared" si="19"/>
        <v>42.745000000000005</v>
      </c>
      <c r="P31" s="19">
        <v>0.46400000000000002</v>
      </c>
      <c r="Q31" s="23">
        <f t="shared" si="8"/>
        <v>2.1500000000000004</v>
      </c>
      <c r="R31" s="23">
        <f t="shared" si="9"/>
        <v>427.45000000000005</v>
      </c>
      <c r="S31" s="23">
        <f t="shared" si="10"/>
        <v>0.46400000000000002</v>
      </c>
      <c r="T31" s="24">
        <v>1840000033</v>
      </c>
      <c r="U31" s="24">
        <v>1289999962</v>
      </c>
      <c r="V31" t="s">
        <v>47</v>
      </c>
      <c r="W31">
        <v>3</v>
      </c>
      <c r="X31">
        <v>40</v>
      </c>
      <c r="Y31">
        <v>2</v>
      </c>
      <c r="Z31">
        <v>0</v>
      </c>
      <c r="AC31">
        <v>0</v>
      </c>
    </row>
    <row r="32">
      <c r="A32" s="17">
        <v>17110</v>
      </c>
      <c r="B32">
        <v>133903</v>
      </c>
      <c r="C32" t="s">
        <v>117</v>
      </c>
      <c r="D32">
        <v>17110</v>
      </c>
      <c r="E32">
        <v>3</v>
      </c>
      <c r="F32">
        <v>100</v>
      </c>
      <c r="G32" t="s">
        <v>73</v>
      </c>
      <c r="H32" s="17" t="s">
        <v>74</v>
      </c>
      <c r="I32" t="s">
        <v>75</v>
      </c>
      <c r="J32">
        <v>17</v>
      </c>
      <c r="K32" s="18" t="s">
        <v>76</v>
      </c>
      <c r="L32" t="s">
        <v>46</v>
      </c>
      <c r="M32" s="17">
        <v>5</v>
      </c>
      <c r="N32" s="19">
        <f t="shared" si="18"/>
        <v>0.21500000000000002</v>
      </c>
      <c r="O32" s="19">
        <f t="shared" si="19"/>
        <v>42.745000000000005</v>
      </c>
      <c r="P32" s="19">
        <v>0.46400000000000002</v>
      </c>
      <c r="Q32" s="23">
        <f t="shared" si="8"/>
        <v>2.1500000000000004</v>
      </c>
      <c r="R32" s="23">
        <f t="shared" si="9"/>
        <v>427.45000000000005</v>
      </c>
      <c r="S32" s="23">
        <f t="shared" si="10"/>
        <v>0.46400000000000002</v>
      </c>
      <c r="T32" s="24">
        <v>1909999967</v>
      </c>
      <c r="U32" s="24">
        <v>1519999981</v>
      </c>
      <c r="V32" t="s">
        <v>47</v>
      </c>
      <c r="W32">
        <v>3</v>
      </c>
      <c r="X32">
        <v>42</v>
      </c>
      <c r="Y32">
        <v>2</v>
      </c>
      <c r="Z32">
        <v>0</v>
      </c>
      <c r="AC32">
        <v>0</v>
      </c>
    </row>
    <row r="33">
      <c r="A33" s="17">
        <v>17111</v>
      </c>
      <c r="B33">
        <v>69959</v>
      </c>
      <c r="C33" t="s">
        <v>118</v>
      </c>
      <c r="D33">
        <v>17111</v>
      </c>
      <c r="E33">
        <v>3</v>
      </c>
      <c r="F33">
        <v>100</v>
      </c>
      <c r="G33" t="s">
        <v>43</v>
      </c>
      <c r="H33" s="17" t="s">
        <v>89</v>
      </c>
      <c r="I33" t="s">
        <v>44</v>
      </c>
      <c r="J33">
        <v>32</v>
      </c>
      <c r="K33" s="18" t="s">
        <v>45</v>
      </c>
      <c r="L33" t="s">
        <v>46</v>
      </c>
      <c r="M33" s="17">
        <v>5</v>
      </c>
      <c r="N33" s="19">
        <f t="shared" si="18"/>
        <v>0.21500000000000002</v>
      </c>
      <c r="O33" s="19">
        <f t="shared" si="19"/>
        <v>42.745000000000005</v>
      </c>
      <c r="P33" s="19">
        <v>0.46400000000000002</v>
      </c>
      <c r="Q33" s="23">
        <f t="shared" si="8"/>
        <v>2.1500000000000004</v>
      </c>
      <c r="R33" s="23">
        <f t="shared" si="9"/>
        <v>427.45000000000005</v>
      </c>
      <c r="S33" s="23">
        <f t="shared" si="10"/>
        <v>0.46400000000000002</v>
      </c>
      <c r="T33" s="24">
        <v>1899999976</v>
      </c>
      <c r="U33" s="24">
        <v>1149999976</v>
      </c>
      <c r="V33" t="s">
        <v>47</v>
      </c>
      <c r="W33">
        <v>3</v>
      </c>
      <c r="X33">
        <v>40</v>
      </c>
      <c r="Y33">
        <v>2</v>
      </c>
      <c r="Z33">
        <v>0</v>
      </c>
      <c r="AC33">
        <v>0</v>
      </c>
    </row>
    <row r="34">
      <c r="A34" s="17">
        <v>17112</v>
      </c>
      <c r="B34">
        <v>133892</v>
      </c>
      <c r="C34" t="s">
        <v>119</v>
      </c>
      <c r="D34">
        <v>17112</v>
      </c>
      <c r="E34">
        <v>3</v>
      </c>
      <c r="F34">
        <v>100</v>
      </c>
      <c r="G34" t="s">
        <v>73</v>
      </c>
      <c r="H34" s="17" t="s">
        <v>74</v>
      </c>
      <c r="I34" t="s">
        <v>75</v>
      </c>
      <c r="J34">
        <v>17</v>
      </c>
      <c r="K34" s="18" t="s">
        <v>76</v>
      </c>
      <c r="L34" t="s">
        <v>46</v>
      </c>
      <c r="M34" s="17">
        <v>5</v>
      </c>
      <c r="N34" s="19">
        <f t="shared" si="18"/>
        <v>0.21500000000000002</v>
      </c>
      <c r="O34" s="19">
        <f t="shared" si="19"/>
        <v>42.745000000000005</v>
      </c>
      <c r="P34" s="19">
        <v>0.46400000000000002</v>
      </c>
      <c r="Q34" s="23">
        <f t="shared" si="8"/>
        <v>2.1500000000000004</v>
      </c>
      <c r="R34" s="23">
        <f t="shared" si="9"/>
        <v>427.45000000000005</v>
      </c>
      <c r="S34" s="23">
        <f t="shared" si="10"/>
        <v>0.46400000000000002</v>
      </c>
      <c r="T34" s="24">
        <v>1909999967</v>
      </c>
      <c r="U34" s="24">
        <v>1519999981</v>
      </c>
      <c r="V34" t="s">
        <v>47</v>
      </c>
      <c r="W34">
        <v>3</v>
      </c>
      <c r="X34">
        <v>42</v>
      </c>
      <c r="Y34">
        <v>2</v>
      </c>
      <c r="Z34">
        <v>0</v>
      </c>
      <c r="AC34">
        <v>0</v>
      </c>
    </row>
    <row r="35">
      <c r="A35" s="17">
        <v>17113</v>
      </c>
      <c r="B35">
        <v>218882</v>
      </c>
      <c r="C35" t="s">
        <v>120</v>
      </c>
      <c r="D35">
        <v>17113</v>
      </c>
      <c r="E35">
        <v>3</v>
      </c>
      <c r="F35">
        <v>100</v>
      </c>
      <c r="G35" t="s">
        <v>49</v>
      </c>
      <c r="H35" s="17" t="s">
        <v>94</v>
      </c>
      <c r="I35" t="s">
        <v>50</v>
      </c>
      <c r="J35">
        <v>21</v>
      </c>
      <c r="K35" s="18" t="s">
        <v>51</v>
      </c>
      <c r="L35" t="s">
        <v>46</v>
      </c>
      <c r="M35" s="17">
        <v>3</v>
      </c>
      <c r="N35" s="19">
        <f t="shared" ref="N35:N36" si="20">AVERAGE(0.09,0.15)</f>
        <v>0.12</v>
      </c>
      <c r="O35" s="19">
        <f t="shared" ref="O35:O36" si="21">AVERAGE(52.21,64.15)</f>
        <v>58.180000000000007</v>
      </c>
      <c r="P35" s="19">
        <v>0.45000000000000001</v>
      </c>
      <c r="Q35" s="23">
        <f t="shared" si="8"/>
        <v>1.2</v>
      </c>
      <c r="R35" s="23">
        <f t="shared" si="9"/>
        <v>581.80000000000007</v>
      </c>
      <c r="S35" s="23">
        <f t="shared" si="10"/>
        <v>0.45000000000000001</v>
      </c>
      <c r="T35" s="24">
        <v>1980000019</v>
      </c>
      <c r="U35">
        <v>0.97000002900000004</v>
      </c>
      <c r="V35" t="s">
        <v>47</v>
      </c>
      <c r="W35">
        <v>3</v>
      </c>
      <c r="X35">
        <v>46</v>
      </c>
      <c r="Y35">
        <v>2</v>
      </c>
      <c r="Z35">
        <v>0</v>
      </c>
      <c r="AC35">
        <v>0</v>
      </c>
    </row>
    <row r="36">
      <c r="A36" s="17">
        <v>17114</v>
      </c>
      <c r="B36">
        <v>218881</v>
      </c>
      <c r="C36" t="s">
        <v>121</v>
      </c>
      <c r="D36">
        <v>17114</v>
      </c>
      <c r="E36">
        <v>3</v>
      </c>
      <c r="F36">
        <v>100</v>
      </c>
      <c r="G36" t="s">
        <v>49</v>
      </c>
      <c r="H36" s="17" t="s">
        <v>49</v>
      </c>
      <c r="I36" t="s">
        <v>50</v>
      </c>
      <c r="J36">
        <v>21</v>
      </c>
      <c r="K36" s="18" t="s">
        <v>51</v>
      </c>
      <c r="L36" t="s">
        <v>46</v>
      </c>
      <c r="M36" s="17">
        <v>3</v>
      </c>
      <c r="N36" s="19">
        <f t="shared" si="20"/>
        <v>0.12</v>
      </c>
      <c r="O36" s="19">
        <f t="shared" si="21"/>
        <v>58.180000000000007</v>
      </c>
      <c r="P36" s="19">
        <v>0.45000000000000001</v>
      </c>
      <c r="Q36" s="23">
        <f t="shared" si="8"/>
        <v>1.2</v>
      </c>
      <c r="R36" s="23">
        <f t="shared" si="9"/>
        <v>581.80000000000007</v>
      </c>
      <c r="S36" s="23">
        <f t="shared" si="10"/>
        <v>0.45000000000000001</v>
      </c>
      <c r="T36" s="24">
        <v>1980000019</v>
      </c>
      <c r="U36">
        <v>0.97000002900000004</v>
      </c>
      <c r="V36" t="s">
        <v>47</v>
      </c>
      <c r="W36">
        <v>1</v>
      </c>
      <c r="X36">
        <v>161</v>
      </c>
      <c r="AC36">
        <v>0</v>
      </c>
    </row>
    <row r="37">
      <c r="A37" s="17">
        <v>17115</v>
      </c>
      <c r="B37">
        <v>260869</v>
      </c>
      <c r="C37" t="s">
        <v>122</v>
      </c>
      <c r="D37">
        <v>17115</v>
      </c>
      <c r="E37">
        <v>3</v>
      </c>
      <c r="F37">
        <v>100</v>
      </c>
      <c r="G37" t="s">
        <v>53</v>
      </c>
      <c r="H37" s="17" t="s">
        <v>54</v>
      </c>
      <c r="I37" t="s">
        <v>55</v>
      </c>
      <c r="J37">
        <v>26</v>
      </c>
      <c r="K37" s="18" t="s">
        <v>56</v>
      </c>
      <c r="L37" t="s">
        <v>46</v>
      </c>
      <c r="M37" s="17">
        <v>11</v>
      </c>
      <c r="N37" s="19">
        <f>AVERAGE(2.18,2.59)</f>
        <v>2.3849999999999998</v>
      </c>
      <c r="O37" s="19">
        <f>AVERAGE(21.53,22.2)</f>
        <v>21.865000000000002</v>
      </c>
      <c r="P37" s="19">
        <f>0.453</f>
        <v>0.45300000000000001</v>
      </c>
      <c r="Q37" s="23">
        <f t="shared" si="8"/>
        <v>23.849999999999998</v>
      </c>
      <c r="R37" s="23">
        <f t="shared" si="9"/>
        <v>218.65000000000003</v>
      </c>
      <c r="S37" s="23">
        <f t="shared" si="10"/>
        <v>0.45300000000000001</v>
      </c>
      <c r="T37" s="24">
        <v>1590000033</v>
      </c>
      <c r="U37" s="24">
        <v>1440000057</v>
      </c>
      <c r="V37" t="s">
        <v>47</v>
      </c>
      <c r="W37">
        <v>3</v>
      </c>
      <c r="X37">
        <v>29</v>
      </c>
      <c r="Y37">
        <v>2</v>
      </c>
      <c r="Z37">
        <v>0</v>
      </c>
      <c r="AC37">
        <v>0</v>
      </c>
    </row>
    <row r="38">
      <c r="A38" s="17">
        <v>17116</v>
      </c>
      <c r="B38">
        <v>84974</v>
      </c>
      <c r="C38" t="s">
        <v>123</v>
      </c>
      <c r="D38">
        <v>17116</v>
      </c>
      <c r="E38">
        <v>3</v>
      </c>
      <c r="F38">
        <v>60</v>
      </c>
      <c r="G38" t="s">
        <v>80</v>
      </c>
      <c r="H38" s="17" t="s">
        <v>80</v>
      </c>
      <c r="I38" t="s">
        <v>81</v>
      </c>
      <c r="J38">
        <v>10</v>
      </c>
      <c r="K38" s="18" t="s">
        <v>82</v>
      </c>
      <c r="L38" t="s">
        <v>46</v>
      </c>
      <c r="M38" s="17">
        <v>5</v>
      </c>
      <c r="N38" s="19">
        <f t="shared" ref="N38:N39" si="22">AVERAGE(0.2,0.23)</f>
        <v>0.21500000000000002</v>
      </c>
      <c r="O38" s="19">
        <f t="shared" ref="O38:O39" si="23">AVERAGE(40.89,44.6)</f>
        <v>42.745000000000005</v>
      </c>
      <c r="P38" s="19">
        <v>0.46400000000000002</v>
      </c>
      <c r="Q38" s="23">
        <f t="shared" si="8"/>
        <v>2.1500000000000004</v>
      </c>
      <c r="R38" s="23">
        <f t="shared" si="9"/>
        <v>427.45000000000005</v>
      </c>
      <c r="S38" s="23">
        <f t="shared" si="10"/>
        <v>0.46400000000000002</v>
      </c>
      <c r="T38" s="24">
        <v>1860000014</v>
      </c>
      <c r="U38" s="24">
        <v>1399999976</v>
      </c>
      <c r="V38" t="s">
        <v>83</v>
      </c>
      <c r="W38">
        <v>1</v>
      </c>
      <c r="X38">
        <v>163</v>
      </c>
      <c r="AC38">
        <v>0</v>
      </c>
    </row>
    <row r="39">
      <c r="A39" s="17">
        <v>17117</v>
      </c>
      <c r="B39">
        <v>65487</v>
      </c>
      <c r="C39" t="s">
        <v>124</v>
      </c>
      <c r="D39">
        <v>17117</v>
      </c>
      <c r="E39">
        <v>3</v>
      </c>
      <c r="F39">
        <v>60</v>
      </c>
      <c r="G39" t="s">
        <v>125</v>
      </c>
      <c r="H39" s="17" t="s">
        <v>125</v>
      </c>
      <c r="I39" t="s">
        <v>111</v>
      </c>
      <c r="J39">
        <v>8</v>
      </c>
      <c r="K39" s="18" t="s">
        <v>126</v>
      </c>
      <c r="L39" t="s">
        <v>46</v>
      </c>
      <c r="M39" s="17">
        <v>5</v>
      </c>
      <c r="N39" s="19">
        <f t="shared" si="22"/>
        <v>0.21500000000000002</v>
      </c>
      <c r="O39" s="19">
        <f t="shared" si="23"/>
        <v>42.745000000000005</v>
      </c>
      <c r="P39" s="19">
        <v>0.46400000000000002</v>
      </c>
      <c r="Q39" s="23">
        <f t="shared" si="8"/>
        <v>2.1500000000000004</v>
      </c>
      <c r="R39" s="23">
        <f t="shared" si="9"/>
        <v>427.45000000000005</v>
      </c>
      <c r="S39" s="23">
        <f t="shared" si="10"/>
        <v>0.46400000000000002</v>
      </c>
      <c r="T39" s="24">
        <v>1850000024</v>
      </c>
      <c r="U39" s="24">
        <v>1409999967</v>
      </c>
      <c r="V39" t="s">
        <v>127</v>
      </c>
      <c r="W39">
        <v>1</v>
      </c>
      <c r="X39">
        <v>181</v>
      </c>
      <c r="AC39">
        <v>0</v>
      </c>
    </row>
    <row r="40">
      <c r="A40" s="17">
        <v>17118</v>
      </c>
      <c r="B40">
        <v>252691</v>
      </c>
      <c r="C40" t="s">
        <v>128</v>
      </c>
      <c r="D40">
        <v>17118</v>
      </c>
      <c r="E40">
        <v>3</v>
      </c>
      <c r="F40">
        <v>50</v>
      </c>
      <c r="G40" t="s">
        <v>64</v>
      </c>
      <c r="H40" s="17" t="s">
        <v>65</v>
      </c>
      <c r="I40" t="s">
        <v>55</v>
      </c>
      <c r="J40">
        <v>26</v>
      </c>
      <c r="K40" s="18" t="s">
        <v>66</v>
      </c>
      <c r="L40" t="s">
        <v>46</v>
      </c>
      <c r="M40" s="17">
        <v>10</v>
      </c>
      <c r="N40" s="19">
        <f>AVERAGE(0.3,0.43)</f>
        <v>0.36499999999999999</v>
      </c>
      <c r="O40" s="19">
        <f>AVERAGE(44.9,53.83)</f>
        <v>49.364999999999995</v>
      </c>
      <c r="P40" s="19">
        <f>0.398</f>
        <v>0.39800000000000002</v>
      </c>
      <c r="Q40" s="23">
        <f t="shared" si="8"/>
        <v>3.6499999999999999</v>
      </c>
      <c r="R40" s="23">
        <f t="shared" si="9"/>
        <v>493.64999999999998</v>
      </c>
      <c r="S40" s="23">
        <f t="shared" si="10"/>
        <v>0.39800000000000002</v>
      </c>
      <c r="T40" s="24">
        <v>1809999943</v>
      </c>
      <c r="U40" s="24">
        <v>1429999948</v>
      </c>
      <c r="V40" t="s">
        <v>47</v>
      </c>
      <c r="W40">
        <v>3</v>
      </c>
      <c r="X40">
        <v>41</v>
      </c>
      <c r="Y40">
        <v>2</v>
      </c>
      <c r="Z40">
        <v>0</v>
      </c>
      <c r="AC40">
        <v>0</v>
      </c>
    </row>
    <row r="41">
      <c r="A41" s="17">
        <v>17119</v>
      </c>
      <c r="B41">
        <v>49804</v>
      </c>
      <c r="C41" t="s">
        <v>129</v>
      </c>
      <c r="D41">
        <v>17119</v>
      </c>
      <c r="E41">
        <v>3</v>
      </c>
      <c r="F41">
        <v>100</v>
      </c>
      <c r="G41" t="s">
        <v>110</v>
      </c>
      <c r="H41" s="17" t="s">
        <v>115</v>
      </c>
      <c r="I41" t="s">
        <v>111</v>
      </c>
      <c r="J41">
        <v>8</v>
      </c>
      <c r="K41" s="18" t="s">
        <v>112</v>
      </c>
      <c r="L41" t="s">
        <v>46</v>
      </c>
      <c r="M41" s="17">
        <v>5</v>
      </c>
      <c r="N41" s="19">
        <f t="shared" ref="N41:N43" si="24">AVERAGE(0.2,0.23)</f>
        <v>0.21500000000000002</v>
      </c>
      <c r="O41" s="19">
        <f t="shared" ref="O41:O43" si="25">AVERAGE(40.89,44.6)</f>
        <v>42.745000000000005</v>
      </c>
      <c r="P41" s="19">
        <v>0.46400000000000002</v>
      </c>
      <c r="Q41" s="23">
        <f t="shared" si="8"/>
        <v>2.1500000000000004</v>
      </c>
      <c r="R41" s="23">
        <f t="shared" si="9"/>
        <v>427.45000000000005</v>
      </c>
      <c r="S41" s="23">
        <f t="shared" si="10"/>
        <v>0.46400000000000002</v>
      </c>
      <c r="T41" s="24">
        <v>1840000033</v>
      </c>
      <c r="U41" s="24">
        <v>1289999962</v>
      </c>
      <c r="V41" t="s">
        <v>47</v>
      </c>
      <c r="W41">
        <v>3</v>
      </c>
      <c r="X41">
        <v>40</v>
      </c>
      <c r="Y41">
        <v>2</v>
      </c>
      <c r="Z41">
        <v>0</v>
      </c>
      <c r="AC41">
        <v>0</v>
      </c>
    </row>
    <row r="42">
      <c r="A42" s="17">
        <v>17120</v>
      </c>
      <c r="B42">
        <v>108392</v>
      </c>
      <c r="C42" t="s">
        <v>130</v>
      </c>
      <c r="D42">
        <v>17120</v>
      </c>
      <c r="E42">
        <v>3</v>
      </c>
      <c r="F42">
        <v>60</v>
      </c>
      <c r="G42" t="s">
        <v>68</v>
      </c>
      <c r="H42" s="17" t="s">
        <v>68</v>
      </c>
      <c r="I42" t="s">
        <v>69</v>
      </c>
      <c r="J42">
        <v>13</v>
      </c>
      <c r="K42" s="18" t="s">
        <v>70</v>
      </c>
      <c r="L42" t="s">
        <v>46</v>
      </c>
      <c r="M42" s="17">
        <v>5</v>
      </c>
      <c r="N42" s="19">
        <f t="shared" si="24"/>
        <v>0.21500000000000002</v>
      </c>
      <c r="O42" s="19">
        <f t="shared" si="25"/>
        <v>42.745000000000005</v>
      </c>
      <c r="P42" s="19">
        <v>0.46400000000000002</v>
      </c>
      <c r="Q42" s="23">
        <f t="shared" si="8"/>
        <v>2.1500000000000004</v>
      </c>
      <c r="R42" s="23">
        <f t="shared" si="9"/>
        <v>427.45000000000005</v>
      </c>
      <c r="S42" s="23">
        <f t="shared" si="10"/>
        <v>0.46400000000000002</v>
      </c>
      <c r="T42" s="24">
        <v>1879999995</v>
      </c>
      <c r="U42" s="24">
        <v>1330000043</v>
      </c>
      <c r="V42" t="s">
        <v>71</v>
      </c>
      <c r="W42">
        <v>1</v>
      </c>
      <c r="X42">
        <v>163</v>
      </c>
      <c r="AC42">
        <v>0</v>
      </c>
    </row>
    <row r="43">
      <c r="A43" s="17">
        <v>17121</v>
      </c>
      <c r="B43">
        <v>55738</v>
      </c>
      <c r="C43" t="s">
        <v>131</v>
      </c>
      <c r="D43">
        <v>17121</v>
      </c>
      <c r="E43">
        <v>3</v>
      </c>
      <c r="F43">
        <v>100</v>
      </c>
      <c r="G43" t="s">
        <v>132</v>
      </c>
      <c r="H43" s="17" t="s">
        <v>132</v>
      </c>
      <c r="I43" t="s">
        <v>111</v>
      </c>
      <c r="J43">
        <v>8</v>
      </c>
      <c r="K43" s="18" t="s">
        <v>133</v>
      </c>
      <c r="L43" t="s">
        <v>46</v>
      </c>
      <c r="M43" s="17">
        <v>5</v>
      </c>
      <c r="N43" s="19">
        <f t="shared" si="24"/>
        <v>0.21500000000000002</v>
      </c>
      <c r="O43" s="19">
        <f t="shared" si="25"/>
        <v>42.745000000000005</v>
      </c>
      <c r="P43" s="19">
        <v>0.46400000000000002</v>
      </c>
      <c r="Q43" s="23">
        <f t="shared" si="8"/>
        <v>2.1500000000000004</v>
      </c>
      <c r="R43" s="23">
        <f t="shared" si="9"/>
        <v>427.45000000000005</v>
      </c>
      <c r="S43" s="23">
        <f t="shared" si="10"/>
        <v>0.46400000000000002</v>
      </c>
      <c r="T43" s="24">
        <v>1840000033</v>
      </c>
      <c r="U43" s="24">
        <v>1350000024</v>
      </c>
      <c r="V43" t="s">
        <v>47</v>
      </c>
      <c r="W43">
        <v>1</v>
      </c>
      <c r="X43">
        <v>155</v>
      </c>
      <c r="AC43">
        <v>0</v>
      </c>
    </row>
    <row r="44">
      <c r="A44" s="17">
        <v>17122</v>
      </c>
      <c r="B44">
        <v>293694</v>
      </c>
      <c r="C44" t="s">
        <v>134</v>
      </c>
      <c r="D44">
        <v>17122</v>
      </c>
      <c r="E44">
        <v>3</v>
      </c>
      <c r="F44">
        <v>100</v>
      </c>
      <c r="G44" t="s">
        <v>135</v>
      </c>
      <c r="H44" s="17" t="s">
        <v>135</v>
      </c>
      <c r="I44" t="s">
        <v>136</v>
      </c>
      <c r="J44">
        <v>33</v>
      </c>
      <c r="K44" s="18" t="s">
        <v>137</v>
      </c>
      <c r="L44" t="s">
        <v>46</v>
      </c>
      <c r="M44" s="17">
        <v>3</v>
      </c>
      <c r="N44" s="19">
        <f t="shared" ref="N44:N45" si="26">AVERAGE(0.09,0.15)</f>
        <v>0.12</v>
      </c>
      <c r="O44" s="19">
        <f t="shared" ref="O44:O45" si="27">AVERAGE(52.21,64.15)</f>
        <v>58.180000000000007</v>
      </c>
      <c r="P44" s="19">
        <v>0.45000000000000001</v>
      </c>
      <c r="Q44" s="23">
        <f t="shared" si="8"/>
        <v>1.2</v>
      </c>
      <c r="R44" s="23">
        <f t="shared" si="9"/>
        <v>581.80000000000007</v>
      </c>
      <c r="S44" s="23">
        <f t="shared" si="10"/>
        <v>0.45000000000000001</v>
      </c>
      <c r="T44" s="24">
        <v>2019999981</v>
      </c>
      <c r="U44" s="24">
        <v>1549999952</v>
      </c>
      <c r="V44" t="s">
        <v>127</v>
      </c>
      <c r="W44">
        <v>1</v>
      </c>
      <c r="X44">
        <v>197</v>
      </c>
      <c r="AC44">
        <v>3</v>
      </c>
    </row>
    <row r="45">
      <c r="A45" s="17">
        <v>17123</v>
      </c>
      <c r="B45">
        <v>293708</v>
      </c>
      <c r="C45" t="s">
        <v>138</v>
      </c>
      <c r="D45">
        <v>17123</v>
      </c>
      <c r="E45">
        <v>3</v>
      </c>
      <c r="F45">
        <v>50</v>
      </c>
      <c r="G45" t="s">
        <v>135</v>
      </c>
      <c r="H45" s="17" t="s">
        <v>135</v>
      </c>
      <c r="I45" t="s">
        <v>136</v>
      </c>
      <c r="J45">
        <v>33</v>
      </c>
      <c r="K45" s="18" t="s">
        <v>137</v>
      </c>
      <c r="L45" t="s">
        <v>46</v>
      </c>
      <c r="M45" s="17">
        <v>3</v>
      </c>
      <c r="N45" s="19">
        <f t="shared" si="26"/>
        <v>0.12</v>
      </c>
      <c r="O45" s="19">
        <f t="shared" si="27"/>
        <v>58.180000000000007</v>
      </c>
      <c r="P45" s="19">
        <v>0.45000000000000001</v>
      </c>
      <c r="Q45" s="23">
        <f t="shared" si="8"/>
        <v>1.2</v>
      </c>
      <c r="R45" s="23">
        <f t="shared" si="9"/>
        <v>581.80000000000007</v>
      </c>
      <c r="S45" s="23">
        <f t="shared" si="10"/>
        <v>0.45000000000000001</v>
      </c>
      <c r="T45" s="24">
        <v>2019999981</v>
      </c>
      <c r="U45" s="24">
        <v>1549999952</v>
      </c>
      <c r="V45" t="s">
        <v>127</v>
      </c>
      <c r="W45">
        <v>1</v>
      </c>
      <c r="X45">
        <v>197</v>
      </c>
      <c r="AC45">
        <v>3</v>
      </c>
    </row>
    <row r="46">
      <c r="A46" s="17">
        <v>17124</v>
      </c>
      <c r="B46">
        <v>12889</v>
      </c>
      <c r="C46" t="s">
        <v>139</v>
      </c>
      <c r="D46">
        <v>17124</v>
      </c>
      <c r="E46">
        <v>3</v>
      </c>
      <c r="F46">
        <v>100</v>
      </c>
      <c r="G46" t="s">
        <v>96</v>
      </c>
      <c r="H46" s="17" t="s">
        <v>140</v>
      </c>
      <c r="I46" t="s">
        <v>96</v>
      </c>
      <c r="J46">
        <v>3</v>
      </c>
      <c r="K46" s="18" t="s">
        <v>97</v>
      </c>
      <c r="L46" t="s">
        <v>46</v>
      </c>
      <c r="M46" s="17">
        <v>5</v>
      </c>
      <c r="N46" s="19">
        <f t="shared" ref="N46:N49" si="28">AVERAGE(0.2,0.23)</f>
        <v>0.21500000000000002</v>
      </c>
      <c r="O46" s="19">
        <f t="shared" ref="O46:O49" si="29">AVERAGE(40.89,44.6)</f>
        <v>42.745000000000005</v>
      </c>
      <c r="P46" s="19">
        <v>0.46400000000000002</v>
      </c>
      <c r="Q46" s="23">
        <f t="shared" si="8"/>
        <v>2.1500000000000004</v>
      </c>
      <c r="R46" s="23">
        <f t="shared" si="9"/>
        <v>427.45000000000005</v>
      </c>
      <c r="S46" s="23">
        <f t="shared" si="10"/>
        <v>0.46400000000000002</v>
      </c>
      <c r="T46" s="24">
        <v>1879999995</v>
      </c>
      <c r="U46">
        <v>0.810000002</v>
      </c>
      <c r="V46" t="s">
        <v>47</v>
      </c>
      <c r="W46">
        <v>3</v>
      </c>
      <c r="X46">
        <v>42</v>
      </c>
      <c r="Y46">
        <v>2</v>
      </c>
      <c r="Z46">
        <v>0</v>
      </c>
      <c r="AC46">
        <v>0</v>
      </c>
    </row>
    <row r="47">
      <c r="A47" s="17">
        <v>17125</v>
      </c>
      <c r="B47">
        <v>12890</v>
      </c>
      <c r="C47" t="s">
        <v>141</v>
      </c>
      <c r="D47">
        <v>17125</v>
      </c>
      <c r="E47">
        <v>3</v>
      </c>
      <c r="F47">
        <v>100</v>
      </c>
      <c r="G47" t="s">
        <v>96</v>
      </c>
      <c r="H47" s="17" t="s">
        <v>140</v>
      </c>
      <c r="I47" t="s">
        <v>96</v>
      </c>
      <c r="J47">
        <v>3</v>
      </c>
      <c r="K47" s="18" t="s">
        <v>97</v>
      </c>
      <c r="L47" t="s">
        <v>46</v>
      </c>
      <c r="M47" s="17">
        <v>5</v>
      </c>
      <c r="N47" s="19">
        <f t="shared" si="28"/>
        <v>0.21500000000000002</v>
      </c>
      <c r="O47" s="19">
        <f t="shared" si="29"/>
        <v>42.745000000000005</v>
      </c>
      <c r="P47" s="19">
        <v>0.46400000000000002</v>
      </c>
      <c r="Q47" s="23">
        <f t="shared" si="8"/>
        <v>2.1500000000000004</v>
      </c>
      <c r="R47" s="23">
        <f t="shared" si="9"/>
        <v>427.45000000000005</v>
      </c>
      <c r="S47" s="23">
        <f t="shared" si="10"/>
        <v>0.46400000000000002</v>
      </c>
      <c r="T47" s="24">
        <v>1879999995</v>
      </c>
      <c r="U47">
        <v>0.810000002</v>
      </c>
      <c r="V47" t="s">
        <v>47</v>
      </c>
      <c r="W47">
        <v>3</v>
      </c>
      <c r="X47">
        <v>42</v>
      </c>
      <c r="Y47">
        <v>2</v>
      </c>
      <c r="Z47">
        <v>0</v>
      </c>
      <c r="AC47">
        <v>0</v>
      </c>
    </row>
    <row r="48">
      <c r="A48" s="17">
        <v>17126</v>
      </c>
      <c r="B48">
        <v>12892</v>
      </c>
      <c r="C48" t="s">
        <v>142</v>
      </c>
      <c r="D48">
        <v>17126</v>
      </c>
      <c r="E48">
        <v>3</v>
      </c>
      <c r="F48">
        <v>100</v>
      </c>
      <c r="G48" t="s">
        <v>96</v>
      </c>
      <c r="H48" s="17" t="s">
        <v>96</v>
      </c>
      <c r="I48" t="s">
        <v>96</v>
      </c>
      <c r="J48">
        <v>3</v>
      </c>
      <c r="K48" s="18" t="s">
        <v>97</v>
      </c>
      <c r="L48" t="s">
        <v>46</v>
      </c>
      <c r="M48" s="17">
        <v>5</v>
      </c>
      <c r="N48" s="19">
        <f t="shared" si="28"/>
        <v>0.21500000000000002</v>
      </c>
      <c r="O48" s="19">
        <f t="shared" si="29"/>
        <v>42.745000000000005</v>
      </c>
      <c r="P48" s="19">
        <v>0.46400000000000002</v>
      </c>
      <c r="Q48" s="23">
        <f t="shared" si="8"/>
        <v>2.1500000000000004</v>
      </c>
      <c r="R48" s="23">
        <f t="shared" si="9"/>
        <v>427.45000000000005</v>
      </c>
      <c r="S48" s="23">
        <f t="shared" si="10"/>
        <v>0.46400000000000002</v>
      </c>
      <c r="T48" s="24">
        <v>1879999995</v>
      </c>
      <c r="U48">
        <v>0.810000002</v>
      </c>
      <c r="V48" t="s">
        <v>47</v>
      </c>
      <c r="W48">
        <v>1</v>
      </c>
      <c r="X48">
        <v>162</v>
      </c>
      <c r="AC48">
        <v>0</v>
      </c>
    </row>
    <row r="49">
      <c r="A49" s="17">
        <v>17127</v>
      </c>
      <c r="B49">
        <v>12883</v>
      </c>
      <c r="C49" t="s">
        <v>143</v>
      </c>
      <c r="D49">
        <v>17127</v>
      </c>
      <c r="E49">
        <v>3</v>
      </c>
      <c r="F49">
        <v>100</v>
      </c>
      <c r="G49" t="s">
        <v>96</v>
      </c>
      <c r="H49" s="17" t="s">
        <v>96</v>
      </c>
      <c r="I49" t="s">
        <v>96</v>
      </c>
      <c r="J49">
        <v>3</v>
      </c>
      <c r="K49" s="18" t="s">
        <v>97</v>
      </c>
      <c r="L49" t="s">
        <v>46</v>
      </c>
      <c r="M49" s="17">
        <v>5</v>
      </c>
      <c r="N49" s="19">
        <f t="shared" si="28"/>
        <v>0.21500000000000002</v>
      </c>
      <c r="O49" s="19">
        <f t="shared" si="29"/>
        <v>42.745000000000005</v>
      </c>
      <c r="P49" s="19">
        <v>0.46400000000000002</v>
      </c>
      <c r="Q49" s="23">
        <f t="shared" si="8"/>
        <v>2.1500000000000004</v>
      </c>
      <c r="R49" s="23">
        <f t="shared" si="9"/>
        <v>427.45000000000005</v>
      </c>
      <c r="S49" s="23">
        <f t="shared" si="10"/>
        <v>0.46400000000000002</v>
      </c>
      <c r="T49" s="24">
        <v>1879999995</v>
      </c>
      <c r="U49">
        <v>0.810000002</v>
      </c>
      <c r="V49" t="s">
        <v>47</v>
      </c>
      <c r="W49">
        <v>1</v>
      </c>
      <c r="X49">
        <v>162</v>
      </c>
      <c r="AC49">
        <v>0</v>
      </c>
    </row>
    <row r="50">
      <c r="A50" s="17">
        <v>17128</v>
      </c>
      <c r="B50">
        <v>121158</v>
      </c>
      <c r="C50" t="s">
        <v>144</v>
      </c>
      <c r="D50">
        <v>17128</v>
      </c>
      <c r="E50">
        <v>3</v>
      </c>
      <c r="F50">
        <v>100</v>
      </c>
      <c r="G50" t="s">
        <v>145</v>
      </c>
      <c r="H50" s="17" t="s">
        <v>145</v>
      </c>
      <c r="I50" t="s">
        <v>69</v>
      </c>
      <c r="J50">
        <v>13</v>
      </c>
      <c r="K50" s="18" t="s">
        <v>146</v>
      </c>
      <c r="L50" t="s">
        <v>46</v>
      </c>
      <c r="M50" s="17">
        <v>3</v>
      </c>
      <c r="N50" s="19">
        <f>AVERAGE(0.09,0.15)</f>
        <v>0.12</v>
      </c>
      <c r="O50" s="19">
        <f>AVERAGE(52.21,64.15)</f>
        <v>58.180000000000007</v>
      </c>
      <c r="P50" s="19">
        <v>0.45000000000000001</v>
      </c>
      <c r="Q50" s="23">
        <f t="shared" si="8"/>
        <v>1.2</v>
      </c>
      <c r="R50" s="23">
        <f t="shared" si="9"/>
        <v>581.80000000000007</v>
      </c>
      <c r="S50" s="23">
        <f t="shared" si="10"/>
        <v>0.45000000000000001</v>
      </c>
      <c r="T50" s="24">
        <v>1980000019</v>
      </c>
      <c r="U50">
        <v>0.939999998</v>
      </c>
      <c r="V50" t="s">
        <v>71</v>
      </c>
      <c r="W50">
        <v>3</v>
      </c>
      <c r="X50">
        <v>47</v>
      </c>
      <c r="Y50">
        <v>2</v>
      </c>
      <c r="Z50">
        <v>0</v>
      </c>
      <c r="AC50">
        <v>0</v>
      </c>
    </row>
    <row r="51">
      <c r="A51" s="17">
        <v>17129</v>
      </c>
      <c r="B51">
        <v>299602</v>
      </c>
      <c r="C51" t="s">
        <v>147</v>
      </c>
      <c r="D51">
        <v>17129</v>
      </c>
      <c r="E51">
        <v>3</v>
      </c>
      <c r="F51">
        <v>100</v>
      </c>
      <c r="G51" t="s">
        <v>148</v>
      </c>
      <c r="H51" s="17" t="s">
        <v>148</v>
      </c>
      <c r="I51" t="s">
        <v>148</v>
      </c>
      <c r="J51">
        <v>34</v>
      </c>
      <c r="K51" s="18" t="s">
        <v>148</v>
      </c>
      <c r="L51" t="s">
        <v>46</v>
      </c>
      <c r="M51" s="17">
        <v>0</v>
      </c>
      <c r="N51" s="19">
        <v>0.10000000000000001</v>
      </c>
      <c r="O51" s="19">
        <v>0.10000000000000001</v>
      </c>
      <c r="P51" s="19">
        <v>0.10000000000000001</v>
      </c>
      <c r="Q51" s="23">
        <v>0.10000000000000001</v>
      </c>
      <c r="R51" s="23">
        <v>0.10000000000000001</v>
      </c>
      <c r="S51" s="23">
        <f t="shared" si="10"/>
        <v>0.10000000000000001</v>
      </c>
      <c r="U51">
        <v>-1</v>
      </c>
      <c r="W51">
        <v>1</v>
      </c>
      <c r="X51">
        <v>0</v>
      </c>
    </row>
    <row r="52">
      <c r="A52" s="17">
        <v>18691</v>
      </c>
      <c r="B52">
        <v>260760</v>
      </c>
      <c r="C52" t="s">
        <v>149</v>
      </c>
      <c r="D52">
        <v>18691</v>
      </c>
      <c r="E52">
        <v>3</v>
      </c>
      <c r="F52">
        <v>60</v>
      </c>
      <c r="G52" t="s">
        <v>53</v>
      </c>
      <c r="H52" s="17" t="s">
        <v>54</v>
      </c>
      <c r="I52" t="s">
        <v>55</v>
      </c>
      <c r="J52">
        <v>26</v>
      </c>
      <c r="K52" s="18" t="s">
        <v>56</v>
      </c>
      <c r="L52" t="s">
        <v>46</v>
      </c>
      <c r="M52" s="17">
        <v>11</v>
      </c>
      <c r="N52" s="19">
        <f>AVERAGE(2.18,2.59)</f>
        <v>2.3849999999999998</v>
      </c>
      <c r="O52" s="19">
        <f>AVERAGE(21.53,22.2)</f>
        <v>21.865000000000002</v>
      </c>
      <c r="P52" s="19">
        <f>0.453</f>
        <v>0.45300000000000001</v>
      </c>
      <c r="Q52" s="23">
        <f t="shared" si="8"/>
        <v>23.849999999999998</v>
      </c>
      <c r="R52" s="23">
        <f t="shared" si="9"/>
        <v>218.65000000000003</v>
      </c>
      <c r="S52" s="23">
        <f t="shared" si="10"/>
        <v>0.45300000000000001</v>
      </c>
      <c r="T52" s="24">
        <v>1590000033</v>
      </c>
      <c r="U52" s="24">
        <v>1440000057</v>
      </c>
      <c r="V52" t="s">
        <v>47</v>
      </c>
      <c r="W52">
        <v>3</v>
      </c>
      <c r="X52">
        <v>29</v>
      </c>
      <c r="Y52">
        <v>2</v>
      </c>
      <c r="Z52">
        <v>0</v>
      </c>
      <c r="AC52">
        <v>0</v>
      </c>
    </row>
    <row r="53">
      <c r="A53" s="17">
        <v>18692</v>
      </c>
      <c r="B53">
        <v>218851</v>
      </c>
      <c r="C53" t="s">
        <v>150</v>
      </c>
      <c r="D53">
        <v>18692</v>
      </c>
      <c r="E53">
        <v>3</v>
      </c>
      <c r="F53">
        <v>100</v>
      </c>
      <c r="G53" t="s">
        <v>49</v>
      </c>
      <c r="H53" s="17" t="s">
        <v>94</v>
      </c>
      <c r="I53" t="s">
        <v>50</v>
      </c>
      <c r="J53">
        <v>21</v>
      </c>
      <c r="K53" s="18" t="s">
        <v>51</v>
      </c>
      <c r="L53" t="s">
        <v>46</v>
      </c>
      <c r="M53" s="17">
        <v>3</v>
      </c>
      <c r="N53" s="19">
        <f>AVERAGE(0.09,0.15)</f>
        <v>0.12</v>
      </c>
      <c r="O53" s="19">
        <f>AVERAGE(52.21,64.15)</f>
        <v>58.180000000000007</v>
      </c>
      <c r="P53" s="19">
        <v>0.45000000000000001</v>
      </c>
      <c r="Q53" s="23">
        <f t="shared" si="8"/>
        <v>1.2</v>
      </c>
      <c r="R53" s="23">
        <f t="shared" si="9"/>
        <v>581.80000000000007</v>
      </c>
      <c r="S53" s="23">
        <f t="shared" si="10"/>
        <v>0.45000000000000001</v>
      </c>
      <c r="T53" s="24">
        <v>1980000019</v>
      </c>
      <c r="U53">
        <v>0.97000002900000004</v>
      </c>
      <c r="V53" t="s">
        <v>47</v>
      </c>
      <c r="W53">
        <v>3</v>
      </c>
      <c r="X53">
        <v>46</v>
      </c>
      <c r="Y53">
        <v>2</v>
      </c>
      <c r="Z53">
        <v>0</v>
      </c>
      <c r="AC53">
        <v>0</v>
      </c>
    </row>
    <row r="54">
      <c r="A54" s="17">
        <v>18693</v>
      </c>
      <c r="B54">
        <v>49764</v>
      </c>
      <c r="C54" t="s">
        <v>151</v>
      </c>
      <c r="D54">
        <v>18693</v>
      </c>
      <c r="E54">
        <v>3</v>
      </c>
      <c r="F54">
        <v>100</v>
      </c>
      <c r="G54" t="s">
        <v>110</v>
      </c>
      <c r="H54" s="17" t="s">
        <v>115</v>
      </c>
      <c r="I54" t="s">
        <v>111</v>
      </c>
      <c r="J54">
        <v>8</v>
      </c>
      <c r="K54" s="18" t="s">
        <v>112</v>
      </c>
      <c r="L54" t="s">
        <v>46</v>
      </c>
      <c r="M54" s="17">
        <v>5</v>
      </c>
      <c r="N54" s="19">
        <f t="shared" ref="N54:N56" si="30">AVERAGE(0.2,0.23)</f>
        <v>0.21500000000000002</v>
      </c>
      <c r="O54" s="19">
        <f t="shared" ref="O54:O56" si="31">AVERAGE(40.89,44.6)</f>
        <v>42.745000000000005</v>
      </c>
      <c r="P54" s="19">
        <v>0.46400000000000002</v>
      </c>
      <c r="Q54" s="23">
        <f t="shared" si="8"/>
        <v>2.1500000000000004</v>
      </c>
      <c r="R54" s="23">
        <f t="shared" si="9"/>
        <v>427.45000000000005</v>
      </c>
      <c r="S54" s="23">
        <f t="shared" si="10"/>
        <v>0.46400000000000002</v>
      </c>
      <c r="T54" s="24">
        <v>1840000033</v>
      </c>
      <c r="U54" s="24">
        <v>1289999962</v>
      </c>
      <c r="V54" t="s">
        <v>47</v>
      </c>
      <c r="W54">
        <v>3</v>
      </c>
      <c r="X54">
        <v>40</v>
      </c>
      <c r="Y54">
        <v>2</v>
      </c>
      <c r="Z54">
        <v>0</v>
      </c>
      <c r="AC54">
        <v>0</v>
      </c>
    </row>
    <row r="55">
      <c r="A55" s="17">
        <v>18694</v>
      </c>
      <c r="B55">
        <v>84991</v>
      </c>
      <c r="C55" t="s">
        <v>152</v>
      </c>
      <c r="D55">
        <v>18694</v>
      </c>
      <c r="E55">
        <v>3</v>
      </c>
      <c r="F55">
        <v>60</v>
      </c>
      <c r="G55" t="s">
        <v>80</v>
      </c>
      <c r="H55" s="17" t="s">
        <v>80</v>
      </c>
      <c r="I55" t="s">
        <v>81</v>
      </c>
      <c r="J55">
        <v>10</v>
      </c>
      <c r="K55" s="18" t="s">
        <v>82</v>
      </c>
      <c r="L55" t="s">
        <v>46</v>
      </c>
      <c r="M55" s="17">
        <v>5</v>
      </c>
      <c r="N55" s="19">
        <f t="shared" si="30"/>
        <v>0.21500000000000002</v>
      </c>
      <c r="O55" s="19">
        <f t="shared" si="31"/>
        <v>42.745000000000005</v>
      </c>
      <c r="P55" s="19">
        <v>0.46400000000000002</v>
      </c>
      <c r="Q55" s="23">
        <f t="shared" si="8"/>
        <v>2.1500000000000004</v>
      </c>
      <c r="R55" s="23">
        <f t="shared" si="9"/>
        <v>427.45000000000005</v>
      </c>
      <c r="S55" s="23">
        <f t="shared" si="10"/>
        <v>0.46400000000000002</v>
      </c>
      <c r="T55" s="24">
        <v>1860000014</v>
      </c>
      <c r="U55" s="24">
        <v>1399999976</v>
      </c>
      <c r="V55" t="s">
        <v>83</v>
      </c>
      <c r="W55">
        <v>1</v>
      </c>
      <c r="X55">
        <v>163</v>
      </c>
      <c r="AC55">
        <v>0</v>
      </c>
    </row>
    <row r="56">
      <c r="A56" s="17">
        <v>18695</v>
      </c>
      <c r="B56">
        <v>65499</v>
      </c>
      <c r="C56" t="s">
        <v>153</v>
      </c>
      <c r="D56">
        <v>18695</v>
      </c>
      <c r="E56">
        <v>3</v>
      </c>
      <c r="F56">
        <v>60</v>
      </c>
      <c r="G56" t="s">
        <v>125</v>
      </c>
      <c r="H56" s="17" t="s">
        <v>125</v>
      </c>
      <c r="I56" t="s">
        <v>111</v>
      </c>
      <c r="J56">
        <v>8</v>
      </c>
      <c r="K56" s="18" t="s">
        <v>126</v>
      </c>
      <c r="L56" t="s">
        <v>46</v>
      </c>
      <c r="M56" s="17">
        <v>5</v>
      </c>
      <c r="N56" s="19">
        <f t="shared" si="30"/>
        <v>0.21500000000000002</v>
      </c>
      <c r="O56" s="19">
        <f t="shared" si="31"/>
        <v>42.745000000000005</v>
      </c>
      <c r="P56" s="19">
        <v>0.46400000000000002</v>
      </c>
      <c r="Q56" s="23">
        <f t="shared" si="8"/>
        <v>2.1500000000000004</v>
      </c>
      <c r="R56" s="23">
        <f t="shared" si="9"/>
        <v>427.45000000000005</v>
      </c>
      <c r="S56" s="23">
        <f t="shared" si="10"/>
        <v>0.46400000000000002</v>
      </c>
      <c r="T56" s="24">
        <v>1850000024</v>
      </c>
      <c r="U56" s="24">
        <v>1409999967</v>
      </c>
      <c r="V56" t="s">
        <v>127</v>
      </c>
      <c r="W56">
        <v>1</v>
      </c>
      <c r="X56">
        <v>181</v>
      </c>
      <c r="AC56">
        <v>0</v>
      </c>
    </row>
    <row r="57">
      <c r="A57" s="17">
        <v>18701</v>
      </c>
      <c r="B57">
        <v>218849</v>
      </c>
      <c r="C57" t="s">
        <v>154</v>
      </c>
      <c r="D57">
        <v>18701</v>
      </c>
      <c r="E57">
        <v>3</v>
      </c>
      <c r="F57">
        <v>60</v>
      </c>
      <c r="G57" t="s">
        <v>49</v>
      </c>
      <c r="H57" s="17" t="s">
        <v>94</v>
      </c>
      <c r="I57" t="s">
        <v>50</v>
      </c>
      <c r="J57">
        <v>21</v>
      </c>
      <c r="K57" s="18" t="s">
        <v>51</v>
      </c>
      <c r="L57" t="s">
        <v>46</v>
      </c>
      <c r="M57" s="17">
        <v>3</v>
      </c>
      <c r="N57" s="19">
        <f>AVERAGE(0.09,0.15)</f>
        <v>0.12</v>
      </c>
      <c r="O57" s="19">
        <f>AVERAGE(52.21,64.15)</f>
        <v>58.180000000000007</v>
      </c>
      <c r="P57" s="19">
        <v>0.45000000000000001</v>
      </c>
      <c r="Q57" s="23">
        <f t="shared" si="8"/>
        <v>1.2</v>
      </c>
      <c r="R57" s="23">
        <f t="shared" si="9"/>
        <v>581.80000000000007</v>
      </c>
      <c r="S57" s="23">
        <f t="shared" si="10"/>
        <v>0.45000000000000001</v>
      </c>
      <c r="T57" s="24">
        <v>1980000019</v>
      </c>
      <c r="U57">
        <v>0.97000002900000004</v>
      </c>
      <c r="V57" t="s">
        <v>47</v>
      </c>
      <c r="W57">
        <v>3</v>
      </c>
      <c r="X57">
        <v>46</v>
      </c>
      <c r="Y57">
        <v>2</v>
      </c>
      <c r="Z57">
        <v>0</v>
      </c>
      <c r="AC57">
        <v>0</v>
      </c>
    </row>
    <row r="58">
      <c r="A58" s="17">
        <v>18712</v>
      </c>
      <c r="B58">
        <v>55754</v>
      </c>
      <c r="C58" t="s">
        <v>155</v>
      </c>
      <c r="D58">
        <v>18712</v>
      </c>
      <c r="E58">
        <v>3</v>
      </c>
      <c r="F58">
        <v>100</v>
      </c>
      <c r="G58" t="s">
        <v>132</v>
      </c>
      <c r="H58" s="17" t="s">
        <v>132</v>
      </c>
      <c r="I58" t="s">
        <v>111</v>
      </c>
      <c r="J58">
        <v>8</v>
      </c>
      <c r="K58" s="18" t="s">
        <v>133</v>
      </c>
      <c r="L58" t="s">
        <v>46</v>
      </c>
      <c r="M58" s="17">
        <v>5</v>
      </c>
      <c r="N58" s="19">
        <f>AVERAGE(0.2,0.23)</f>
        <v>0.21500000000000002</v>
      </c>
      <c r="O58" s="19">
        <f>AVERAGE(40.89,44.6)</f>
        <v>42.745000000000005</v>
      </c>
      <c r="P58" s="19">
        <v>0.46400000000000002</v>
      </c>
      <c r="Q58" s="23">
        <f t="shared" si="8"/>
        <v>2.1500000000000004</v>
      </c>
      <c r="R58" s="23">
        <f t="shared" si="9"/>
        <v>427.45000000000005</v>
      </c>
      <c r="S58" s="23">
        <f t="shared" si="10"/>
        <v>0.46400000000000002</v>
      </c>
      <c r="T58" s="24">
        <v>1840000033</v>
      </c>
      <c r="U58" s="24">
        <v>1350000024</v>
      </c>
      <c r="V58" t="s">
        <v>47</v>
      </c>
      <c r="W58">
        <v>1</v>
      </c>
      <c r="X58">
        <v>155</v>
      </c>
      <c r="AC58">
        <v>0</v>
      </c>
    </row>
    <row r="59">
      <c r="A59" s="17">
        <v>18713</v>
      </c>
      <c r="B59">
        <v>293626</v>
      </c>
      <c r="C59" t="s">
        <v>156</v>
      </c>
      <c r="D59">
        <v>18713</v>
      </c>
      <c r="E59">
        <v>3</v>
      </c>
      <c r="F59">
        <v>100</v>
      </c>
      <c r="G59" t="s">
        <v>135</v>
      </c>
      <c r="H59" s="17" t="s">
        <v>135</v>
      </c>
      <c r="I59" t="s">
        <v>136</v>
      </c>
      <c r="J59">
        <v>33</v>
      </c>
      <c r="K59" s="18" t="s">
        <v>137</v>
      </c>
      <c r="L59" t="s">
        <v>46</v>
      </c>
      <c r="M59" s="17">
        <v>3</v>
      </c>
      <c r="N59" s="19">
        <f>AVERAGE(0.09,0.15)</f>
        <v>0.12</v>
      </c>
      <c r="O59" s="19">
        <f>AVERAGE(52.21,64.15)</f>
        <v>58.180000000000007</v>
      </c>
      <c r="P59" s="19">
        <v>0.45000000000000001</v>
      </c>
      <c r="Q59" s="23">
        <f t="shared" si="8"/>
        <v>1.2</v>
      </c>
      <c r="R59" s="23">
        <f t="shared" si="9"/>
        <v>581.80000000000007</v>
      </c>
      <c r="S59" s="23">
        <f t="shared" si="10"/>
        <v>0.45000000000000001</v>
      </c>
      <c r="T59" s="24">
        <v>2019999981</v>
      </c>
      <c r="U59" s="24">
        <v>1549999952</v>
      </c>
      <c r="V59" t="s">
        <v>127</v>
      </c>
      <c r="W59">
        <v>1</v>
      </c>
      <c r="X59">
        <v>197</v>
      </c>
      <c r="AC59">
        <v>3</v>
      </c>
    </row>
    <row r="60">
      <c r="A60" s="17">
        <v>18715</v>
      </c>
      <c r="B60">
        <v>55751</v>
      </c>
      <c r="C60" t="s">
        <v>157</v>
      </c>
      <c r="D60">
        <v>18715</v>
      </c>
      <c r="E60">
        <v>3</v>
      </c>
      <c r="F60">
        <v>40</v>
      </c>
      <c r="G60" t="s">
        <v>132</v>
      </c>
      <c r="H60" s="17" t="s">
        <v>158</v>
      </c>
      <c r="I60" t="s">
        <v>111</v>
      </c>
      <c r="J60">
        <v>8</v>
      </c>
      <c r="K60" s="18" t="s">
        <v>133</v>
      </c>
      <c r="L60" t="s">
        <v>46</v>
      </c>
      <c r="M60" s="17">
        <v>5</v>
      </c>
      <c r="N60" s="19">
        <f>AVERAGE(0.2,0.23)</f>
        <v>0.21500000000000002</v>
      </c>
      <c r="O60" s="19">
        <f>AVERAGE(40.89,44.6)</f>
        <v>42.745000000000005</v>
      </c>
      <c r="P60" s="19">
        <v>0.46400000000000002</v>
      </c>
      <c r="Q60" s="23">
        <f t="shared" si="8"/>
        <v>2.1500000000000004</v>
      </c>
      <c r="R60" s="23">
        <f t="shared" si="9"/>
        <v>427.45000000000005</v>
      </c>
      <c r="S60" s="23">
        <f t="shared" si="10"/>
        <v>0.46400000000000002</v>
      </c>
      <c r="T60" s="24">
        <v>1840000033</v>
      </c>
      <c r="U60" s="24">
        <v>1350000024</v>
      </c>
      <c r="V60" t="s">
        <v>47</v>
      </c>
      <c r="W60">
        <v>3</v>
      </c>
      <c r="X60">
        <v>39</v>
      </c>
      <c r="Y60">
        <v>1</v>
      </c>
      <c r="Z60">
        <v>2</v>
      </c>
      <c r="AC60">
        <v>0</v>
      </c>
    </row>
    <row r="61">
      <c r="A61" s="17">
        <v>27058</v>
      </c>
      <c r="B61">
        <v>260841</v>
      </c>
      <c r="C61" t="s">
        <v>159</v>
      </c>
      <c r="D61">
        <v>27058</v>
      </c>
      <c r="E61">
        <v>3</v>
      </c>
      <c r="F61">
        <v>60</v>
      </c>
      <c r="G61" t="s">
        <v>53</v>
      </c>
      <c r="H61" s="17" t="s">
        <v>54</v>
      </c>
      <c r="I61" t="s">
        <v>55</v>
      </c>
      <c r="J61">
        <v>26</v>
      </c>
      <c r="K61" s="18" t="s">
        <v>56</v>
      </c>
      <c r="L61" t="s">
        <v>46</v>
      </c>
      <c r="M61" s="17">
        <v>11</v>
      </c>
      <c r="N61" s="19">
        <f t="shared" ref="N61:N62" si="32">AVERAGE(2.18,2.59)</f>
        <v>2.3849999999999998</v>
      </c>
      <c r="O61" s="19">
        <f t="shared" ref="O61:O62" si="33">AVERAGE(21.53,22.2)</f>
        <v>21.865000000000002</v>
      </c>
      <c r="P61" s="19">
        <f t="shared" ref="P61:P62" si="34">0.453</f>
        <v>0.45300000000000001</v>
      </c>
      <c r="Q61" s="23">
        <f t="shared" si="8"/>
        <v>23.849999999999998</v>
      </c>
      <c r="R61" s="23">
        <f t="shared" si="9"/>
        <v>218.65000000000003</v>
      </c>
      <c r="S61" s="23">
        <f t="shared" si="10"/>
        <v>0.45300000000000001</v>
      </c>
      <c r="T61" s="24">
        <v>1590000033</v>
      </c>
      <c r="U61" s="24">
        <v>1440000057</v>
      </c>
      <c r="V61" t="s">
        <v>47</v>
      </c>
      <c r="W61">
        <v>3</v>
      </c>
      <c r="X61">
        <v>29</v>
      </c>
      <c r="Y61">
        <v>2</v>
      </c>
      <c r="Z61">
        <v>0</v>
      </c>
      <c r="AC61">
        <v>0</v>
      </c>
    </row>
    <row r="62">
      <c r="A62" s="17">
        <v>27059</v>
      </c>
      <c r="B62">
        <v>260850</v>
      </c>
      <c r="C62" t="s">
        <v>160</v>
      </c>
      <c r="D62">
        <v>27059</v>
      </c>
      <c r="E62">
        <v>3</v>
      </c>
      <c r="F62">
        <v>100</v>
      </c>
      <c r="G62" t="s">
        <v>53</v>
      </c>
      <c r="H62" s="17" t="s">
        <v>54</v>
      </c>
      <c r="I62" t="s">
        <v>55</v>
      </c>
      <c r="J62">
        <v>26</v>
      </c>
      <c r="K62" s="18" t="s">
        <v>56</v>
      </c>
      <c r="L62" t="s">
        <v>46</v>
      </c>
      <c r="M62" s="17">
        <v>11</v>
      </c>
      <c r="N62" s="19">
        <f t="shared" si="32"/>
        <v>2.3849999999999998</v>
      </c>
      <c r="O62" s="19">
        <f t="shared" si="33"/>
        <v>21.865000000000002</v>
      </c>
      <c r="P62" s="19">
        <f t="shared" si="34"/>
        <v>0.45300000000000001</v>
      </c>
      <c r="Q62" s="23">
        <f t="shared" si="8"/>
        <v>23.849999999999998</v>
      </c>
      <c r="R62" s="23">
        <f t="shared" si="9"/>
        <v>218.65000000000003</v>
      </c>
      <c r="S62" s="23">
        <f t="shared" si="10"/>
        <v>0.45300000000000001</v>
      </c>
      <c r="T62" s="24">
        <v>1590000033</v>
      </c>
      <c r="U62" s="24">
        <v>1440000057</v>
      </c>
      <c r="V62" t="s">
        <v>47</v>
      </c>
      <c r="W62">
        <v>3</v>
      </c>
      <c r="X62">
        <v>29</v>
      </c>
      <c r="Y62">
        <v>2</v>
      </c>
      <c r="Z62">
        <v>0</v>
      </c>
      <c r="AC62">
        <v>0</v>
      </c>
    </row>
    <row r="63">
      <c r="A63" s="17">
        <v>27067</v>
      </c>
      <c r="B63">
        <v>293601</v>
      </c>
      <c r="C63" t="s">
        <v>161</v>
      </c>
      <c r="D63">
        <v>27067</v>
      </c>
      <c r="E63">
        <v>3</v>
      </c>
      <c r="F63">
        <v>50</v>
      </c>
      <c r="G63" t="s">
        <v>135</v>
      </c>
      <c r="H63" s="17" t="s">
        <v>162</v>
      </c>
      <c r="I63" t="s">
        <v>136</v>
      </c>
      <c r="J63">
        <v>33</v>
      </c>
      <c r="K63" s="18" t="s">
        <v>137</v>
      </c>
      <c r="L63" t="s">
        <v>46</v>
      </c>
      <c r="M63" s="17">
        <v>3</v>
      </c>
      <c r="N63" s="19">
        <f>AVERAGE(0.09,0.15)</f>
        <v>0.12</v>
      </c>
      <c r="O63" s="19">
        <f>AVERAGE(52.21,64.15)</f>
        <v>58.180000000000007</v>
      </c>
      <c r="P63" s="19">
        <v>0.45000000000000001</v>
      </c>
      <c r="Q63" s="23">
        <f t="shared" si="8"/>
        <v>1.2</v>
      </c>
      <c r="R63" s="23">
        <f t="shared" si="9"/>
        <v>581.80000000000007</v>
      </c>
      <c r="S63" s="23">
        <f t="shared" si="10"/>
        <v>0.45000000000000001</v>
      </c>
      <c r="T63" s="24">
        <v>2019999981</v>
      </c>
      <c r="U63" s="24">
        <v>1549999952</v>
      </c>
      <c r="V63" t="s">
        <v>127</v>
      </c>
      <c r="W63">
        <v>1</v>
      </c>
      <c r="X63">
        <v>197</v>
      </c>
      <c r="Y63">
        <v>1</v>
      </c>
      <c r="Z63">
        <v>0</v>
      </c>
      <c r="AC63">
        <v>3</v>
      </c>
    </row>
  </sheetData>
  <sortState ref="A1:AC62">
    <sortCondition ref="C1:C62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R19" activeCellId="0" sqref="R19"/>
    </sheetView>
  </sheetViews>
  <sheetFormatPr defaultRowHeight="14.25"/>
  <sheetData>
    <row r="3" ht="15.75"/>
    <row r="4" ht="16.5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5" t="s">
        <v>6</v>
      </c>
      <c r="I4" s="5" t="s">
        <v>7</v>
      </c>
      <c r="J4" s="1"/>
      <c r="K4" s="1"/>
    </row>
    <row r="5" ht="15">
      <c r="C5" s="7" t="s">
        <v>39</v>
      </c>
      <c r="D5" s="7">
        <v>7001</v>
      </c>
      <c r="E5" s="8">
        <v>0.10000000000000001</v>
      </c>
      <c r="F5" s="8">
        <v>0.10000000000000001</v>
      </c>
      <c r="G5" s="9">
        <v>0</v>
      </c>
      <c r="H5" s="8">
        <v>0.10000000000000001</v>
      </c>
      <c r="I5" s="9">
        <v>0.10000000000000001</v>
      </c>
      <c r="J5" s="1" t="s">
        <v>163</v>
      </c>
      <c r="K5" s="1"/>
    </row>
    <row r="6" ht="15">
      <c r="C6" s="7" t="s">
        <v>43</v>
      </c>
      <c r="D6" s="7">
        <v>17012</v>
      </c>
      <c r="E6" s="8">
        <v>1</v>
      </c>
      <c r="F6" s="8">
        <v>208.80000000000001</v>
      </c>
      <c r="G6" s="9">
        <v>0</v>
      </c>
      <c r="H6" s="8">
        <v>0.432</v>
      </c>
      <c r="I6" s="9">
        <v>0.10000000000000001</v>
      </c>
      <c r="J6" s="1" t="s">
        <v>164</v>
      </c>
      <c r="K6" s="1"/>
    </row>
    <row r="7" ht="15">
      <c r="C7" s="7" t="s">
        <v>49</v>
      </c>
      <c r="D7" s="7">
        <v>17015</v>
      </c>
      <c r="E7" s="8">
        <v>0.55000000000000004</v>
      </c>
      <c r="F7" s="8">
        <v>300</v>
      </c>
      <c r="G7" s="9">
        <v>0</v>
      </c>
      <c r="H7" s="8">
        <v>0.34999999999999998</v>
      </c>
      <c r="I7" s="9">
        <v>0.10000000000000001</v>
      </c>
      <c r="J7" s="1" t="s">
        <v>165</v>
      </c>
      <c r="K7" s="1"/>
    </row>
    <row r="8" ht="15">
      <c r="C8" s="7" t="s">
        <v>54</v>
      </c>
      <c r="D8" s="7">
        <v>17036</v>
      </c>
      <c r="E8" s="8">
        <v>10.9</v>
      </c>
      <c r="F8" s="8">
        <v>110.09999999999999</v>
      </c>
      <c r="G8" s="9">
        <v>0</v>
      </c>
      <c r="H8" s="8">
        <v>0.41199999999999998</v>
      </c>
      <c r="I8" s="9">
        <v>0.10000000000000001</v>
      </c>
      <c r="J8" s="1" t="s">
        <v>166</v>
      </c>
      <c r="K8" s="1"/>
    </row>
    <row r="9" ht="15">
      <c r="C9" s="7" t="s">
        <v>59</v>
      </c>
      <c r="D9" s="7">
        <v>17047</v>
      </c>
      <c r="E9" s="8">
        <v>10.9</v>
      </c>
      <c r="F9" s="8">
        <v>110.09999999999999</v>
      </c>
      <c r="G9" s="9">
        <v>0</v>
      </c>
      <c r="H9" s="8">
        <v>0.41199999999999998</v>
      </c>
      <c r="I9" s="9">
        <v>0.10000000000000001</v>
      </c>
      <c r="J9" s="1" t="s">
        <v>167</v>
      </c>
      <c r="K9" s="1"/>
    </row>
    <row r="10" ht="15">
      <c r="C10" s="7" t="s">
        <v>65</v>
      </c>
      <c r="D10" s="7">
        <v>17049</v>
      </c>
      <c r="E10" s="8">
        <v>1.5</v>
      </c>
      <c r="F10" s="8">
        <v>218.5</v>
      </c>
      <c r="G10" s="9">
        <v>0</v>
      </c>
      <c r="H10" s="8">
        <v>0.33000000000000002</v>
      </c>
      <c r="I10" s="9">
        <v>0.10000000000000001</v>
      </c>
      <c r="J10" s="1" t="s">
        <v>168</v>
      </c>
      <c r="K10" s="1"/>
    </row>
    <row r="11" ht="15">
      <c r="C11" s="7" t="s">
        <v>68</v>
      </c>
      <c r="D11" s="7">
        <v>17050</v>
      </c>
      <c r="E11" s="8">
        <v>1</v>
      </c>
      <c r="F11" s="8">
        <v>208.80000000000001</v>
      </c>
      <c r="G11" s="9">
        <v>0</v>
      </c>
      <c r="H11" s="8">
        <v>0.432</v>
      </c>
      <c r="I11" s="9">
        <v>0.10000000000000001</v>
      </c>
      <c r="J11" s="1" t="s">
        <v>169</v>
      </c>
      <c r="K11" s="1"/>
    </row>
    <row r="12" ht="15">
      <c r="C12" s="7" t="s">
        <v>74</v>
      </c>
      <c r="D12" s="7">
        <v>17087</v>
      </c>
      <c r="E12" s="8">
        <v>1</v>
      </c>
      <c r="F12" s="8">
        <v>208.80000000000001</v>
      </c>
      <c r="G12" s="9">
        <v>0</v>
      </c>
      <c r="H12" s="8">
        <v>0.432</v>
      </c>
      <c r="I12" s="9">
        <v>0.10000000000000005</v>
      </c>
      <c r="J12" s="1" t="s">
        <v>170</v>
      </c>
      <c r="K12" s="1"/>
    </row>
    <row r="13" ht="15">
      <c r="C13" s="25" t="s">
        <v>74</v>
      </c>
      <c r="D13" s="25">
        <v>17088</v>
      </c>
      <c r="E13" s="15">
        <v>1</v>
      </c>
      <c r="F13" s="15">
        <v>208.80000000000001</v>
      </c>
      <c r="G13" s="16">
        <v>0</v>
      </c>
      <c r="H13" s="15">
        <v>0.432</v>
      </c>
      <c r="I13" s="16">
        <v>0.10000000000000005</v>
      </c>
      <c r="J13" s="1" t="s">
        <v>170</v>
      </c>
      <c r="K13" s="1"/>
    </row>
    <row r="14" ht="15">
      <c r="C14" s="7" t="s">
        <v>49</v>
      </c>
      <c r="D14" s="7">
        <v>17089</v>
      </c>
      <c r="E14" s="8">
        <v>0.55000000000000004</v>
      </c>
      <c r="F14" s="8">
        <v>300</v>
      </c>
      <c r="G14" s="9">
        <v>0</v>
      </c>
      <c r="H14" s="8">
        <v>0.34999999999999998</v>
      </c>
      <c r="I14" s="9">
        <v>0.10000000000000006</v>
      </c>
      <c r="J14" s="1" t="s">
        <v>165</v>
      </c>
      <c r="K14" s="1"/>
    </row>
    <row r="15" ht="15">
      <c r="C15" s="7" t="s">
        <v>80</v>
      </c>
      <c r="D15" s="7">
        <v>17090</v>
      </c>
      <c r="E15" s="8">
        <v>1</v>
      </c>
      <c r="F15" s="8">
        <v>208.80000000000001</v>
      </c>
      <c r="G15" s="9">
        <v>0</v>
      </c>
      <c r="H15" s="8">
        <v>0.432</v>
      </c>
      <c r="I15" s="9">
        <v>0.10000000000000007</v>
      </c>
      <c r="J15" s="1" t="s">
        <v>171</v>
      </c>
      <c r="K15" s="1"/>
    </row>
    <row r="16" ht="15">
      <c r="C16" s="7" t="s">
        <v>85</v>
      </c>
      <c r="D16" s="7">
        <v>17091</v>
      </c>
      <c r="E16" s="8">
        <v>1</v>
      </c>
      <c r="F16" s="8">
        <v>208.80000000000001</v>
      </c>
      <c r="G16" s="9">
        <v>0</v>
      </c>
      <c r="H16" s="8">
        <v>0.432</v>
      </c>
      <c r="I16" s="9">
        <v>0.10000000000000007</v>
      </c>
      <c r="J16" s="1" t="s">
        <v>172</v>
      </c>
      <c r="K16" s="1"/>
    </row>
    <row r="17" ht="15">
      <c r="C17" s="25" t="s">
        <v>89</v>
      </c>
      <c r="D17" s="25">
        <v>17092</v>
      </c>
      <c r="E17" s="15">
        <v>1</v>
      </c>
      <c r="F17" s="15">
        <v>208.80000000000001</v>
      </c>
      <c r="G17" s="16">
        <v>0</v>
      </c>
      <c r="H17" s="15">
        <v>0.432</v>
      </c>
      <c r="I17" s="16">
        <v>0.10000000000000009</v>
      </c>
      <c r="J17" s="1" t="s">
        <v>173</v>
      </c>
      <c r="K17" s="1"/>
    </row>
    <row r="18" ht="15">
      <c r="C18" s="7" t="s">
        <v>80</v>
      </c>
      <c r="D18" s="7">
        <v>17093</v>
      </c>
      <c r="E18" s="8">
        <v>1</v>
      </c>
      <c r="F18" s="8">
        <v>208.80000000000001</v>
      </c>
      <c r="G18" s="9">
        <v>0</v>
      </c>
      <c r="H18" s="8">
        <v>0.432</v>
      </c>
      <c r="I18" s="9">
        <v>0.10000000000000009</v>
      </c>
      <c r="J18" s="1" t="s">
        <v>171</v>
      </c>
      <c r="K18" s="1"/>
    </row>
    <row r="19" ht="15">
      <c r="C19" s="7" t="s">
        <v>49</v>
      </c>
      <c r="D19" s="7">
        <v>17094</v>
      </c>
      <c r="E19" s="8">
        <v>0.55000000000000004</v>
      </c>
      <c r="F19" s="8">
        <v>300</v>
      </c>
      <c r="G19" s="9">
        <v>0</v>
      </c>
      <c r="H19" s="8">
        <v>0.34999999999999998</v>
      </c>
      <c r="I19" s="9">
        <v>0.1000000000000001</v>
      </c>
      <c r="J19" s="1" t="s">
        <v>165</v>
      </c>
      <c r="K19" s="1"/>
    </row>
    <row r="20" ht="15">
      <c r="C20" s="25" t="s">
        <v>54</v>
      </c>
      <c r="D20" s="25">
        <v>17095</v>
      </c>
      <c r="E20" s="15">
        <v>10.9</v>
      </c>
      <c r="F20" s="15">
        <v>110.09999999999999</v>
      </c>
      <c r="G20" s="16">
        <v>0</v>
      </c>
      <c r="H20" s="15">
        <v>0.41199999999999998</v>
      </c>
      <c r="I20" s="16">
        <v>0.10000000000000012</v>
      </c>
      <c r="J20" s="1" t="s">
        <v>174</v>
      </c>
      <c r="K20" s="1"/>
    </row>
    <row r="21" ht="15">
      <c r="C21" s="7" t="s">
        <v>94</v>
      </c>
      <c r="D21" s="7">
        <v>17096</v>
      </c>
      <c r="E21" s="8">
        <v>0.55000000000000004</v>
      </c>
      <c r="F21" s="8">
        <v>300</v>
      </c>
      <c r="G21" s="9">
        <v>0</v>
      </c>
      <c r="H21" s="8">
        <v>0.34999999999999998</v>
      </c>
      <c r="I21" s="9">
        <v>0.10000000000000012</v>
      </c>
      <c r="J21" s="1" t="s">
        <v>175</v>
      </c>
      <c r="K21" s="1"/>
    </row>
    <row r="22" ht="15">
      <c r="C22" s="7" t="s">
        <v>96</v>
      </c>
      <c r="D22" s="7">
        <v>17097</v>
      </c>
      <c r="E22" s="8">
        <v>1</v>
      </c>
      <c r="F22" s="8">
        <v>208.80000000000001</v>
      </c>
      <c r="G22" s="9">
        <v>0</v>
      </c>
      <c r="H22" s="8">
        <v>0.432</v>
      </c>
      <c r="I22" s="9">
        <v>0.10000000000000013</v>
      </c>
      <c r="J22" s="1" t="s">
        <v>176</v>
      </c>
      <c r="K22" s="1"/>
    </row>
    <row r="23" ht="15">
      <c r="C23" s="7" t="s">
        <v>85</v>
      </c>
      <c r="D23" s="7">
        <v>17098</v>
      </c>
      <c r="E23" s="8">
        <v>1</v>
      </c>
      <c r="F23" s="8">
        <v>208.80000000000001</v>
      </c>
      <c r="G23" s="9">
        <v>0</v>
      </c>
      <c r="H23" s="8">
        <v>0.432</v>
      </c>
      <c r="I23" s="9">
        <v>0.10000000000000014</v>
      </c>
      <c r="J23" s="1" t="s">
        <v>172</v>
      </c>
      <c r="K23" s="1"/>
    </row>
    <row r="24" ht="15">
      <c r="C24" s="7" t="s">
        <v>50</v>
      </c>
      <c r="D24" s="7">
        <v>17099</v>
      </c>
      <c r="E24" s="8">
        <v>1.5</v>
      </c>
      <c r="F24" s="8">
        <v>218.5</v>
      </c>
      <c r="G24" s="9">
        <v>0</v>
      </c>
      <c r="H24" s="8">
        <v>0.33000000000000002</v>
      </c>
      <c r="I24" s="9">
        <v>0.10000000000000014</v>
      </c>
      <c r="J24" s="1" t="s">
        <v>177</v>
      </c>
      <c r="K24" s="1"/>
    </row>
    <row r="25" ht="15">
      <c r="C25" s="7" t="s">
        <v>85</v>
      </c>
      <c r="D25" s="7">
        <v>17100</v>
      </c>
      <c r="E25" s="8">
        <v>1</v>
      </c>
      <c r="F25" s="8">
        <v>208.80000000000001</v>
      </c>
      <c r="G25" s="9">
        <v>0</v>
      </c>
      <c r="H25" s="8">
        <v>0.432</v>
      </c>
      <c r="I25" s="9">
        <v>0.10000000000000016</v>
      </c>
      <c r="J25" s="1" t="s">
        <v>172</v>
      </c>
      <c r="K25" s="1"/>
    </row>
    <row r="26" ht="15">
      <c r="C26" s="7" t="s">
        <v>53</v>
      </c>
      <c r="D26" s="7">
        <v>17101</v>
      </c>
      <c r="E26" s="8">
        <v>10.9</v>
      </c>
      <c r="F26" s="8">
        <v>110.09999999999999</v>
      </c>
      <c r="G26" s="9">
        <v>0</v>
      </c>
      <c r="H26" s="8">
        <v>0.41199999999999998</v>
      </c>
      <c r="I26" s="9">
        <v>0.10000000000000017</v>
      </c>
      <c r="J26" s="1" t="s">
        <v>166</v>
      </c>
      <c r="K26" s="1"/>
    </row>
    <row r="27" ht="15">
      <c r="C27" s="7" t="s">
        <v>54</v>
      </c>
      <c r="D27" s="7">
        <v>17102</v>
      </c>
      <c r="E27" s="8">
        <v>10.9</v>
      </c>
      <c r="F27" s="8">
        <v>110.09999999999999</v>
      </c>
      <c r="G27" s="9">
        <v>0</v>
      </c>
      <c r="H27" s="8">
        <v>0.41199999999999998</v>
      </c>
      <c r="I27" s="9">
        <v>0.10000000000000017</v>
      </c>
      <c r="J27" s="1" t="s">
        <v>174</v>
      </c>
      <c r="K27" s="1"/>
    </row>
    <row r="28" ht="15">
      <c r="C28" s="7" t="s">
        <v>74</v>
      </c>
      <c r="D28" s="7">
        <v>17103</v>
      </c>
      <c r="E28" s="8">
        <v>1</v>
      </c>
      <c r="F28" s="8">
        <v>208.80000000000001</v>
      </c>
      <c r="G28" s="9">
        <v>0</v>
      </c>
      <c r="H28" s="8">
        <v>0.432</v>
      </c>
      <c r="I28" s="9">
        <v>0.10000000000000019</v>
      </c>
      <c r="J28" s="1" t="s">
        <v>170</v>
      </c>
      <c r="K28" s="1"/>
    </row>
    <row r="29" ht="15">
      <c r="C29" s="25" t="s">
        <v>94</v>
      </c>
      <c r="D29" s="25">
        <v>17104</v>
      </c>
      <c r="E29" s="15">
        <v>0.55000000000000004</v>
      </c>
      <c r="F29" s="15">
        <v>300</v>
      </c>
      <c r="G29" s="16">
        <v>0</v>
      </c>
      <c r="H29" s="15">
        <v>0.34999999999999998</v>
      </c>
      <c r="I29" s="16">
        <v>0.1000000000000002</v>
      </c>
      <c r="J29" s="1" t="s">
        <v>175</v>
      </c>
      <c r="K29" s="1"/>
    </row>
    <row r="30" ht="15">
      <c r="C30" s="7" t="s">
        <v>107</v>
      </c>
      <c r="D30" s="7">
        <v>17105</v>
      </c>
      <c r="E30" s="8">
        <v>7.5999999999999996</v>
      </c>
      <c r="F30" s="8">
        <v>88.900000000000006</v>
      </c>
      <c r="G30" s="9">
        <v>0</v>
      </c>
      <c r="H30" s="8">
        <v>0.434</v>
      </c>
      <c r="I30" s="9">
        <v>0.1000000000000002</v>
      </c>
      <c r="J30" s="1" t="s">
        <v>178</v>
      </c>
      <c r="K30" s="1"/>
    </row>
    <row r="31" ht="15">
      <c r="C31" s="7" t="s">
        <v>110</v>
      </c>
      <c r="D31" s="7">
        <v>17106</v>
      </c>
      <c r="E31" s="8">
        <v>1</v>
      </c>
      <c r="F31" s="8">
        <v>208.80000000000001</v>
      </c>
      <c r="G31" s="9">
        <v>0</v>
      </c>
      <c r="H31" s="8">
        <v>0.432</v>
      </c>
      <c r="I31" s="9">
        <v>0.10000000000000021</v>
      </c>
      <c r="J31" s="1" t="s">
        <v>179</v>
      </c>
      <c r="K31" s="1"/>
    </row>
    <row r="32" ht="15">
      <c r="C32" s="7" t="s">
        <v>107</v>
      </c>
      <c r="D32" s="7">
        <v>17107</v>
      </c>
      <c r="E32" s="8">
        <v>7.5999999999999996</v>
      </c>
      <c r="F32" s="8">
        <v>88.900000000000006</v>
      </c>
      <c r="G32" s="9">
        <v>0</v>
      </c>
      <c r="H32" s="8">
        <v>0.434</v>
      </c>
      <c r="I32" s="9">
        <v>0.10000000000000023</v>
      </c>
      <c r="J32" s="1" t="s">
        <v>178</v>
      </c>
      <c r="K32" s="1"/>
    </row>
    <row r="33" ht="15">
      <c r="C33" s="7" t="s">
        <v>115</v>
      </c>
      <c r="D33" s="7">
        <v>17108</v>
      </c>
      <c r="E33" s="8">
        <v>1</v>
      </c>
      <c r="F33" s="8">
        <v>208.80000000000001</v>
      </c>
      <c r="G33" s="9">
        <v>0</v>
      </c>
      <c r="H33" s="8">
        <v>0.432</v>
      </c>
      <c r="I33" s="9">
        <v>0.10000000000000023</v>
      </c>
      <c r="J33" s="1" t="s">
        <v>180</v>
      </c>
      <c r="K33" s="1"/>
    </row>
    <row r="34" ht="15">
      <c r="C34" s="7" t="s">
        <v>115</v>
      </c>
      <c r="D34" s="7">
        <v>17109</v>
      </c>
      <c r="E34" s="8">
        <v>1</v>
      </c>
      <c r="F34" s="8">
        <v>208.80000000000001</v>
      </c>
      <c r="G34" s="9">
        <v>0</v>
      </c>
      <c r="H34" s="8">
        <v>0.432</v>
      </c>
      <c r="I34" s="9">
        <v>0.10000000000000024</v>
      </c>
      <c r="J34" s="1" t="s">
        <v>180</v>
      </c>
      <c r="K34" s="1"/>
    </row>
    <row r="35" ht="15">
      <c r="C35" s="7" t="s">
        <v>74</v>
      </c>
      <c r="D35" s="7">
        <v>17110</v>
      </c>
      <c r="E35" s="8">
        <v>1</v>
      </c>
      <c r="F35" s="8">
        <v>208.80000000000001</v>
      </c>
      <c r="G35" s="9">
        <v>0</v>
      </c>
      <c r="H35" s="8">
        <v>0.432</v>
      </c>
      <c r="I35" s="9">
        <v>0.10000000000000026</v>
      </c>
      <c r="J35" s="1" t="s">
        <v>170</v>
      </c>
      <c r="K35" s="1"/>
    </row>
    <row r="36" ht="15">
      <c r="C36" s="7" t="s">
        <v>89</v>
      </c>
      <c r="D36" s="7">
        <v>17111</v>
      </c>
      <c r="E36" s="8">
        <v>1</v>
      </c>
      <c r="F36" s="8">
        <v>208.80000000000001</v>
      </c>
      <c r="G36" s="9">
        <v>0</v>
      </c>
      <c r="H36" s="8">
        <v>0.432</v>
      </c>
      <c r="I36" s="9">
        <v>0.10000000000000026</v>
      </c>
      <c r="J36" s="1" t="s">
        <v>173</v>
      </c>
      <c r="K36" s="1"/>
    </row>
    <row r="37" ht="15">
      <c r="C37" s="7" t="s">
        <v>74</v>
      </c>
      <c r="D37" s="7">
        <v>17112</v>
      </c>
      <c r="E37" s="8">
        <v>1</v>
      </c>
      <c r="F37" s="8">
        <v>208.80000000000001</v>
      </c>
      <c r="G37" s="9">
        <v>0</v>
      </c>
      <c r="H37" s="8">
        <v>0.432</v>
      </c>
      <c r="I37" s="9">
        <v>0.10000000000000027</v>
      </c>
      <c r="J37" s="1" t="s">
        <v>170</v>
      </c>
      <c r="K37" s="1"/>
    </row>
    <row r="38" ht="15">
      <c r="C38" s="7" t="s">
        <v>94</v>
      </c>
      <c r="D38" s="7">
        <v>17113</v>
      </c>
      <c r="E38" s="8">
        <v>0.55000000000000004</v>
      </c>
      <c r="F38" s="8">
        <v>300</v>
      </c>
      <c r="G38" s="9">
        <v>0</v>
      </c>
      <c r="H38" s="8">
        <v>0.34999999999999998</v>
      </c>
      <c r="I38" s="9">
        <v>0.10000000000000028</v>
      </c>
      <c r="J38" s="1" t="s">
        <v>175</v>
      </c>
      <c r="K38" s="1"/>
    </row>
    <row r="39" ht="15">
      <c r="C39" s="7" t="s">
        <v>49</v>
      </c>
      <c r="D39" s="7">
        <v>17114</v>
      </c>
      <c r="E39" s="8">
        <v>0.55000000000000004</v>
      </c>
      <c r="F39" s="8">
        <v>300</v>
      </c>
      <c r="G39" s="9">
        <v>0</v>
      </c>
      <c r="H39" s="8">
        <v>0.34999999999999998</v>
      </c>
      <c r="I39" s="9">
        <v>0.10000000000000028</v>
      </c>
      <c r="J39" s="1" t="s">
        <v>165</v>
      </c>
      <c r="K39" s="1"/>
    </row>
    <row r="40" ht="15">
      <c r="C40" s="7" t="s">
        <v>54</v>
      </c>
      <c r="D40" s="7">
        <v>17115</v>
      </c>
      <c r="E40" s="8">
        <v>10.9</v>
      </c>
      <c r="F40" s="8">
        <v>110.09999999999999</v>
      </c>
      <c r="G40" s="9">
        <v>0</v>
      </c>
      <c r="H40" s="8">
        <v>0.41199999999999998</v>
      </c>
      <c r="I40" s="9">
        <v>0.1000000000000003</v>
      </c>
      <c r="J40" s="1" t="s">
        <v>174</v>
      </c>
      <c r="K40" s="1"/>
    </row>
    <row r="41" ht="15">
      <c r="C41" s="7" t="s">
        <v>80</v>
      </c>
      <c r="D41" s="7">
        <v>17116</v>
      </c>
      <c r="E41" s="8">
        <v>1</v>
      </c>
      <c r="F41" s="8">
        <v>208.80000000000001</v>
      </c>
      <c r="G41" s="9">
        <v>0</v>
      </c>
      <c r="H41" s="8">
        <v>0.432</v>
      </c>
      <c r="I41" s="9">
        <v>0.10000000000000031</v>
      </c>
      <c r="J41" s="1" t="s">
        <v>181</v>
      </c>
      <c r="K41" s="1"/>
    </row>
    <row r="42" ht="15">
      <c r="C42" s="7" t="s">
        <v>125</v>
      </c>
      <c r="D42" s="7">
        <v>17117</v>
      </c>
      <c r="E42" s="8">
        <v>1</v>
      </c>
      <c r="F42" s="8">
        <v>208.80000000000001</v>
      </c>
      <c r="G42" s="9">
        <v>0</v>
      </c>
      <c r="H42" s="8">
        <v>0.432</v>
      </c>
      <c r="I42" s="9">
        <v>0.10000000000000031</v>
      </c>
      <c r="J42" s="1" t="s">
        <v>182</v>
      </c>
      <c r="K42" s="1"/>
    </row>
    <row r="43" ht="15">
      <c r="C43" s="7" t="s">
        <v>65</v>
      </c>
      <c r="D43" s="7">
        <v>17118</v>
      </c>
      <c r="E43" s="8">
        <v>1.5</v>
      </c>
      <c r="F43" s="8">
        <v>218.5</v>
      </c>
      <c r="G43" s="9">
        <v>0</v>
      </c>
      <c r="H43" s="8">
        <v>0.33000000000000002</v>
      </c>
      <c r="I43" s="9">
        <v>0.10000000000000032</v>
      </c>
      <c r="J43" s="1" t="s">
        <v>166</v>
      </c>
      <c r="K43" s="1"/>
    </row>
    <row r="44" ht="15">
      <c r="C44" s="7" t="s">
        <v>115</v>
      </c>
      <c r="D44" s="7">
        <v>17119</v>
      </c>
      <c r="E44" s="8">
        <v>1</v>
      </c>
      <c r="F44" s="8">
        <v>208.80000000000001</v>
      </c>
      <c r="G44" s="9">
        <v>0</v>
      </c>
      <c r="H44" s="8">
        <v>0.432</v>
      </c>
      <c r="I44" s="9">
        <v>0.10000000000000032</v>
      </c>
      <c r="J44" s="1" t="s">
        <v>180</v>
      </c>
      <c r="K44" s="1"/>
    </row>
    <row r="45" ht="15">
      <c r="C45" s="7" t="s">
        <v>68</v>
      </c>
      <c r="D45" s="7">
        <v>17120</v>
      </c>
      <c r="E45" s="8">
        <v>1</v>
      </c>
      <c r="F45" s="8">
        <v>208.80000000000001</v>
      </c>
      <c r="G45" s="9">
        <v>0</v>
      </c>
      <c r="H45" s="8">
        <v>0.432</v>
      </c>
      <c r="I45" s="9">
        <v>0.10000000000000034</v>
      </c>
      <c r="J45" s="1" t="s">
        <v>169</v>
      </c>
      <c r="K45" s="1"/>
    </row>
    <row r="46" ht="15">
      <c r="C46" s="7" t="s">
        <v>132</v>
      </c>
      <c r="D46" s="7">
        <v>17121</v>
      </c>
      <c r="E46" s="8">
        <v>1</v>
      </c>
      <c r="F46" s="8">
        <v>208.80000000000001</v>
      </c>
      <c r="G46" s="9">
        <v>0</v>
      </c>
      <c r="H46" s="8">
        <v>0.432</v>
      </c>
      <c r="I46" s="9">
        <v>0.10000000000000035</v>
      </c>
      <c r="J46" s="1" t="s">
        <v>183</v>
      </c>
      <c r="K46" s="1"/>
    </row>
    <row r="47" ht="15">
      <c r="C47" s="7" t="s">
        <v>135</v>
      </c>
      <c r="D47" s="7">
        <v>17122</v>
      </c>
      <c r="E47" s="8">
        <v>0.55000000000000004</v>
      </c>
      <c r="F47" s="8">
        <v>300</v>
      </c>
      <c r="G47" s="9">
        <v>0</v>
      </c>
      <c r="H47" s="8">
        <v>0.34999999999999998</v>
      </c>
      <c r="I47" s="9">
        <v>0.10000000000000035</v>
      </c>
      <c r="J47" s="1" t="s">
        <v>184</v>
      </c>
      <c r="K47" s="1"/>
    </row>
    <row r="48" ht="15">
      <c r="C48" s="7" t="s">
        <v>135</v>
      </c>
      <c r="D48" s="7">
        <v>17123</v>
      </c>
      <c r="E48" s="8">
        <v>0.55000000000000004</v>
      </c>
      <c r="F48" s="8">
        <v>300</v>
      </c>
      <c r="G48" s="9">
        <v>0</v>
      </c>
      <c r="H48" s="8">
        <v>0.34999999999999998</v>
      </c>
      <c r="I48" s="9">
        <v>0.10000000000000037</v>
      </c>
      <c r="J48" s="1" t="s">
        <v>184</v>
      </c>
      <c r="K48" s="1"/>
    </row>
    <row r="49" ht="15">
      <c r="C49" s="7" t="s">
        <v>140</v>
      </c>
      <c r="D49" s="7">
        <v>17124</v>
      </c>
      <c r="E49" s="8">
        <v>1</v>
      </c>
      <c r="F49" s="8">
        <v>208.80000000000001</v>
      </c>
      <c r="G49" s="9">
        <v>0</v>
      </c>
      <c r="H49" s="8">
        <v>0.432</v>
      </c>
      <c r="I49" s="9">
        <v>0.10000000000000038</v>
      </c>
      <c r="J49" s="1" t="s">
        <v>185</v>
      </c>
      <c r="K49" s="1"/>
    </row>
    <row r="50" ht="15">
      <c r="C50" s="7" t="s">
        <v>140</v>
      </c>
      <c r="D50" s="7">
        <v>17125</v>
      </c>
      <c r="E50" s="8">
        <v>1</v>
      </c>
      <c r="F50" s="8">
        <v>208.80000000000001</v>
      </c>
      <c r="G50" s="9">
        <v>0</v>
      </c>
      <c r="H50" s="8">
        <v>0.432</v>
      </c>
      <c r="I50" s="9">
        <v>0.10000000000000038</v>
      </c>
      <c r="J50" s="1" t="s">
        <v>185</v>
      </c>
      <c r="K50" s="1"/>
    </row>
    <row r="51" ht="15">
      <c r="C51" s="7" t="s">
        <v>96</v>
      </c>
      <c r="D51" s="7">
        <v>17126</v>
      </c>
      <c r="E51" s="8">
        <v>1</v>
      </c>
      <c r="F51" s="8">
        <v>208.80000000000001</v>
      </c>
      <c r="G51" s="9">
        <v>0</v>
      </c>
      <c r="H51" s="8">
        <v>0.432</v>
      </c>
      <c r="I51" s="9">
        <v>0.10000000000000039</v>
      </c>
      <c r="J51" s="1" t="s">
        <v>176</v>
      </c>
      <c r="K51" s="1"/>
    </row>
    <row r="52" ht="15">
      <c r="C52" s="7" t="s">
        <v>96</v>
      </c>
      <c r="D52" s="7">
        <v>17127</v>
      </c>
      <c r="E52" s="8">
        <v>1</v>
      </c>
      <c r="F52" s="8">
        <v>208.80000000000001</v>
      </c>
      <c r="G52" s="9">
        <v>0</v>
      </c>
      <c r="H52" s="8">
        <v>0.432</v>
      </c>
      <c r="I52" s="9">
        <v>0.10000000000000041</v>
      </c>
      <c r="J52" s="1" t="s">
        <v>176</v>
      </c>
      <c r="K52" s="1"/>
    </row>
    <row r="53" ht="15">
      <c r="C53" s="7" t="s">
        <v>145</v>
      </c>
      <c r="D53" s="7">
        <v>17128</v>
      </c>
      <c r="E53" s="8">
        <v>0.55000000000000004</v>
      </c>
      <c r="F53" s="8">
        <v>300</v>
      </c>
      <c r="G53" s="9">
        <v>0</v>
      </c>
      <c r="H53" s="8">
        <v>0.34999999999999998</v>
      </c>
      <c r="I53" s="9">
        <v>0.10000000000000041</v>
      </c>
      <c r="J53" s="1" t="s">
        <v>186</v>
      </c>
      <c r="K53" s="1"/>
    </row>
    <row r="54" ht="15">
      <c r="C54" s="7" t="s">
        <v>148</v>
      </c>
      <c r="D54" s="7">
        <v>17129</v>
      </c>
      <c r="E54" s="8">
        <v>0.10000000000000001</v>
      </c>
      <c r="F54" s="8">
        <v>0.10000000000000001</v>
      </c>
      <c r="G54" s="9">
        <v>0</v>
      </c>
      <c r="H54" s="8">
        <v>0.10000000000000001</v>
      </c>
      <c r="I54" s="9">
        <v>0.10000000000000042</v>
      </c>
      <c r="J54" s="1" t="s">
        <v>187</v>
      </c>
      <c r="K54" s="1"/>
    </row>
    <row r="55" ht="15">
      <c r="C55" s="7" t="s">
        <v>54</v>
      </c>
      <c r="D55" s="7">
        <v>18691</v>
      </c>
      <c r="E55" s="8">
        <v>10.9</v>
      </c>
      <c r="F55" s="8">
        <v>110.09999999999999</v>
      </c>
      <c r="G55" s="9">
        <v>0</v>
      </c>
      <c r="H55" s="8">
        <v>0.41199999999999998</v>
      </c>
      <c r="I55" s="9">
        <v>0.10000000000000044</v>
      </c>
      <c r="J55" s="1" t="s">
        <v>174</v>
      </c>
      <c r="K55" s="1"/>
    </row>
    <row r="56" ht="15">
      <c r="C56" s="7" t="s">
        <v>94</v>
      </c>
      <c r="D56" s="7">
        <v>18692</v>
      </c>
      <c r="E56" s="8">
        <v>0.55000000000000004</v>
      </c>
      <c r="F56" s="8">
        <v>300</v>
      </c>
      <c r="G56" s="9">
        <v>0</v>
      </c>
      <c r="H56" s="8">
        <v>0.34999999999999998</v>
      </c>
      <c r="I56" s="9">
        <v>0.10000000000000044</v>
      </c>
      <c r="J56" s="1" t="s">
        <v>175</v>
      </c>
      <c r="K56" s="1"/>
    </row>
    <row r="57" ht="15">
      <c r="C57" s="7" t="s">
        <v>115</v>
      </c>
      <c r="D57" s="7">
        <v>18693</v>
      </c>
      <c r="E57" s="8">
        <v>1</v>
      </c>
      <c r="F57" s="8">
        <v>208.80000000000001</v>
      </c>
      <c r="G57" s="9">
        <v>0</v>
      </c>
      <c r="H57" s="8">
        <v>0.432</v>
      </c>
      <c r="I57" s="9">
        <v>0.10000000000000045</v>
      </c>
      <c r="J57" s="1" t="s">
        <v>180</v>
      </c>
      <c r="K57" s="1"/>
    </row>
    <row r="58" ht="15">
      <c r="C58" s="7" t="s">
        <v>80</v>
      </c>
      <c r="D58" s="7">
        <v>18694</v>
      </c>
      <c r="E58" s="8">
        <v>1</v>
      </c>
      <c r="F58" s="8">
        <v>208.80000000000001</v>
      </c>
      <c r="G58" s="9">
        <v>0</v>
      </c>
      <c r="H58" s="8">
        <v>0.432</v>
      </c>
      <c r="I58" s="9">
        <v>0.10000000000000046</v>
      </c>
      <c r="J58" s="1" t="s">
        <v>171</v>
      </c>
      <c r="K58" s="1"/>
    </row>
    <row r="59" ht="15">
      <c r="C59" s="7" t="s">
        <v>125</v>
      </c>
      <c r="D59" s="7">
        <v>18695</v>
      </c>
      <c r="E59" s="8">
        <v>1</v>
      </c>
      <c r="F59" s="8">
        <v>208.80000000000001</v>
      </c>
      <c r="G59" s="9">
        <v>0</v>
      </c>
      <c r="H59" s="8">
        <v>0.432</v>
      </c>
      <c r="I59" s="9">
        <v>0.10000000000000046</v>
      </c>
      <c r="J59" s="1" t="s">
        <v>182</v>
      </c>
      <c r="K59" s="1"/>
    </row>
    <row r="60" ht="15">
      <c r="C60" s="7" t="s">
        <v>94</v>
      </c>
      <c r="D60" s="7">
        <v>18701</v>
      </c>
      <c r="E60" s="8">
        <v>0.55000000000000004</v>
      </c>
      <c r="F60" s="8">
        <v>300</v>
      </c>
      <c r="G60" s="9">
        <v>0</v>
      </c>
      <c r="H60" s="8">
        <v>0.34999999999999998</v>
      </c>
      <c r="I60" s="9">
        <v>0.10000000000000048</v>
      </c>
      <c r="J60" s="1" t="s">
        <v>175</v>
      </c>
      <c r="K60" s="1"/>
    </row>
    <row r="61" ht="15">
      <c r="C61" s="7" t="s">
        <v>132</v>
      </c>
      <c r="D61" s="7">
        <v>18712</v>
      </c>
      <c r="E61" s="8">
        <v>1</v>
      </c>
      <c r="F61" s="8">
        <v>208.80000000000001</v>
      </c>
      <c r="G61" s="9">
        <v>0</v>
      </c>
      <c r="H61" s="8">
        <v>0.432</v>
      </c>
      <c r="I61" s="9">
        <v>0.10000000000000049</v>
      </c>
      <c r="J61" s="1" t="s">
        <v>183</v>
      </c>
      <c r="K61" s="1"/>
    </row>
    <row r="62" ht="15">
      <c r="C62" s="7" t="s">
        <v>135</v>
      </c>
      <c r="D62" s="7">
        <v>18713</v>
      </c>
      <c r="E62" s="8">
        <v>0.55000000000000004</v>
      </c>
      <c r="F62" s="8">
        <v>300</v>
      </c>
      <c r="G62" s="9">
        <v>0</v>
      </c>
      <c r="H62" s="8">
        <v>0.34999999999999998</v>
      </c>
      <c r="I62" s="9">
        <v>0.10000000000000049</v>
      </c>
      <c r="J62" s="1" t="s">
        <v>184</v>
      </c>
      <c r="K62" s="1"/>
    </row>
    <row r="63" ht="15">
      <c r="C63" s="7" t="s">
        <v>158</v>
      </c>
      <c r="D63" s="7">
        <v>18715</v>
      </c>
      <c r="E63" s="8">
        <v>1</v>
      </c>
      <c r="F63" s="8">
        <v>208.80000000000001</v>
      </c>
      <c r="G63" s="9">
        <v>0</v>
      </c>
      <c r="H63" s="8">
        <v>0.432</v>
      </c>
      <c r="I63" s="9">
        <v>0.10000000000000051</v>
      </c>
      <c r="J63" s="1" t="s">
        <v>188</v>
      </c>
      <c r="K63" s="1"/>
    </row>
    <row r="64" ht="15">
      <c r="C64" s="7" t="s">
        <v>54</v>
      </c>
      <c r="D64" s="7">
        <v>27058</v>
      </c>
      <c r="E64" s="8">
        <v>10.9</v>
      </c>
      <c r="F64" s="8">
        <v>110.09999999999999</v>
      </c>
      <c r="G64" s="9">
        <v>0</v>
      </c>
      <c r="H64" s="8">
        <v>0.41199999999999998</v>
      </c>
      <c r="I64" s="9">
        <v>0.10000000000000052</v>
      </c>
      <c r="J64" s="1" t="s">
        <v>174</v>
      </c>
      <c r="K64" s="1"/>
    </row>
    <row r="65" ht="15.75">
      <c r="C65" s="7" t="s">
        <v>54</v>
      </c>
      <c r="D65" s="7">
        <v>27059</v>
      </c>
      <c r="E65" s="8">
        <v>10.9</v>
      </c>
      <c r="F65" s="8">
        <v>110.09999999999999</v>
      </c>
      <c r="G65" s="9">
        <v>0</v>
      </c>
      <c r="H65" s="8">
        <v>0.41199999999999998</v>
      </c>
      <c r="I65" s="9">
        <v>0.10000000000000052</v>
      </c>
      <c r="J65" s="1" t="s">
        <v>174</v>
      </c>
      <c r="K65" s="1"/>
    </row>
    <row r="66" ht="15.75">
      <c r="C66" s="7" t="s">
        <v>162</v>
      </c>
      <c r="D66" s="7">
        <v>27067</v>
      </c>
      <c r="E66" s="8">
        <v>0.55000000000000004</v>
      </c>
      <c r="F66" s="8">
        <v>300</v>
      </c>
      <c r="G66" s="9">
        <v>0</v>
      </c>
      <c r="H66" s="8">
        <v>0.34999999999999998</v>
      </c>
      <c r="I66" s="9">
        <v>0.10000000000000053</v>
      </c>
      <c r="J66" s="1" t="s">
        <v>189</v>
      </c>
      <c r="K66" s="1"/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created xsi:type="dcterms:W3CDTF">2022-11-27T17:32:15Z</dcterms:created>
  <dcterms:modified xsi:type="dcterms:W3CDTF">2024-05-27T21:29:44Z</dcterms:modified>
</cp:coreProperties>
</file>