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Arbeit/git/IndustryTransPath/model/data/"/>
    </mc:Choice>
  </mc:AlternateContent>
  <xr:revisionPtr revIDLastSave="380" documentId="13_ncr:1_{6CEA628C-E62F-4E1E-B524-28A652689B77}" xr6:coauthVersionLast="47" xr6:coauthVersionMax="47" xr10:uidLastSave="{6131A166-F9A4-4947-9277-FA5881A6D2C4}"/>
  <bookViews>
    <workbookView xWindow="-120" yWindow="-120" windowWidth="29040" windowHeight="17640" activeTab="9" xr2:uid="{EC234235-8C42-44A6-A799-E4D5FA147C26}"/>
  </bookViews>
  <sheets>
    <sheet name="SITE" sheetId="1" r:id="rId1"/>
    <sheet name="TECHNOLOGY" sheetId="24" r:id="rId2"/>
    <sheet name="SCe_2020" sheetId="25" r:id="rId3"/>
    <sheet name="SCe_2030" sheetId="26"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2" l="1"/>
  <c r="B4" i="12"/>
  <c r="B5" i="12"/>
  <c r="B6" i="12"/>
  <c r="B7" i="12"/>
  <c r="B8" i="12"/>
  <c r="B9" i="12"/>
  <c r="B10" i="12"/>
  <c r="B13" i="12"/>
  <c r="B14" i="12"/>
  <c r="B15" i="12"/>
  <c r="B16" i="12"/>
  <c r="B17" i="12"/>
  <c r="B18" i="12"/>
  <c r="B19" i="12"/>
  <c r="B20" i="12"/>
  <c r="B12"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C4787448-9AB9-45BC-B20F-588B6EE3284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896DECFF-1C9C-4C54-911C-7A8E9ABD1A7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B4385860-1AA2-40F5-9275-FFD3D1C68DC9}">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2E2BC0F-B7A5-4F99-A773-A3EAFA21843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DA508F60-98B9-485D-AD88-F80E2F9A5FB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CEB117CA-2E9E-402D-BCD8-3CE7EC7BEA2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9D72EA8-23C3-4C98-9BA5-D1F4FE31E4A0}">
      <text>
        <r>
          <rPr>
            <b/>
            <sz val="9"/>
            <color indexed="81"/>
            <rFont val="Segoe UI"/>
            <charset val="1"/>
          </rPr>
          <t>Marcus Otti:</t>
        </r>
        <r>
          <rPr>
            <sz val="9"/>
            <color indexed="81"/>
            <rFont val="Segoe UI"/>
            <charset val="1"/>
          </rPr>
          <t xml:space="preserve">
USD/tonCO2
MCKinsey</t>
        </r>
      </text>
    </comment>
    <comment ref="F10" authorId="0" shapeId="0" xr:uid="{F30F4D4C-F2D9-49E7-9A51-7B28C01CA6C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A1464E86-4E57-4722-868F-93D1FC46B86F}">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105ACEE8-064B-4D2F-901C-DE8051A0763E}">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4024F780-DCAF-4AB5-B2BF-C52C9A40EEB3}">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B922926C-BD04-4329-80DB-E569E5BC130E}">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6E918F25-DCEE-4553-A347-D82097AE5D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751FB126-B94D-486E-B7AA-0FD3DCAA5391}">
      <text>
        <r>
          <rPr>
            <b/>
            <sz val="9"/>
            <color indexed="81"/>
            <rFont val="Segoe UI"/>
            <charset val="1"/>
          </rPr>
          <t>Marcus Otti:</t>
        </r>
        <r>
          <rPr>
            <sz val="9"/>
            <color indexed="81"/>
            <rFont val="Segoe UI"/>
            <charset val="1"/>
          </rPr>
          <t xml:space="preserve">
USD/tonCO2
MCKinsey</t>
        </r>
      </text>
    </comment>
    <comment ref="F18" authorId="0" shapeId="0" xr:uid="{BD4A49E4-C361-41CF-B361-D89F16A6814E}">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7AE0DEDA-6110-49E7-8DDB-A93369023DCB}">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EF7DB8AF-2CA9-42A2-8A20-7225495D2C1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<sst xmlns="http://schemas.openxmlformats.org/spreadsheetml/2006/main" count="381" uniqueCount="176">
  <si>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</si>
  <si>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</si>
  <si>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</si>
  <si>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</si>
  <si>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</si>
  <si>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</si>
  <si>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</si>
  <si>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</si>
  <si>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</si>
  <si>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</si>
  <si>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</si>
  <si>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</si>
  <si>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</si>
  <si>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</si>
  <si>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5</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</si>
  <si>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</si>
  <si>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</si>
  <si>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</si>
  <si>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</si>
  <si>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</si>
  <si>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</si>
  <si>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</si>
  <si>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</si>
  <si>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</si>
  <si>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</si>
  <si>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</si>
  <si>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</si>
  <si>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</si>
  <si>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</si>
  <si>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</si>
  <si>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</si>
  <si>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</si>
  <si>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</si>
  <si>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</si>
  <si>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</si>
  <si>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</si>
  <si>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</si>
  <si>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</si>
  <si>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</si>
  <si>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</si>
  <si>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</si>
  <si>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</si>
  <si>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</si>
  <si>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</si>
  <si>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</si>
  <si>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</si>
  <si>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</si>
  <si>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</si>
  <si>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</si>
  <si>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</si>
  <si>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</si>
  <si>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</si>
  <si>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</si>
  <si>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</si>
  <si>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</si>
  <si>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</si>
  <si>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</si>
  <si>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</si>
  <si>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</si>
  <si>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</si>
  <si>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</si>
  <si>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</si>
  <si>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</si>
  <si>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</si>
  <si>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</si>
  <si>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</si>
  <si>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</si>
  <si>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</si>
  <si>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</si>
  <si>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</si>
  <si>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</si>
  <si>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</si>
  <si>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</si>
  <si>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</si>
  <si>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</si>
  <si>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</si>
  <si>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</si>
  <si>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</si>
  <si>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</si>
  <si>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</si>
  <si>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</si>
  <si>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</si>
  <si>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</si>
  <si>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</si>
  <si>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</si>
  <si>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</si>
  <si>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</si>
  <si>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</si>
  <si>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</si>
  <si>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</si>
  <si>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</si>
  <si>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</si>
  <si>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</si>
  <si>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</si>
  <si>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</si>
  <si>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</si>
  <si>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</si>
  <si>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</si>
  <si>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</si>
  <si>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</si>
  <si>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</si>
  <si>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</si>
  <si>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</si>
  <si>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</si>
  <si>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</si>
  <si>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</si>
  <si>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</si>
  <si>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</si>
  <si>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</si>
  <si>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</si>
  <si>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</si>
  <si>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</si>
  <si>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</si>
  <si>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</si>
  <si>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</si>
  <si>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</si>
  <si>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</si>
  <si>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</si>
  <si>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</si>
  <si>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</si>
  <si>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</si>
  <si>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</si>
  <si>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</si>
  <si>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</si>
  <si>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</si>
  <si>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</si>
  <si>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</si>
  <si>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</si>
  <si>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</si>
  <si>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</si>
  <si>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</si>
  <si>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</si>
  <si>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</si>
  <si>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</si>
  <si>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</si>
  <si>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</si>
  <si>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</si>
  <si>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</si>
  <si>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</si>
  <si>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</si>
  <si>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</si>
  <si>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</si>
  <si>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</si>
  <si>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</si>
  <si>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</si>
  <si>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</si>
  <si>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</si>
  <si>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</si>
  <si>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</si>
  <si>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</si>
  <si>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</si>
  <si>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</si>
  <si>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</si>
  <si>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</si>
  <si>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</si>
  <si>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</si>
  <si>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</si>
  <si>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</si>
  <si>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</si>
  <si>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</si>
  <si>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</si>
  <si>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</si>
  <si>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</si>
  <si>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</si>
  <si>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</si>
  <si>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</si>
  <si>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</si>
  <si>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</si>
  <si>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</si>
  <si>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</si>
  <si>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</si>
  <si>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</si>
  <si>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reduction</t>
  </si>
  <si>
    <t>green</t>
  </si>
  <si>
    <t>grey</t>
  </si>
  <si>
    <t>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</si>
</sst>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9">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0" fillId="2" borderId="0" xfId="0" applyFill="1" applyAlignment="1">
      <alignment horizontal="lef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5"/>
  <sheetViews>
    <sheetView topLeftCell="A10" workbookViewId="0">
      <selection activeCell="D20" sqref="D20"/>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25</v>
      </c>
      <c r="E1" s="1" t="s">
        <v>24</v>
      </c>
      <c r="F1" s="1" t="s">
        <v>6</v>
      </c>
      <c r="G1" s="1" t="s">
        <v>7</v>
      </c>
      <c r="H1" s="1" t="s">
        <v>163</v>
      </c>
      <c r="I1" s="1" t="s">
        <v>26</v>
      </c>
      <c r="J1" s="1" t="s">
        <v>164</v>
      </c>
      <c r="K1" s="1" t="s">
        <v>71</v>
      </c>
      <c r="L1" s="1" t="s">
        <v>66</v>
      </c>
    </row>
    <row r="2" spans="1:12" x14ac:dyDescent="0.25">
      <c r="A2" s="3" t="s">
        <v>140</v>
      </c>
      <c r="B2" s="3" t="s">
        <v>20</v>
      </c>
      <c r="C2" s="6">
        <f>5260000/3</f>
        <v>1753333.3333333333</v>
      </c>
      <c r="D2" s="3">
        <v>1.79</v>
      </c>
      <c r="E2" s="3">
        <f>16.3/3.6</f>
        <v>4.5277777777777777</v>
      </c>
      <c r="F2">
        <v>0.1</v>
      </c>
      <c r="G2" s="6">
        <v>0.15</v>
      </c>
      <c r="H2">
        <v>0.75</v>
      </c>
      <c r="I2">
        <v>0</v>
      </c>
      <c r="J2">
        <v>0</v>
      </c>
      <c r="K2" t="s">
        <v>72</v>
      </c>
      <c r="L2" t="s">
        <v>70</v>
      </c>
    </row>
    <row r="3" spans="1:12" x14ac:dyDescent="0.25">
      <c r="A3" s="3" t="s">
        <v>141</v>
      </c>
      <c r="B3" s="3" t="s">
        <v>20</v>
      </c>
      <c r="C3" s="6">
        <f t="shared" ref="C3:C4" si="0">5260000/3</f>
        <v>1753333.3333333333</v>
      </c>
      <c r="D3" s="3">
        <v>1.79</v>
      </c>
      <c r="E3" s="3">
        <f t="shared" ref="E3:E6" si="1">16.3/3.6</f>
        <v>4.5277777777777777</v>
      </c>
      <c r="F3">
        <v>0.1</v>
      </c>
      <c r="G3" s="6">
        <v>0.15</v>
      </c>
      <c r="H3">
        <v>0.75</v>
      </c>
      <c r="I3">
        <v>0</v>
      </c>
      <c r="J3">
        <v>0</v>
      </c>
      <c r="K3" t="s">
        <v>72</v>
      </c>
      <c r="L3" t="s">
        <v>145</v>
      </c>
    </row>
    <row r="4" spans="1:12" x14ac:dyDescent="0.25">
      <c r="A4" s="3" t="s">
        <v>142</v>
      </c>
      <c r="B4" s="3" t="s">
        <v>20</v>
      </c>
      <c r="C4" s="6">
        <f t="shared" si="0"/>
        <v>1753333.3333333333</v>
      </c>
      <c r="D4" s="3">
        <v>1.79</v>
      </c>
      <c r="E4" s="3">
        <f t="shared" si="1"/>
        <v>4.5277777777777777</v>
      </c>
      <c r="F4">
        <v>0.1</v>
      </c>
      <c r="G4" s="6">
        <v>0.15</v>
      </c>
      <c r="H4">
        <v>0.75</v>
      </c>
      <c r="I4">
        <v>0</v>
      </c>
      <c r="J4">
        <v>0</v>
      </c>
      <c r="K4" t="s">
        <v>72</v>
      </c>
      <c r="L4" t="s">
        <v>146</v>
      </c>
    </row>
    <row r="5" spans="1:12" x14ac:dyDescent="0.25">
      <c r="A5" s="3" t="s">
        <v>143</v>
      </c>
      <c r="B5" s="3" t="s">
        <v>20</v>
      </c>
      <c r="C5" s="6">
        <f>1610000/3</f>
        <v>536666.66666666663</v>
      </c>
      <c r="D5" s="3">
        <v>1.79</v>
      </c>
      <c r="E5" s="3">
        <f t="shared" si="1"/>
        <v>4.5277777777777777</v>
      </c>
      <c r="F5">
        <v>0.1</v>
      </c>
      <c r="G5" s="6">
        <v>0.15</v>
      </c>
      <c r="H5">
        <v>0.75</v>
      </c>
      <c r="I5">
        <v>0</v>
      </c>
      <c r="J5">
        <v>0</v>
      </c>
      <c r="K5" t="s">
        <v>73</v>
      </c>
      <c r="L5" t="s">
        <v>70</v>
      </c>
    </row>
    <row r="6" spans="1:12" x14ac:dyDescent="0.25">
      <c r="A6" s="3" t="s">
        <v>144</v>
      </c>
      <c r="B6" s="3" t="s">
        <v>20</v>
      </c>
      <c r="C6" s="6">
        <f>1610000/3</f>
        <v>536666.66666666663</v>
      </c>
      <c r="D6" s="3">
        <v>1.79</v>
      </c>
      <c r="E6" s="3">
        <f t="shared" si="1"/>
        <v>4.5277777777777777</v>
      </c>
      <c r="F6">
        <v>0.1</v>
      </c>
      <c r="G6" s="6">
        <v>0.15</v>
      </c>
      <c r="H6">
        <v>0.75</v>
      </c>
      <c r="I6">
        <v>0</v>
      </c>
      <c r="J6">
        <v>0</v>
      </c>
      <c r="K6" t="s">
        <v>73</v>
      </c>
      <c r="L6" t="s">
        <v>145</v>
      </c>
    </row>
    <row r="7" spans="1:12" x14ac:dyDescent="0.25">
      <c r="A7" s="3" t="s">
        <v>67</v>
      </c>
      <c r="B7" s="3" t="s">
        <v>20</v>
      </c>
      <c r="C7" s="7">
        <v>410000</v>
      </c>
      <c r="D7" s="3">
        <v>0.16</v>
      </c>
      <c r="E7" s="3">
        <v>1.1000000000000001</v>
      </c>
      <c r="F7">
        <v>0.8</v>
      </c>
      <c r="G7" s="6">
        <v>0</v>
      </c>
      <c r="H7">
        <v>0.2</v>
      </c>
      <c r="I7">
        <v>0</v>
      </c>
      <c r="J7">
        <v>0</v>
      </c>
      <c r="K7" t="s">
        <v>74</v>
      </c>
      <c r="L7" t="s">
        <v>70</v>
      </c>
    </row>
    <row r="8" spans="1:12" x14ac:dyDescent="0.25">
      <c r="A8" s="3" t="s">
        <v>68</v>
      </c>
      <c r="B8" s="3" t="s">
        <v>20</v>
      </c>
      <c r="C8" s="7">
        <v>205000</v>
      </c>
      <c r="D8" s="3">
        <v>0.16</v>
      </c>
      <c r="E8" s="3">
        <v>1.1000000000000001</v>
      </c>
      <c r="F8">
        <v>0.8</v>
      </c>
      <c r="G8" s="6">
        <v>0</v>
      </c>
      <c r="H8">
        <v>0.2</v>
      </c>
      <c r="I8">
        <v>0</v>
      </c>
      <c r="J8">
        <v>0</v>
      </c>
      <c r="K8" t="s">
        <v>75</v>
      </c>
      <c r="L8" t="s">
        <v>70</v>
      </c>
    </row>
    <row r="9" spans="1:12" x14ac:dyDescent="0.25">
      <c r="A9" s="3" t="s">
        <v>69</v>
      </c>
      <c r="B9" s="3" t="s">
        <v>20</v>
      </c>
      <c r="C9" s="7">
        <v>110000</v>
      </c>
      <c r="D9" s="3">
        <v>0.16</v>
      </c>
      <c r="E9" s="3">
        <v>1.1000000000000001</v>
      </c>
      <c r="F9">
        <v>0.8</v>
      </c>
      <c r="G9" s="6">
        <v>0</v>
      </c>
      <c r="H9">
        <v>0.2</v>
      </c>
      <c r="I9">
        <v>0</v>
      </c>
      <c r="J9">
        <v>0</v>
      </c>
      <c r="K9" t="s">
        <v>76</v>
      </c>
      <c r="L9" t="s">
        <v>70</v>
      </c>
    </row>
    <row r="10" spans="1:12" x14ac:dyDescent="0.25">
      <c r="A10" s="3" t="s">
        <v>65</v>
      </c>
      <c r="B10" s="3" t="s">
        <v>28</v>
      </c>
      <c r="C10" s="6">
        <v>1000000</v>
      </c>
      <c r="D10" s="5">
        <v>0.41</v>
      </c>
      <c r="E10" s="3">
        <f t="shared" ref="E10:E32" si="2">13.53/3.6</f>
        <v>3.7583333333333329</v>
      </c>
      <c r="F10">
        <v>0.26</v>
      </c>
      <c r="G10">
        <v>0.3</v>
      </c>
      <c r="H10">
        <v>0.04</v>
      </c>
      <c r="I10">
        <v>0</v>
      </c>
      <c r="J10">
        <v>0.4</v>
      </c>
      <c r="K10" t="s">
        <v>77</v>
      </c>
    </row>
    <row r="11" spans="1:12" x14ac:dyDescent="0.25">
      <c r="A11" s="3" t="s">
        <v>78</v>
      </c>
      <c r="B11" s="3" t="s">
        <v>28</v>
      </c>
      <c r="C11" s="7">
        <v>160000</v>
      </c>
      <c r="D11" s="5">
        <v>0.41</v>
      </c>
      <c r="E11" s="3">
        <f t="shared" si="2"/>
        <v>3.7583333333333329</v>
      </c>
      <c r="F11">
        <v>0.26</v>
      </c>
      <c r="G11">
        <v>0.3</v>
      </c>
      <c r="H11">
        <v>0.04</v>
      </c>
      <c r="I11">
        <v>0</v>
      </c>
      <c r="J11">
        <v>0.4</v>
      </c>
      <c r="K11" t="s">
        <v>100</v>
      </c>
    </row>
    <row r="12" spans="1:12" x14ac:dyDescent="0.25">
      <c r="A12" s="3" t="s">
        <v>79</v>
      </c>
      <c r="B12" s="3" t="s">
        <v>28</v>
      </c>
      <c r="C12" s="7">
        <v>80000</v>
      </c>
      <c r="D12" s="5">
        <v>0.41</v>
      </c>
      <c r="E12" s="3">
        <f t="shared" si="2"/>
        <v>3.7583333333333329</v>
      </c>
      <c r="F12">
        <v>0.26</v>
      </c>
      <c r="G12">
        <v>0.3</v>
      </c>
      <c r="H12">
        <v>0.04</v>
      </c>
      <c r="I12">
        <v>0</v>
      </c>
      <c r="J12">
        <v>0.4</v>
      </c>
      <c r="K12" t="s">
        <v>102</v>
      </c>
    </row>
    <row r="13" spans="1:12" x14ac:dyDescent="0.25">
      <c r="A13" s="3" t="s">
        <v>80</v>
      </c>
      <c r="B13" s="3" t="s">
        <v>28</v>
      </c>
      <c r="C13" s="7">
        <v>130000</v>
      </c>
      <c r="D13" s="5">
        <v>0.41</v>
      </c>
      <c r="E13" s="3">
        <f t="shared" si="2"/>
        <v>3.7583333333333329</v>
      </c>
      <c r="F13">
        <v>0.26</v>
      </c>
      <c r="G13">
        <v>0.3</v>
      </c>
      <c r="H13">
        <v>0.04</v>
      </c>
      <c r="I13">
        <v>0</v>
      </c>
      <c r="J13">
        <v>0.4</v>
      </c>
      <c r="K13" t="s">
        <v>103</v>
      </c>
    </row>
    <row r="14" spans="1:12" x14ac:dyDescent="0.25">
      <c r="A14" s="3" t="s">
        <v>81</v>
      </c>
      <c r="B14" s="3" t="s">
        <v>28</v>
      </c>
      <c r="C14" s="7">
        <v>90000</v>
      </c>
      <c r="D14" s="5">
        <v>0.41</v>
      </c>
      <c r="E14" s="3">
        <f t="shared" si="2"/>
        <v>3.7583333333333329</v>
      </c>
      <c r="F14">
        <v>0.26</v>
      </c>
      <c r="G14">
        <v>0.3</v>
      </c>
      <c r="H14">
        <v>0.04</v>
      </c>
      <c r="I14">
        <v>0</v>
      </c>
      <c r="J14">
        <v>0.4</v>
      </c>
      <c r="K14" t="s">
        <v>104</v>
      </c>
    </row>
    <row r="15" spans="1:12" x14ac:dyDescent="0.25">
      <c r="A15" s="3" t="s">
        <v>82</v>
      </c>
      <c r="B15" s="3" t="s">
        <v>28</v>
      </c>
      <c r="C15" s="7">
        <v>450000</v>
      </c>
      <c r="D15" s="5">
        <v>0.41</v>
      </c>
      <c r="E15" s="3">
        <f t="shared" si="2"/>
        <v>3.7583333333333329</v>
      </c>
      <c r="F15">
        <v>0.26</v>
      </c>
      <c r="G15">
        <v>0.3</v>
      </c>
      <c r="H15">
        <v>0.04</v>
      </c>
      <c r="I15">
        <v>0</v>
      </c>
      <c r="J15">
        <v>0.4</v>
      </c>
      <c r="K15" t="s">
        <v>105</v>
      </c>
    </row>
    <row r="16" spans="1:12" x14ac:dyDescent="0.25">
      <c r="A16" s="3" t="s">
        <v>83</v>
      </c>
      <c r="B16" s="3" t="s">
        <v>28</v>
      </c>
      <c r="C16" s="7">
        <v>800000</v>
      </c>
      <c r="D16" s="5">
        <v>0.41</v>
      </c>
      <c r="E16" s="3">
        <f t="shared" si="2"/>
        <v>3.7583333333333329</v>
      </c>
      <c r="F16">
        <v>0.26</v>
      </c>
      <c r="G16">
        <v>0.3</v>
      </c>
      <c r="H16">
        <v>0.04</v>
      </c>
      <c r="I16">
        <v>0</v>
      </c>
      <c r="J16">
        <v>0.4</v>
      </c>
      <c r="K16" t="s">
        <v>106</v>
      </c>
    </row>
    <row r="17" spans="1:11" x14ac:dyDescent="0.25">
      <c r="A17" s="3" t="s">
        <v>84</v>
      </c>
      <c r="B17" s="3" t="s">
        <v>28</v>
      </c>
      <c r="C17" s="7">
        <v>300000</v>
      </c>
      <c r="D17" s="5">
        <v>0.41</v>
      </c>
      <c r="E17" s="3">
        <f t="shared" si="2"/>
        <v>3.7583333333333329</v>
      </c>
      <c r="F17">
        <v>0.26</v>
      </c>
      <c r="G17">
        <v>0.3</v>
      </c>
      <c r="H17">
        <v>0.04</v>
      </c>
      <c r="I17">
        <v>0</v>
      </c>
      <c r="J17">
        <v>0.4</v>
      </c>
      <c r="K17" t="s">
        <v>84</v>
      </c>
    </row>
    <row r="18" spans="1:11" x14ac:dyDescent="0.25">
      <c r="A18" s="3" t="s">
        <v>85</v>
      </c>
      <c r="B18" s="3" t="s">
        <v>28</v>
      </c>
      <c r="C18" s="7">
        <v>100000</v>
      </c>
      <c r="D18" s="5">
        <v>0.41</v>
      </c>
      <c r="E18" s="3">
        <f t="shared" si="2"/>
        <v>3.7583333333333329</v>
      </c>
      <c r="F18">
        <v>0.26</v>
      </c>
      <c r="G18">
        <v>0.3</v>
      </c>
      <c r="H18">
        <v>0.04</v>
      </c>
      <c r="I18">
        <v>0</v>
      </c>
      <c r="J18">
        <v>0.4</v>
      </c>
      <c r="K18" t="s">
        <v>84</v>
      </c>
    </row>
    <row r="19" spans="1:11" x14ac:dyDescent="0.25">
      <c r="A19" s="3" t="s">
        <v>86</v>
      </c>
      <c r="B19" s="3" t="s">
        <v>28</v>
      </c>
      <c r="C19" s="7">
        <v>520000</v>
      </c>
      <c r="D19" s="5">
        <v>0.41</v>
      </c>
      <c r="E19" s="3">
        <f t="shared" si="2"/>
        <v>3.7583333333333329</v>
      </c>
      <c r="F19">
        <v>0.26</v>
      </c>
      <c r="G19">
        <v>0.3</v>
      </c>
      <c r="H19">
        <v>0.04</v>
      </c>
      <c r="I19">
        <v>0</v>
      </c>
      <c r="J19">
        <v>0.4</v>
      </c>
      <c r="K19" t="s">
        <v>107</v>
      </c>
    </row>
    <row r="20" spans="1:11" x14ac:dyDescent="0.25">
      <c r="A20" s="3" t="s">
        <v>87</v>
      </c>
      <c r="B20" s="3" t="s">
        <v>28</v>
      </c>
      <c r="C20" s="7">
        <v>10000</v>
      </c>
      <c r="D20" s="5">
        <v>0.41</v>
      </c>
      <c r="E20" s="3">
        <f t="shared" si="2"/>
        <v>3.7583333333333329</v>
      </c>
      <c r="F20">
        <v>0.26</v>
      </c>
      <c r="G20">
        <v>0.3</v>
      </c>
      <c r="H20">
        <v>0.04</v>
      </c>
      <c r="I20">
        <v>0</v>
      </c>
      <c r="J20">
        <v>0.4</v>
      </c>
      <c r="K20" t="s">
        <v>108</v>
      </c>
    </row>
    <row r="21" spans="1:11" x14ac:dyDescent="0.25">
      <c r="A21" s="3" t="s">
        <v>88</v>
      </c>
      <c r="B21" s="3" t="s">
        <v>28</v>
      </c>
      <c r="C21" s="7">
        <v>270000</v>
      </c>
      <c r="D21" s="5">
        <v>0.41</v>
      </c>
      <c r="E21" s="3">
        <f t="shared" si="2"/>
        <v>3.7583333333333329</v>
      </c>
      <c r="F21">
        <v>0.26</v>
      </c>
      <c r="G21">
        <v>0.3</v>
      </c>
      <c r="H21">
        <v>0.04</v>
      </c>
      <c r="I21">
        <v>0</v>
      </c>
      <c r="J21">
        <v>0.4</v>
      </c>
      <c r="K21" t="s">
        <v>117</v>
      </c>
    </row>
    <row r="22" spans="1:11" x14ac:dyDescent="0.25">
      <c r="A22" s="3" t="s">
        <v>89</v>
      </c>
      <c r="B22" s="3" t="s">
        <v>28</v>
      </c>
      <c r="C22" s="7">
        <v>200000</v>
      </c>
      <c r="D22" s="5">
        <v>0.41</v>
      </c>
      <c r="E22" s="3">
        <f t="shared" si="2"/>
        <v>3.7583333333333329</v>
      </c>
      <c r="F22">
        <v>0.26</v>
      </c>
      <c r="G22">
        <v>0.3</v>
      </c>
      <c r="H22">
        <v>0.04</v>
      </c>
      <c r="I22">
        <v>0</v>
      </c>
      <c r="J22">
        <v>0.4</v>
      </c>
      <c r="K22" t="s">
        <v>109</v>
      </c>
    </row>
    <row r="23" spans="1:11" x14ac:dyDescent="0.25">
      <c r="A23" s="3" t="s">
        <v>90</v>
      </c>
      <c r="B23" s="3" t="s">
        <v>28</v>
      </c>
      <c r="C23" s="7">
        <v>70000</v>
      </c>
      <c r="D23" s="5">
        <v>0.41</v>
      </c>
      <c r="E23" s="3">
        <f t="shared" si="2"/>
        <v>3.7583333333333329</v>
      </c>
      <c r="F23">
        <v>0.26</v>
      </c>
      <c r="G23">
        <v>0.3</v>
      </c>
      <c r="H23">
        <v>0.04</v>
      </c>
      <c r="I23">
        <v>0</v>
      </c>
      <c r="J23">
        <v>0.4</v>
      </c>
      <c r="K23" t="s">
        <v>110</v>
      </c>
    </row>
    <row r="24" spans="1:11" x14ac:dyDescent="0.25">
      <c r="A24" s="3" t="s">
        <v>91</v>
      </c>
      <c r="B24" s="3" t="s">
        <v>28</v>
      </c>
      <c r="C24" s="7">
        <v>440000</v>
      </c>
      <c r="D24" s="5">
        <v>0.41</v>
      </c>
      <c r="E24" s="3">
        <f t="shared" si="2"/>
        <v>3.7583333333333329</v>
      </c>
      <c r="F24">
        <v>0.26</v>
      </c>
      <c r="G24">
        <v>0.3</v>
      </c>
      <c r="H24">
        <v>0.04</v>
      </c>
      <c r="I24">
        <v>0</v>
      </c>
      <c r="J24">
        <v>0.4</v>
      </c>
      <c r="K24" t="s">
        <v>111</v>
      </c>
    </row>
    <row r="25" spans="1:11" x14ac:dyDescent="0.25">
      <c r="A25" s="3" t="s">
        <v>92</v>
      </c>
      <c r="B25" s="3" t="s">
        <v>28</v>
      </c>
      <c r="C25" s="7">
        <v>370000</v>
      </c>
      <c r="D25" s="5">
        <v>0.41</v>
      </c>
      <c r="E25" s="3">
        <f t="shared" si="2"/>
        <v>3.7583333333333329</v>
      </c>
      <c r="F25">
        <v>0.26</v>
      </c>
      <c r="G25">
        <v>0.3</v>
      </c>
      <c r="H25">
        <v>0.04</v>
      </c>
      <c r="I25">
        <v>0</v>
      </c>
      <c r="J25">
        <v>0.4</v>
      </c>
      <c r="K25" t="s">
        <v>112</v>
      </c>
    </row>
    <row r="26" spans="1:11" x14ac:dyDescent="0.25">
      <c r="A26" s="3" t="s">
        <v>93</v>
      </c>
      <c r="B26" s="3" t="s">
        <v>28</v>
      </c>
      <c r="C26" s="7">
        <v>200000</v>
      </c>
      <c r="D26" s="5">
        <v>0.41</v>
      </c>
      <c r="E26" s="3">
        <f t="shared" si="2"/>
        <v>3.7583333333333329</v>
      </c>
      <c r="F26">
        <v>0.26</v>
      </c>
      <c r="G26">
        <v>0.3</v>
      </c>
      <c r="H26">
        <v>0.04</v>
      </c>
      <c r="I26">
        <v>0</v>
      </c>
      <c r="J26">
        <v>0.4</v>
      </c>
      <c r="K26" t="s">
        <v>113</v>
      </c>
    </row>
    <row r="27" spans="1:11" x14ac:dyDescent="0.25">
      <c r="A27" s="3" t="s">
        <v>94</v>
      </c>
      <c r="B27" s="3" t="s">
        <v>28</v>
      </c>
      <c r="C27" s="7">
        <v>1000</v>
      </c>
      <c r="D27" s="5">
        <v>0.41</v>
      </c>
      <c r="E27" s="3">
        <f t="shared" si="2"/>
        <v>3.7583333333333329</v>
      </c>
      <c r="F27">
        <v>0.26</v>
      </c>
      <c r="G27">
        <v>0.3</v>
      </c>
      <c r="H27">
        <v>0.04</v>
      </c>
      <c r="I27">
        <v>0</v>
      </c>
      <c r="J27">
        <v>0.4</v>
      </c>
      <c r="K27" t="s">
        <v>109</v>
      </c>
    </row>
    <row r="28" spans="1:11" x14ac:dyDescent="0.25">
      <c r="A28" s="3" t="s">
        <v>95</v>
      </c>
      <c r="B28" s="3" t="s">
        <v>28</v>
      </c>
      <c r="C28" s="7">
        <v>5000</v>
      </c>
      <c r="D28" s="5">
        <v>0.41</v>
      </c>
      <c r="E28" s="3">
        <f t="shared" si="2"/>
        <v>3.7583333333333329</v>
      </c>
      <c r="F28">
        <v>0.26</v>
      </c>
      <c r="G28">
        <v>0.3</v>
      </c>
      <c r="H28">
        <v>0.04</v>
      </c>
      <c r="I28">
        <v>0</v>
      </c>
      <c r="J28">
        <v>0.4</v>
      </c>
      <c r="K28" t="s">
        <v>114</v>
      </c>
    </row>
    <row r="29" spans="1:11" x14ac:dyDescent="0.25">
      <c r="A29" s="3" t="s">
        <v>96</v>
      </c>
      <c r="B29" s="3" t="s">
        <v>28</v>
      </c>
      <c r="C29" s="7">
        <v>120000</v>
      </c>
      <c r="D29" s="5">
        <v>0.41</v>
      </c>
      <c r="E29" s="3">
        <f t="shared" si="2"/>
        <v>3.7583333333333329</v>
      </c>
      <c r="F29">
        <v>0.26</v>
      </c>
      <c r="G29">
        <v>0.3</v>
      </c>
      <c r="H29">
        <v>0.04</v>
      </c>
      <c r="I29">
        <v>0</v>
      </c>
      <c r="J29">
        <v>0.4</v>
      </c>
      <c r="K29" t="s">
        <v>116</v>
      </c>
    </row>
    <row r="30" spans="1:11" x14ac:dyDescent="0.25">
      <c r="A30" s="3" t="s">
        <v>97</v>
      </c>
      <c r="B30" s="3" t="s">
        <v>28</v>
      </c>
      <c r="C30" s="7">
        <v>30000</v>
      </c>
      <c r="D30" s="5">
        <v>0.41</v>
      </c>
      <c r="E30" s="3">
        <f t="shared" si="2"/>
        <v>3.7583333333333329</v>
      </c>
      <c r="F30">
        <v>0.26</v>
      </c>
      <c r="G30">
        <v>0.3</v>
      </c>
      <c r="H30">
        <v>0.04</v>
      </c>
      <c r="I30">
        <v>0</v>
      </c>
      <c r="J30">
        <v>0.4</v>
      </c>
      <c r="K30" t="s">
        <v>115</v>
      </c>
    </row>
    <row r="31" spans="1:11" x14ac:dyDescent="0.25">
      <c r="A31" s="3" t="s">
        <v>98</v>
      </c>
      <c r="B31" s="3" t="s">
        <v>28</v>
      </c>
      <c r="C31" s="7">
        <v>270000</v>
      </c>
      <c r="D31" s="5">
        <v>0.41</v>
      </c>
      <c r="E31" s="3">
        <f t="shared" si="2"/>
        <v>3.7583333333333329</v>
      </c>
      <c r="F31">
        <v>0.26</v>
      </c>
      <c r="G31">
        <v>0.3</v>
      </c>
      <c r="H31">
        <v>0.04</v>
      </c>
      <c r="I31">
        <v>0</v>
      </c>
      <c r="J31">
        <v>0.4</v>
      </c>
      <c r="K31" t="s">
        <v>106</v>
      </c>
    </row>
    <row r="32" spans="1:11" x14ac:dyDescent="0.25">
      <c r="A32" s="3" t="s">
        <v>99</v>
      </c>
      <c r="B32" s="3" t="s">
        <v>28</v>
      </c>
      <c r="C32" s="7">
        <v>60000</v>
      </c>
      <c r="D32" s="5">
        <v>0.41</v>
      </c>
      <c r="E32" s="3">
        <f t="shared" si="2"/>
        <v>3.7583333333333329</v>
      </c>
      <c r="F32">
        <v>0.26</v>
      </c>
      <c r="G32">
        <v>0.3</v>
      </c>
      <c r="H32">
        <v>0.04</v>
      </c>
      <c r="I32">
        <v>0</v>
      </c>
      <c r="J32">
        <v>0.4</v>
      </c>
      <c r="K32" t="s">
        <v>101</v>
      </c>
    </row>
    <row r="33" spans="1:11" x14ac:dyDescent="0.25">
      <c r="A33" s="3" t="s">
        <v>118</v>
      </c>
      <c r="B33" s="3" t="s">
        <v>49</v>
      </c>
      <c r="C33" s="7">
        <v>600000</v>
      </c>
      <c r="D33" s="5">
        <v>0.52</v>
      </c>
      <c r="E33" s="3">
        <f>4.3/3.6</f>
        <v>1.1944444444444444</v>
      </c>
      <c r="F33">
        <v>0.14000000000000001</v>
      </c>
      <c r="G33">
        <v>0.13</v>
      </c>
      <c r="H33">
        <v>0.13</v>
      </c>
      <c r="I33">
        <v>0</v>
      </c>
      <c r="J33">
        <v>0.6</v>
      </c>
      <c r="K33" t="s">
        <v>119</v>
      </c>
    </row>
    <row r="34" spans="1:11" x14ac:dyDescent="0.25">
      <c r="A34" s="3" t="s">
        <v>120</v>
      </c>
      <c r="B34" s="3" t="s">
        <v>49</v>
      </c>
      <c r="C34" s="7">
        <v>400000</v>
      </c>
      <c r="D34" s="5">
        <v>0.52</v>
      </c>
      <c r="E34" s="3">
        <f t="shared" ref="E34:E43" si="3">4.3/3.6</f>
        <v>1.1944444444444444</v>
      </c>
      <c r="F34">
        <v>0.14000000000000001</v>
      </c>
      <c r="G34">
        <v>0.13</v>
      </c>
      <c r="H34">
        <v>0.13</v>
      </c>
      <c r="I34">
        <v>0</v>
      </c>
      <c r="J34">
        <v>0.6</v>
      </c>
      <c r="K34" t="s">
        <v>121</v>
      </c>
    </row>
    <row r="35" spans="1:11" x14ac:dyDescent="0.25">
      <c r="A35" s="3" t="s">
        <v>122</v>
      </c>
      <c r="B35" s="3" t="s">
        <v>49</v>
      </c>
      <c r="C35" s="7">
        <v>340000</v>
      </c>
      <c r="D35" s="5">
        <v>0.52</v>
      </c>
      <c r="E35" s="3">
        <f t="shared" si="3"/>
        <v>1.1944444444444444</v>
      </c>
      <c r="F35">
        <v>0.14000000000000001</v>
      </c>
      <c r="G35">
        <v>0.13</v>
      </c>
      <c r="H35">
        <v>0.13</v>
      </c>
      <c r="I35">
        <v>0</v>
      </c>
      <c r="J35">
        <v>0.6</v>
      </c>
      <c r="K35" t="s">
        <v>123</v>
      </c>
    </row>
    <row r="36" spans="1:11" x14ac:dyDescent="0.25">
      <c r="A36" s="3" t="s">
        <v>124</v>
      </c>
      <c r="B36" s="3" t="s">
        <v>49</v>
      </c>
      <c r="C36" s="7">
        <v>340000</v>
      </c>
      <c r="D36" s="5">
        <v>0.52</v>
      </c>
      <c r="E36" s="3">
        <f t="shared" si="3"/>
        <v>1.1944444444444444</v>
      </c>
      <c r="F36">
        <v>0.14000000000000001</v>
      </c>
      <c r="G36">
        <v>0.13</v>
      </c>
      <c r="H36">
        <v>0.13</v>
      </c>
      <c r="I36">
        <v>0</v>
      </c>
      <c r="J36">
        <v>0.6</v>
      </c>
      <c r="K36" t="s">
        <v>125</v>
      </c>
    </row>
    <row r="37" spans="1:11" x14ac:dyDescent="0.25">
      <c r="A37" s="3" t="s">
        <v>126</v>
      </c>
      <c r="B37" s="3" t="s">
        <v>49</v>
      </c>
      <c r="C37" s="7">
        <v>800000</v>
      </c>
      <c r="D37" s="5">
        <v>0.52</v>
      </c>
      <c r="E37" s="3">
        <f t="shared" si="3"/>
        <v>1.1944444444444444</v>
      </c>
      <c r="F37">
        <v>0.14000000000000001</v>
      </c>
      <c r="G37">
        <v>0.13</v>
      </c>
      <c r="H37">
        <v>0.13</v>
      </c>
      <c r="I37">
        <v>0</v>
      </c>
      <c r="J37">
        <v>0.6</v>
      </c>
      <c r="K37" t="s">
        <v>133</v>
      </c>
    </row>
    <row r="38" spans="1:11" x14ac:dyDescent="0.25">
      <c r="A38" s="3" t="s">
        <v>127</v>
      </c>
      <c r="B38" s="3" t="s">
        <v>49</v>
      </c>
      <c r="C38" s="7">
        <v>800000</v>
      </c>
      <c r="D38" s="5">
        <v>0.52</v>
      </c>
      <c r="E38" s="3">
        <f t="shared" si="3"/>
        <v>1.1944444444444444</v>
      </c>
      <c r="F38">
        <v>0.14000000000000001</v>
      </c>
      <c r="G38">
        <v>0.13</v>
      </c>
      <c r="H38">
        <v>0.13</v>
      </c>
      <c r="I38">
        <v>0</v>
      </c>
      <c r="J38">
        <v>0.6</v>
      </c>
      <c r="K38" t="s">
        <v>134</v>
      </c>
    </row>
    <row r="39" spans="1:11" x14ac:dyDescent="0.25">
      <c r="A39" s="3" t="s">
        <v>128</v>
      </c>
      <c r="B39" s="3" t="s">
        <v>49</v>
      </c>
      <c r="C39" s="7">
        <v>340000</v>
      </c>
      <c r="D39" s="5">
        <v>0.52</v>
      </c>
      <c r="E39" s="3">
        <f t="shared" si="3"/>
        <v>1.1944444444444444</v>
      </c>
      <c r="F39">
        <v>0.14000000000000001</v>
      </c>
      <c r="G39">
        <v>0.13</v>
      </c>
      <c r="H39">
        <v>0.13</v>
      </c>
      <c r="I39">
        <v>0</v>
      </c>
      <c r="J39">
        <v>0.6</v>
      </c>
      <c r="K39" t="s">
        <v>135</v>
      </c>
    </row>
    <row r="40" spans="1:11" x14ac:dyDescent="0.25">
      <c r="A40" s="3" t="s">
        <v>129</v>
      </c>
      <c r="B40" s="3" t="s">
        <v>49</v>
      </c>
      <c r="C40" s="7">
        <v>600000</v>
      </c>
      <c r="D40" s="5">
        <v>0.52</v>
      </c>
      <c r="E40" s="3">
        <f t="shared" si="3"/>
        <v>1.1944444444444444</v>
      </c>
      <c r="F40">
        <v>0.14000000000000001</v>
      </c>
      <c r="G40">
        <v>0.13</v>
      </c>
      <c r="H40">
        <v>0.13</v>
      </c>
      <c r="I40">
        <v>0</v>
      </c>
      <c r="J40">
        <v>0.6</v>
      </c>
      <c r="K40" t="s">
        <v>136</v>
      </c>
    </row>
    <row r="41" spans="1:11" x14ac:dyDescent="0.25">
      <c r="A41" s="3" t="s">
        <v>130</v>
      </c>
      <c r="B41" s="3" t="s">
        <v>49</v>
      </c>
      <c r="C41" s="7">
        <v>340000</v>
      </c>
      <c r="D41" s="5">
        <v>0.52</v>
      </c>
      <c r="E41" s="3">
        <f t="shared" si="3"/>
        <v>1.1944444444444444</v>
      </c>
      <c r="F41">
        <v>0.14000000000000001</v>
      </c>
      <c r="G41">
        <v>0.13</v>
      </c>
      <c r="H41">
        <v>0.13</v>
      </c>
      <c r="I41">
        <v>0</v>
      </c>
      <c r="J41">
        <v>0.6</v>
      </c>
      <c r="K41" t="s">
        <v>137</v>
      </c>
    </row>
    <row r="42" spans="1:11" x14ac:dyDescent="0.25">
      <c r="A42" s="3" t="s">
        <v>131</v>
      </c>
      <c r="B42" s="3" t="s">
        <v>49</v>
      </c>
      <c r="C42" s="7">
        <v>340000</v>
      </c>
      <c r="D42" s="5">
        <v>0.52</v>
      </c>
      <c r="E42" s="3">
        <f t="shared" si="3"/>
        <v>1.1944444444444444</v>
      </c>
      <c r="F42">
        <v>0.14000000000000001</v>
      </c>
      <c r="G42">
        <v>0.13</v>
      </c>
      <c r="H42">
        <v>0.13</v>
      </c>
      <c r="I42">
        <v>0</v>
      </c>
      <c r="J42">
        <v>0.6</v>
      </c>
      <c r="K42" t="s">
        <v>138</v>
      </c>
    </row>
    <row r="43" spans="1:11" x14ac:dyDescent="0.25">
      <c r="A43" s="3" t="s">
        <v>132</v>
      </c>
      <c r="B43" s="3" t="s">
        <v>49</v>
      </c>
      <c r="C43" s="7">
        <v>340000</v>
      </c>
      <c r="D43" s="5">
        <v>0.52</v>
      </c>
      <c r="E43" s="3">
        <f t="shared" si="3"/>
        <v>1.1944444444444444</v>
      </c>
      <c r="F43">
        <v>0.14000000000000001</v>
      </c>
      <c r="G43">
        <v>0.13</v>
      </c>
      <c r="H43">
        <v>0.13</v>
      </c>
      <c r="I43">
        <v>0</v>
      </c>
      <c r="J43">
        <v>0.6</v>
      </c>
      <c r="K43" t="s">
        <v>139</v>
      </c>
    </row>
    <row r="45" spans="1:11" x14ac:dyDescent="0.25">
      <c r="K45" s="3" t="s">
        <v>21</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tabSelected="1" workbookViewId="0">
      <selection activeCell="E2" sqref="E2"/>
    </sheetView>
  </sheetViews>
  <sheetFormatPr baseColWidth="10" defaultRowHeight="15" x14ac:dyDescent="0.25"/>
  <sheetData>
    <row r="1" spans="1:7" x14ac:dyDescent="0.25">
      <c r="A1" s="1" t="s">
        <v>175</v>
      </c>
      <c r="B1" s="1" t="s">
        <v>6</v>
      </c>
      <c r="C1" s="1" t="s">
        <v>7</v>
      </c>
      <c r="D1" s="1" t="s">
        <v>163</v>
      </c>
      <c r="E1" s="1" t="s">
        <v>26</v>
      </c>
      <c r="F1" s="1" t="s">
        <v>164</v>
      </c>
      <c r="G1" s="1"/>
    </row>
    <row r="2" spans="1:7" x14ac:dyDescent="0.25">
      <c r="A2" s="1" t="s">
        <v>173</v>
      </c>
      <c r="C2">
        <v>0</v>
      </c>
      <c r="D2">
        <v>0</v>
      </c>
      <c r="E2">
        <v>0</v>
      </c>
    </row>
    <row r="3" spans="1:7" x14ac:dyDescent="0.25">
      <c r="A3" s="1" t="s">
        <v>174</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E3" sqref="E3"/>
    </sheetView>
  </sheetViews>
  <sheetFormatPr baseColWidth="10" defaultRowHeight="15" x14ac:dyDescent="0.25"/>
  <sheetData>
    <row r="1" spans="1:7" x14ac:dyDescent="0.25">
      <c r="A1" s="1" t="s">
        <v>175</v>
      </c>
      <c r="B1" s="1" t="s">
        <v>6</v>
      </c>
      <c r="C1" s="1" t="s">
        <v>7</v>
      </c>
      <c r="D1" s="1" t="s">
        <v>163</v>
      </c>
      <c r="E1" s="1" t="s">
        <v>26</v>
      </c>
      <c r="F1" s="1" t="s">
        <v>164</v>
      </c>
      <c r="G1" s="1"/>
    </row>
    <row r="2" spans="1:7" x14ac:dyDescent="0.25">
      <c r="A2" s="1" t="s">
        <v>173</v>
      </c>
      <c r="C2">
        <v>0</v>
      </c>
      <c r="D2">
        <v>0</v>
      </c>
      <c r="E2">
        <v>0</v>
      </c>
    </row>
    <row r="3" spans="1:7" x14ac:dyDescent="0.25">
      <c r="A3" s="1" t="s">
        <v>174</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B3" sqref="B3"/>
    </sheetView>
  </sheetViews>
  <sheetFormatPr baseColWidth="10" defaultRowHeight="15" x14ac:dyDescent="0.25"/>
  <sheetData>
    <row r="1" spans="1:7" x14ac:dyDescent="0.25">
      <c r="A1" s="1" t="s">
        <v>175</v>
      </c>
      <c r="B1" s="1" t="s">
        <v>6</v>
      </c>
      <c r="C1" s="1" t="s">
        <v>7</v>
      </c>
      <c r="D1" s="1" t="s">
        <v>163</v>
      </c>
      <c r="E1" s="1" t="s">
        <v>26</v>
      </c>
      <c r="F1" s="1" t="s">
        <v>164</v>
      </c>
      <c r="G1" s="1"/>
    </row>
    <row r="2" spans="1:7" x14ac:dyDescent="0.25">
      <c r="A2" s="1" t="s">
        <v>173</v>
      </c>
      <c r="C2">
        <v>4000000</v>
      </c>
      <c r="D2">
        <v>0</v>
      </c>
      <c r="E2">
        <v>3750000</v>
      </c>
    </row>
    <row r="3" spans="1:7" x14ac:dyDescent="0.25">
      <c r="A3" s="1" t="s">
        <v>174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F2" sqref="F2"/>
    </sheetView>
  </sheetViews>
  <sheetFormatPr baseColWidth="10" defaultRowHeight="15" x14ac:dyDescent="0.25"/>
  <sheetData>
    <row r="1" spans="1:7" x14ac:dyDescent="0.25">
      <c r="A1" s="1" t="s">
        <v>175</v>
      </c>
      <c r="B1" s="1" t="s">
        <v>6</v>
      </c>
      <c r="C1" s="1" t="s">
        <v>7</v>
      </c>
      <c r="D1" s="1" t="s">
        <v>163</v>
      </c>
      <c r="E1" s="1" t="s">
        <v>26</v>
      </c>
      <c r="F1" s="1" t="s">
        <v>164</v>
      </c>
      <c r="G1" s="1"/>
    </row>
    <row r="2" spans="1:7" x14ac:dyDescent="0.25">
      <c r="A2" s="1" t="s">
        <v>173</v>
      </c>
      <c r="C2">
        <v>4500000</v>
      </c>
      <c r="D2">
        <v>0</v>
      </c>
      <c r="E2">
        <v>5000000</v>
      </c>
    </row>
    <row r="3" spans="1:7" x14ac:dyDescent="0.25">
      <c r="A3" s="1" t="s">
        <v>174</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workbookViewId="0">
      <selection activeCell="E9" sqref="E9"/>
    </sheetView>
  </sheetViews>
  <sheetFormatPr baseColWidth="10" defaultRowHeight="15" x14ac:dyDescent="0.25"/>
  <sheetData>
    <row r="1" spans="1:7" x14ac:dyDescent="0.25">
      <c r="A1" s="1" t="s">
        <v>175</v>
      </c>
      <c r="B1" s="1" t="s">
        <v>6</v>
      </c>
      <c r="C1" s="1" t="s">
        <v>7</v>
      </c>
      <c r="D1" s="1" t="s">
        <v>163</v>
      </c>
      <c r="E1" s="1" t="s">
        <v>26</v>
      </c>
      <c r="F1" s="1" t="s">
        <v>164</v>
      </c>
      <c r="G1" s="1"/>
    </row>
    <row r="2" spans="1:7" x14ac:dyDescent="0.25">
      <c r="A2" s="1" t="s">
        <v>173</v>
      </c>
      <c r="C2">
        <v>7350000</v>
      </c>
      <c r="D2">
        <v>0</v>
      </c>
      <c r="E2">
        <v>7170000</v>
      </c>
    </row>
    <row r="3" spans="1:7" x14ac:dyDescent="0.25">
      <c r="A3" s="1" t="s">
        <v>174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39A2C-2C1C-4C46-B25D-A66DF51513F7}">
  <dimension ref="A1:N24"/>
  <sheetViews>
    <sheetView zoomScaleNormal="100" workbookViewId="0">
      <pane ySplit="1" topLeftCell="A2" activePane="bottomLeft" state="frozen"/>
      <selection activeCell="E44" sqref="E44"/>
      <selection pane="bottomLeft" activeCell="E44" sqref="E44"/>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64</v>
      </c>
      <c r="F1" s="2" t="s">
        <v>5</v>
      </c>
      <c r="G1" s="2" t="s">
        <v>24</v>
      </c>
      <c r="H1" s="1" t="s">
        <v>6</v>
      </c>
      <c r="I1" s="1" t="s">
        <v>7</v>
      </c>
      <c r="J1" s="1" t="s">
        <v>163</v>
      </c>
      <c r="K1" s="1" t="s">
        <v>26</v>
      </c>
      <c r="L1" s="1" t="s">
        <v>164</v>
      </c>
      <c r="M1" s="2" t="s">
        <v>19</v>
      </c>
      <c r="N1" s="2" t="s">
        <v>10</v>
      </c>
    </row>
    <row r="2" spans="1:14" x14ac:dyDescent="0.25">
      <c r="A2" s="3" t="s">
        <v>21</v>
      </c>
      <c r="B2" s="3" t="s">
        <v>20</v>
      </c>
      <c r="C2" s="3">
        <v>1</v>
      </c>
      <c r="D2" s="3">
        <v>8</v>
      </c>
      <c r="E2" s="3">
        <v>3</v>
      </c>
      <c r="F2" s="3">
        <v>450</v>
      </c>
      <c r="G2" s="3">
        <v>0.26</v>
      </c>
      <c r="M2" s="3" t="s">
        <v>40</v>
      </c>
      <c r="N2" s="3"/>
    </row>
    <row r="3" spans="1:14" x14ac:dyDescent="0.25">
      <c r="A3" s="3" t="s">
        <v>22</v>
      </c>
      <c r="B3" s="3" t="s">
        <v>20</v>
      </c>
      <c r="C3" s="3">
        <v>2</v>
      </c>
      <c r="D3" s="3">
        <v>4</v>
      </c>
      <c r="E3" s="3">
        <v>5</v>
      </c>
      <c r="F3" s="3">
        <v>300</v>
      </c>
      <c r="G3" s="3">
        <v>0.31</v>
      </c>
      <c r="H3" s="3">
        <v>-0.54</v>
      </c>
      <c r="I3" s="3">
        <v>0</v>
      </c>
      <c r="J3" s="3">
        <v>0.54</v>
      </c>
      <c r="K3" s="3">
        <v>0</v>
      </c>
      <c r="L3" s="3">
        <v>0</v>
      </c>
      <c r="M3" s="3" t="s">
        <v>39</v>
      </c>
      <c r="N3" s="3" t="s">
        <v>11</v>
      </c>
    </row>
    <row r="4" spans="1:14" x14ac:dyDescent="0.25">
      <c r="A4" s="3" t="s">
        <v>162</v>
      </c>
      <c r="B4" s="3" t="s">
        <v>20</v>
      </c>
      <c r="C4" s="3">
        <v>3</v>
      </c>
      <c r="D4" s="3" t="s">
        <v>13</v>
      </c>
      <c r="E4" s="3">
        <v>3</v>
      </c>
      <c r="F4" s="3">
        <v>300</v>
      </c>
      <c r="M4" s="3" t="s">
        <v>38</v>
      </c>
      <c r="N4" s="3" t="s">
        <v>15</v>
      </c>
    </row>
    <row r="5" spans="1:14" x14ac:dyDescent="0.25">
      <c r="A5" s="3" t="s">
        <v>161</v>
      </c>
      <c r="B5" s="3" t="s">
        <v>20</v>
      </c>
      <c r="C5" s="3">
        <v>3</v>
      </c>
      <c r="D5" s="3" t="s">
        <v>13</v>
      </c>
      <c r="E5" s="3">
        <v>3</v>
      </c>
      <c r="F5" s="3">
        <v>300</v>
      </c>
      <c r="H5" s="3">
        <v>-0.08</v>
      </c>
      <c r="I5" s="3">
        <v>-7.0000000000000007E-2</v>
      </c>
      <c r="J5" s="3">
        <v>0.15</v>
      </c>
      <c r="K5" s="3">
        <v>0</v>
      </c>
      <c r="L5" s="3">
        <v>0</v>
      </c>
      <c r="M5" s="3" t="s">
        <v>37</v>
      </c>
      <c r="N5" s="3" t="s">
        <v>16</v>
      </c>
    </row>
    <row r="6" spans="1:14" x14ac:dyDescent="0.25">
      <c r="A6" s="3" t="s">
        <v>160</v>
      </c>
      <c r="B6" s="3" t="s">
        <v>20</v>
      </c>
      <c r="C6" s="3">
        <v>3</v>
      </c>
      <c r="D6" s="8">
        <v>7</v>
      </c>
      <c r="E6" s="8">
        <v>5</v>
      </c>
      <c r="F6" s="3">
        <v>270</v>
      </c>
      <c r="H6" s="3">
        <v>0</v>
      </c>
      <c r="I6" s="3">
        <v>-0.75</v>
      </c>
      <c r="J6" s="3">
        <v>0.75</v>
      </c>
      <c r="K6" s="3">
        <v>0</v>
      </c>
      <c r="L6" s="3">
        <v>0</v>
      </c>
      <c r="M6" s="3" t="s">
        <v>36</v>
      </c>
      <c r="N6" s="3" t="s">
        <v>17</v>
      </c>
    </row>
    <row r="7" spans="1:14" x14ac:dyDescent="0.25">
      <c r="A7" s="3" t="s">
        <v>159</v>
      </c>
      <c r="B7" s="3" t="s">
        <v>20</v>
      </c>
      <c r="C7" s="3">
        <v>3</v>
      </c>
      <c r="D7" s="3" t="s">
        <v>14</v>
      </c>
      <c r="E7" s="3">
        <v>3</v>
      </c>
      <c r="F7" s="3">
        <v>270</v>
      </c>
      <c r="G7" s="3">
        <v>0.05</v>
      </c>
      <c r="H7" s="3">
        <v>-0.2</v>
      </c>
      <c r="I7" s="3">
        <v>0.15</v>
      </c>
      <c r="J7" s="3">
        <v>0.75</v>
      </c>
      <c r="K7" s="3">
        <v>-0.7</v>
      </c>
      <c r="L7" s="3">
        <v>0</v>
      </c>
      <c r="M7" s="3" t="s">
        <v>35</v>
      </c>
      <c r="N7" s="3" t="s">
        <v>18</v>
      </c>
    </row>
    <row r="8" spans="1:14" x14ac:dyDescent="0.25">
      <c r="A8" s="3" t="s">
        <v>168</v>
      </c>
      <c r="B8" s="3" t="s">
        <v>20</v>
      </c>
      <c r="C8" s="3">
        <v>1</v>
      </c>
      <c r="D8" s="3">
        <v>9</v>
      </c>
      <c r="E8" s="3">
        <v>3</v>
      </c>
      <c r="F8" s="3">
        <v>240</v>
      </c>
      <c r="M8" s="3" t="s">
        <v>169</v>
      </c>
      <c r="N8" s="3" t="s">
        <v>170</v>
      </c>
    </row>
    <row r="9" spans="1:14" x14ac:dyDescent="0.25">
      <c r="A9" s="3" t="s">
        <v>23</v>
      </c>
      <c r="B9" s="3" t="s">
        <v>20</v>
      </c>
      <c r="C9" s="3">
        <v>4</v>
      </c>
      <c r="D9" s="3">
        <v>7</v>
      </c>
      <c r="E9" s="3">
        <v>3</v>
      </c>
      <c r="F9" s="3">
        <v>500</v>
      </c>
      <c r="G9" s="3">
        <v>-0.2</v>
      </c>
      <c r="M9" s="3" t="s">
        <v>12</v>
      </c>
      <c r="N9" s="4" t="s">
        <v>27</v>
      </c>
    </row>
    <row r="10" spans="1:14" x14ac:dyDescent="0.25">
      <c r="A10" s="3" t="s">
        <v>158</v>
      </c>
      <c r="B10" s="3" t="s">
        <v>28</v>
      </c>
      <c r="C10" s="3">
        <v>1</v>
      </c>
      <c r="D10" s="3">
        <v>8</v>
      </c>
      <c r="E10" s="3">
        <v>3</v>
      </c>
      <c r="F10" s="3">
        <v>450</v>
      </c>
      <c r="G10" s="3">
        <v>0.17</v>
      </c>
      <c r="M10" s="3" t="s">
        <v>30</v>
      </c>
      <c r="N10" s="3" t="s">
        <v>31</v>
      </c>
    </row>
    <row r="11" spans="1:14" x14ac:dyDescent="0.25">
      <c r="A11" s="3" t="s">
        <v>157</v>
      </c>
      <c r="B11" s="3" t="s">
        <v>28</v>
      </c>
      <c r="C11" s="3">
        <v>2</v>
      </c>
      <c r="D11" s="3">
        <v>9</v>
      </c>
      <c r="E11" s="3">
        <v>3</v>
      </c>
      <c r="F11" s="3">
        <v>150</v>
      </c>
      <c r="H11" s="3">
        <v>-0.25</v>
      </c>
      <c r="I11" s="3">
        <v>0.25</v>
      </c>
      <c r="J11" s="3">
        <v>0</v>
      </c>
      <c r="K11" s="3">
        <v>0</v>
      </c>
      <c r="L11" s="3">
        <v>0</v>
      </c>
      <c r="M11" s="3" t="s">
        <v>29</v>
      </c>
      <c r="N11" s="3" t="s">
        <v>32</v>
      </c>
    </row>
    <row r="12" spans="1:14" x14ac:dyDescent="0.25">
      <c r="A12" s="3" t="s">
        <v>156</v>
      </c>
      <c r="B12" s="3" t="s">
        <v>28</v>
      </c>
      <c r="C12" s="3">
        <v>2</v>
      </c>
      <c r="D12" s="3">
        <v>7</v>
      </c>
      <c r="E12" s="3">
        <v>3</v>
      </c>
      <c r="F12" s="3">
        <v>150</v>
      </c>
      <c r="G12" s="3">
        <v>0.2</v>
      </c>
      <c r="H12" s="3">
        <v>-0.25</v>
      </c>
      <c r="I12" s="3">
        <v>0.25</v>
      </c>
      <c r="J12" s="3">
        <v>0</v>
      </c>
      <c r="K12" s="3">
        <v>0</v>
      </c>
      <c r="L12" s="3">
        <v>0</v>
      </c>
      <c r="M12" s="3" t="s">
        <v>33</v>
      </c>
      <c r="N12" s="3" t="s">
        <v>34</v>
      </c>
    </row>
    <row r="13" spans="1:14" x14ac:dyDescent="0.25">
      <c r="A13" s="3" t="s">
        <v>41</v>
      </c>
      <c r="B13" s="3" t="s">
        <v>28</v>
      </c>
      <c r="C13" s="3">
        <v>4</v>
      </c>
      <c r="D13" s="3">
        <v>6</v>
      </c>
      <c r="E13" s="3">
        <v>3</v>
      </c>
      <c r="F13" s="3">
        <v>200</v>
      </c>
      <c r="G13" s="3">
        <v>-0.2</v>
      </c>
      <c r="M13" s="3" t="s">
        <v>12</v>
      </c>
      <c r="N13" s="3" t="s">
        <v>42</v>
      </c>
    </row>
    <row r="14" spans="1:14" x14ac:dyDescent="0.25">
      <c r="A14" s="3" t="s">
        <v>155</v>
      </c>
      <c r="B14" s="3" t="s">
        <v>28</v>
      </c>
      <c r="C14" s="3">
        <v>1</v>
      </c>
      <c r="D14" s="3">
        <v>3</v>
      </c>
      <c r="E14" s="3">
        <v>3</v>
      </c>
      <c r="F14" s="3">
        <v>300</v>
      </c>
      <c r="G14" s="3">
        <v>0.1</v>
      </c>
      <c r="M14" s="3" t="s">
        <v>43</v>
      </c>
      <c r="N14" s="3" t="s">
        <v>44</v>
      </c>
    </row>
    <row r="15" spans="1:14" x14ac:dyDescent="0.25">
      <c r="A15" s="3" t="s">
        <v>154</v>
      </c>
      <c r="B15" s="3" t="s">
        <v>28</v>
      </c>
      <c r="C15" s="3">
        <v>1</v>
      </c>
      <c r="D15" s="3">
        <v>6</v>
      </c>
      <c r="E15" s="3">
        <v>3</v>
      </c>
      <c r="F15" s="3">
        <v>300</v>
      </c>
      <c r="G15" s="3">
        <v>0.1</v>
      </c>
      <c r="M15" s="3" t="s">
        <v>45</v>
      </c>
      <c r="N15" s="3" t="s">
        <v>46</v>
      </c>
    </row>
    <row r="16" spans="1:14" x14ac:dyDescent="0.25">
      <c r="A16" s="3" t="s">
        <v>153</v>
      </c>
      <c r="B16" s="3" t="s">
        <v>28</v>
      </c>
      <c r="C16" s="3">
        <v>1</v>
      </c>
      <c r="D16" s="3">
        <v>3</v>
      </c>
      <c r="E16" s="3">
        <v>3</v>
      </c>
      <c r="F16" s="3">
        <v>300</v>
      </c>
      <c r="G16" s="3">
        <v>0.1</v>
      </c>
      <c r="M16" s="3" t="s">
        <v>47</v>
      </c>
      <c r="N16" s="3" t="s">
        <v>48</v>
      </c>
    </row>
    <row r="17" spans="1:14" x14ac:dyDescent="0.25">
      <c r="A17" s="3" t="s">
        <v>152</v>
      </c>
      <c r="B17" s="3" t="s">
        <v>49</v>
      </c>
      <c r="C17" s="3">
        <v>4</v>
      </c>
      <c r="D17" s="3">
        <v>6</v>
      </c>
      <c r="E17" s="3">
        <v>3</v>
      </c>
      <c r="F17" s="3">
        <v>500</v>
      </c>
      <c r="G17" s="3">
        <v>-0.15</v>
      </c>
      <c r="M17" s="3" t="s">
        <v>50</v>
      </c>
      <c r="N17" s="3" t="s">
        <v>51</v>
      </c>
    </row>
    <row r="18" spans="1:14" x14ac:dyDescent="0.25">
      <c r="A18" s="3" t="s">
        <v>165</v>
      </c>
      <c r="B18" s="3" t="s">
        <v>49</v>
      </c>
      <c r="C18" s="3">
        <v>4</v>
      </c>
      <c r="D18" s="3">
        <v>7</v>
      </c>
      <c r="E18" s="3">
        <v>3</v>
      </c>
      <c r="F18" s="3">
        <v>210</v>
      </c>
      <c r="G18" s="3">
        <v>-0.4</v>
      </c>
      <c r="M18" s="3" t="s">
        <v>166</v>
      </c>
      <c r="N18" s="3" t="s">
        <v>167</v>
      </c>
    </row>
    <row r="19" spans="1:14" x14ac:dyDescent="0.25">
      <c r="A19" s="3" t="s">
        <v>52</v>
      </c>
      <c r="B19" s="3" t="s">
        <v>49</v>
      </c>
      <c r="C19" s="3">
        <v>2</v>
      </c>
      <c r="D19" s="3">
        <v>4</v>
      </c>
      <c r="E19" s="3">
        <v>3</v>
      </c>
      <c r="F19" s="3">
        <v>250</v>
      </c>
      <c r="H19" s="3">
        <v>-0.15</v>
      </c>
      <c r="I19" s="3">
        <v>0.02</v>
      </c>
      <c r="J19" s="3">
        <v>0.13</v>
      </c>
      <c r="K19" s="3">
        <v>0</v>
      </c>
      <c r="L19" s="3">
        <v>0</v>
      </c>
      <c r="M19" s="3" t="s">
        <v>39</v>
      </c>
      <c r="N19" s="3" t="s">
        <v>53</v>
      </c>
    </row>
    <row r="20" spans="1:14" x14ac:dyDescent="0.25">
      <c r="A20" s="3" t="s">
        <v>151</v>
      </c>
      <c r="B20" s="3" t="s">
        <v>49</v>
      </c>
      <c r="C20" s="3">
        <v>1</v>
      </c>
      <c r="D20" s="3">
        <v>8</v>
      </c>
      <c r="E20" s="3">
        <v>3</v>
      </c>
      <c r="F20" s="3">
        <v>250</v>
      </c>
      <c r="G20" s="3">
        <v>0.05</v>
      </c>
      <c r="M20" s="3" t="s">
        <v>54</v>
      </c>
      <c r="N20" s="3" t="s">
        <v>55</v>
      </c>
    </row>
    <row r="21" spans="1:14" x14ac:dyDescent="0.25">
      <c r="A21" s="3" t="s">
        <v>150</v>
      </c>
      <c r="B21" s="3" t="s">
        <v>49</v>
      </c>
      <c r="C21" s="3">
        <v>1</v>
      </c>
      <c r="D21" s="3">
        <v>6</v>
      </c>
      <c r="E21" s="3">
        <v>3</v>
      </c>
      <c r="F21" s="3">
        <v>250</v>
      </c>
      <c r="G21" s="3">
        <v>0.05</v>
      </c>
      <c r="M21" s="3" t="s">
        <v>56</v>
      </c>
      <c r="N21" s="3" t="s">
        <v>57</v>
      </c>
    </row>
    <row r="22" spans="1:14" x14ac:dyDescent="0.25">
      <c r="A22" s="3" t="s">
        <v>149</v>
      </c>
      <c r="B22" s="3" t="s">
        <v>49</v>
      </c>
      <c r="C22" s="3">
        <v>1</v>
      </c>
      <c r="D22" s="3">
        <v>7</v>
      </c>
      <c r="E22" s="3">
        <v>3</v>
      </c>
      <c r="F22" s="3">
        <v>300</v>
      </c>
      <c r="M22" s="3" t="s">
        <v>58</v>
      </c>
      <c r="N22" s="3" t="s">
        <v>61</v>
      </c>
    </row>
    <row r="23" spans="1:14" x14ac:dyDescent="0.25">
      <c r="A23" s="3" t="s">
        <v>148</v>
      </c>
      <c r="B23" s="3" t="s">
        <v>49</v>
      </c>
      <c r="C23" s="3">
        <v>1</v>
      </c>
      <c r="D23" s="3">
        <v>3</v>
      </c>
      <c r="E23" s="3">
        <v>3</v>
      </c>
      <c r="F23" s="3">
        <v>300</v>
      </c>
      <c r="M23" s="3" t="s">
        <v>59</v>
      </c>
      <c r="N23" s="3" t="s">
        <v>62</v>
      </c>
    </row>
    <row r="24" spans="1:14" x14ac:dyDescent="0.25">
      <c r="A24" s="3" t="s">
        <v>147</v>
      </c>
      <c r="B24" s="3" t="s">
        <v>49</v>
      </c>
      <c r="C24" s="3">
        <v>1</v>
      </c>
      <c r="D24" s="3">
        <v>9</v>
      </c>
      <c r="E24" s="3">
        <v>3</v>
      </c>
      <c r="F24" s="3">
        <v>300</v>
      </c>
      <c r="M24" s="3" t="s">
        <v>60</v>
      </c>
      <c r="N24" s="3" t="s">
        <v>63</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DB5DF-16CF-4DB2-BB5A-6C3C6F1B0C63}">
  <dimension ref="A1:B24"/>
  <sheetViews>
    <sheetView workbookViewId="0">
      <selection activeCell="E44" sqref="E44"/>
    </sheetView>
  </sheetViews>
  <sheetFormatPr baseColWidth="10" defaultRowHeight="15" x14ac:dyDescent="0.25"/>
  <sheetData>
    <row r="1" spans="1:2" x14ac:dyDescent="0.25">
      <c r="A1" s="2" t="s">
        <v>8</v>
      </c>
      <c r="B1" s="2" t="s">
        <v>25</v>
      </c>
    </row>
    <row r="2" spans="1:2" x14ac:dyDescent="0.25">
      <c r="A2" s="3" t="s">
        <v>21</v>
      </c>
      <c r="B2" s="3">
        <v>0.15</v>
      </c>
    </row>
    <row r="3" spans="1:2" x14ac:dyDescent="0.25">
      <c r="A3" s="3" t="s">
        <v>22</v>
      </c>
      <c r="B3" s="3">
        <v>0.3</v>
      </c>
    </row>
    <row r="4" spans="1:2" x14ac:dyDescent="0.25">
      <c r="A4" s="3" t="s">
        <v>162</v>
      </c>
      <c r="B4" s="3">
        <v>0.2</v>
      </c>
    </row>
    <row r="5" spans="1:2" x14ac:dyDescent="0.25">
      <c r="A5" s="3" t="s">
        <v>161</v>
      </c>
      <c r="B5" s="3">
        <v>0.15</v>
      </c>
    </row>
    <row r="6" spans="1:2" x14ac:dyDescent="0.25">
      <c r="A6" s="3" t="s">
        <v>160</v>
      </c>
      <c r="B6" s="3">
        <v>0.4</v>
      </c>
    </row>
    <row r="7" spans="1:2" x14ac:dyDescent="0.25">
      <c r="A7" s="3" t="s">
        <v>159</v>
      </c>
      <c r="B7" s="3">
        <v>0.9</v>
      </c>
    </row>
    <row r="8" spans="1:2" x14ac:dyDescent="0.25">
      <c r="A8" s="3" t="s">
        <v>168</v>
      </c>
      <c r="B8" s="3">
        <v>0</v>
      </c>
    </row>
    <row r="9" spans="1:2" x14ac:dyDescent="0.25">
      <c r="A9" s="3" t="s">
        <v>23</v>
      </c>
      <c r="B9" s="3">
        <v>0.4</v>
      </c>
    </row>
    <row r="10" spans="1:2" x14ac:dyDescent="0.25">
      <c r="A10" s="3" t="s">
        <v>158</v>
      </c>
      <c r="B10" s="3">
        <v>0.22</v>
      </c>
    </row>
    <row r="11" spans="1:2" x14ac:dyDescent="0.25">
      <c r="A11" s="3" t="s">
        <v>157</v>
      </c>
      <c r="B11" s="3">
        <v>0.2</v>
      </c>
    </row>
    <row r="12" spans="1:2" x14ac:dyDescent="0.25">
      <c r="A12" s="3" t="s">
        <v>156</v>
      </c>
      <c r="B12" s="3">
        <v>0.4</v>
      </c>
    </row>
    <row r="13" spans="1:2" x14ac:dyDescent="0.25">
      <c r="A13" s="3" t="s">
        <v>41</v>
      </c>
      <c r="B13" s="3">
        <v>0.98</v>
      </c>
    </row>
    <row r="14" spans="1:2" x14ac:dyDescent="0.25">
      <c r="A14" s="3" t="s">
        <v>155</v>
      </c>
      <c r="B14" s="3">
        <v>0.1</v>
      </c>
    </row>
    <row r="15" spans="1:2" x14ac:dyDescent="0.25">
      <c r="A15" s="3" t="s">
        <v>154</v>
      </c>
      <c r="B15" s="3">
        <v>0.1</v>
      </c>
    </row>
    <row r="16" spans="1:2" x14ac:dyDescent="0.25">
      <c r="A16" s="3" t="s">
        <v>153</v>
      </c>
      <c r="B16" s="3">
        <v>0.1</v>
      </c>
    </row>
    <row r="17" spans="1:2" x14ac:dyDescent="0.25">
      <c r="A17" s="3" t="s">
        <v>152</v>
      </c>
      <c r="B17" s="3">
        <v>0.5</v>
      </c>
    </row>
    <row r="18" spans="1:2" x14ac:dyDescent="0.25">
      <c r="A18" s="3" t="s">
        <v>165</v>
      </c>
      <c r="B18" s="3">
        <v>0.95</v>
      </c>
    </row>
    <row r="19" spans="1:2" x14ac:dyDescent="0.25">
      <c r="A19" s="3" t="s">
        <v>52</v>
      </c>
      <c r="B19" s="3">
        <v>0.2</v>
      </c>
    </row>
    <row r="20" spans="1:2" x14ac:dyDescent="0.25">
      <c r="A20" s="3" t="s">
        <v>151</v>
      </c>
      <c r="B20" s="3">
        <v>0.05</v>
      </c>
    </row>
    <row r="21" spans="1:2" x14ac:dyDescent="0.25">
      <c r="A21" s="3" t="s">
        <v>150</v>
      </c>
      <c r="B21" s="3">
        <v>0.05</v>
      </c>
    </row>
    <row r="22" spans="1:2" x14ac:dyDescent="0.25">
      <c r="A22" s="3" t="s">
        <v>149</v>
      </c>
      <c r="B22" s="3">
        <v>0.5</v>
      </c>
    </row>
    <row r="23" spans="1:2" x14ac:dyDescent="0.25">
      <c r="A23" s="3" t="s">
        <v>148</v>
      </c>
      <c r="B23" s="3">
        <v>0.5</v>
      </c>
    </row>
    <row r="24" spans="1:2" x14ac:dyDescent="0.25">
      <c r="A24" s="3" t="s">
        <v>147</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D24C-B3F5-4FF6-A715-3A22A7513534}">
  <dimension ref="A1:B24"/>
  <sheetViews>
    <sheetView workbookViewId="0">
      <selection activeCell="E44" sqref="E44"/>
    </sheetView>
  </sheetViews>
  <sheetFormatPr baseColWidth="10" defaultRowHeight="15" x14ac:dyDescent="0.25"/>
  <sheetData>
    <row r="1" spans="1:2" x14ac:dyDescent="0.25">
      <c r="A1" s="2" t="s">
        <v>8</v>
      </c>
      <c r="B1" s="2" t="s">
        <v>25</v>
      </c>
    </row>
    <row r="2" spans="1:2" x14ac:dyDescent="0.25">
      <c r="A2" s="3" t="s">
        <v>21</v>
      </c>
      <c r="B2" s="3">
        <v>0.15</v>
      </c>
    </row>
    <row r="3" spans="1:2" x14ac:dyDescent="0.25">
      <c r="A3" s="3" t="s">
        <v>22</v>
      </c>
      <c r="B3" s="3">
        <v>0.9</v>
      </c>
    </row>
    <row r="4" spans="1:2" x14ac:dyDescent="0.25">
      <c r="A4" s="3" t="s">
        <v>162</v>
      </c>
      <c r="B4" s="3">
        <v>0.2</v>
      </c>
    </row>
    <row r="5" spans="1:2" x14ac:dyDescent="0.25">
      <c r="A5" s="3" t="s">
        <v>161</v>
      </c>
      <c r="B5" s="3">
        <v>0.15</v>
      </c>
    </row>
    <row r="6" spans="1:2" x14ac:dyDescent="0.25">
      <c r="A6" s="3" t="s">
        <v>160</v>
      </c>
      <c r="B6" s="3">
        <v>0.4</v>
      </c>
    </row>
    <row r="7" spans="1:2" x14ac:dyDescent="0.25">
      <c r="A7" s="3" t="s">
        <v>159</v>
      </c>
      <c r="B7" s="3">
        <v>0.95</v>
      </c>
    </row>
    <row r="8" spans="1:2" x14ac:dyDescent="0.25">
      <c r="A8" s="3" t="s">
        <v>168</v>
      </c>
      <c r="B8" s="3">
        <v>0</v>
      </c>
    </row>
    <row r="9" spans="1:2" x14ac:dyDescent="0.25">
      <c r="A9" s="3" t="s">
        <v>23</v>
      </c>
      <c r="B9" s="3">
        <v>0.4</v>
      </c>
    </row>
    <row r="10" spans="1:2" x14ac:dyDescent="0.25">
      <c r="A10" s="3" t="s">
        <v>158</v>
      </c>
      <c r="B10" s="3">
        <v>0.22</v>
      </c>
    </row>
    <row r="11" spans="1:2" x14ac:dyDescent="0.25">
      <c r="A11" s="3" t="s">
        <v>157</v>
      </c>
      <c r="B11" s="3">
        <v>0.4</v>
      </c>
    </row>
    <row r="12" spans="1:2" x14ac:dyDescent="0.25">
      <c r="A12" s="3" t="s">
        <v>156</v>
      </c>
      <c r="B12" s="3">
        <v>0.9</v>
      </c>
    </row>
    <row r="13" spans="1:2" x14ac:dyDescent="0.25">
      <c r="A13" s="3" t="s">
        <v>41</v>
      </c>
      <c r="B13" s="3">
        <v>0.98</v>
      </c>
    </row>
    <row r="14" spans="1:2" x14ac:dyDescent="0.25">
      <c r="A14" s="3" t="s">
        <v>155</v>
      </c>
      <c r="B14" s="3">
        <v>0.1</v>
      </c>
    </row>
    <row r="15" spans="1:2" x14ac:dyDescent="0.25">
      <c r="A15" s="3" t="s">
        <v>154</v>
      </c>
      <c r="B15" s="3">
        <v>0.1</v>
      </c>
    </row>
    <row r="16" spans="1:2" x14ac:dyDescent="0.25">
      <c r="A16" s="3" t="s">
        <v>153</v>
      </c>
      <c r="B16" s="3">
        <v>0.1</v>
      </c>
    </row>
    <row r="17" spans="1:2" x14ac:dyDescent="0.25">
      <c r="A17" s="3" t="s">
        <v>152</v>
      </c>
      <c r="B17" s="3">
        <v>0.9</v>
      </c>
    </row>
    <row r="18" spans="1:2" x14ac:dyDescent="0.25">
      <c r="A18" s="3" t="s">
        <v>165</v>
      </c>
      <c r="B18" s="3">
        <v>0.95</v>
      </c>
    </row>
    <row r="19" spans="1:2" x14ac:dyDescent="0.25">
      <c r="A19" s="3" t="s">
        <v>52</v>
      </c>
      <c r="B19" s="3">
        <v>0.4</v>
      </c>
    </row>
    <row r="20" spans="1:2" x14ac:dyDescent="0.25">
      <c r="A20" s="3" t="s">
        <v>151</v>
      </c>
      <c r="B20" s="3">
        <v>0.05</v>
      </c>
    </row>
    <row r="21" spans="1:2" x14ac:dyDescent="0.25">
      <c r="A21" s="3" t="s">
        <v>150</v>
      </c>
      <c r="B21" s="3">
        <v>0.05</v>
      </c>
    </row>
    <row r="22" spans="1:2" x14ac:dyDescent="0.25">
      <c r="A22" s="3" t="s">
        <v>149</v>
      </c>
      <c r="B22" s="3">
        <v>0.5</v>
      </c>
    </row>
    <row r="23" spans="1:2" x14ac:dyDescent="0.25">
      <c r="A23" s="3" t="s">
        <v>148</v>
      </c>
      <c r="B23" s="3">
        <v>0.5</v>
      </c>
    </row>
    <row r="24" spans="1:2" x14ac:dyDescent="0.25">
      <c r="A24" s="3" t="s">
        <v>147</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K45"/>
  <sheetViews>
    <sheetView workbookViewId="0">
      <selection activeCell="D20" sqref="D20"/>
    </sheetView>
  </sheetViews>
  <sheetFormatPr baseColWidth="10" defaultRowHeight="15" x14ac:dyDescent="0.25"/>
  <sheetData>
    <row r="1" spans="1:3" x14ac:dyDescent="0.25">
      <c r="A1" s="1" t="s">
        <v>4</v>
      </c>
      <c r="B1" s="1" t="s">
        <v>171</v>
      </c>
      <c r="C1" s="1" t="s">
        <v>172</v>
      </c>
    </row>
    <row r="2" spans="1:3" x14ac:dyDescent="0.25">
      <c r="A2">
        <v>2021</v>
      </c>
      <c r="B2">
        <v>50</v>
      </c>
    </row>
    <row r="3" spans="1:3" x14ac:dyDescent="0.25">
      <c r="A3">
        <v>2022</v>
      </c>
      <c r="B3">
        <f t="shared" ref="B3:B9" si="0">B$2+(B$11-B$2)*(ROW(B3)-ROW(B$2))/(ROW(B$11)-ROW(B$2))</f>
        <v>55.555555555555557</v>
      </c>
    </row>
    <row r="4" spans="1:3" x14ac:dyDescent="0.25">
      <c r="A4">
        <v>2023</v>
      </c>
      <c r="B4">
        <f t="shared" si="0"/>
        <v>61.111111111111114</v>
      </c>
    </row>
    <row r="5" spans="1:3" x14ac:dyDescent="0.25">
      <c r="A5">
        <v>2024</v>
      </c>
      <c r="B5">
        <f t="shared" si="0"/>
        <v>66.666666666666671</v>
      </c>
    </row>
    <row r="6" spans="1:3" x14ac:dyDescent="0.25">
      <c r="A6">
        <v>2025</v>
      </c>
      <c r="B6">
        <f t="shared" si="0"/>
        <v>72.222222222222229</v>
      </c>
    </row>
    <row r="7" spans="1:3" x14ac:dyDescent="0.25">
      <c r="A7">
        <v>2026</v>
      </c>
      <c r="B7">
        <f t="shared" si="0"/>
        <v>77.777777777777771</v>
      </c>
    </row>
    <row r="8" spans="1:3" x14ac:dyDescent="0.25">
      <c r="A8">
        <v>2027</v>
      </c>
      <c r="B8">
        <f t="shared" si="0"/>
        <v>83.333333333333343</v>
      </c>
    </row>
    <row r="9" spans="1:3" x14ac:dyDescent="0.25">
      <c r="A9">
        <v>2028</v>
      </c>
      <c r="B9">
        <f t="shared" si="0"/>
        <v>88.888888888888886</v>
      </c>
    </row>
    <row r="10" spans="1:3" x14ac:dyDescent="0.25">
      <c r="A10">
        <v>2029</v>
      </c>
      <c r="B10">
        <f>B$2+(B$11-B$2)*(ROW(B10)-ROW(B$2))/(ROW(B$11)-ROW(B$2))</f>
        <v>94.444444444444443</v>
      </c>
    </row>
    <row r="11" spans="1:3" x14ac:dyDescent="0.25">
      <c r="A11">
        <v>2030</v>
      </c>
      <c r="B11">
        <v>100</v>
      </c>
    </row>
    <row r="12" spans="1:3" x14ac:dyDescent="0.25">
      <c r="A12">
        <v>2031</v>
      </c>
      <c r="B12">
        <f>B$11+(B$21-B$11)*(ROW(B12)-ROW(B$11))/(ROW(B$21)-ROW(B$11))</f>
        <v>130</v>
      </c>
    </row>
    <row r="13" spans="1:3" x14ac:dyDescent="0.25">
      <c r="A13">
        <v>2032</v>
      </c>
      <c r="B13">
        <f t="shared" ref="B13:B20" si="1">B$11+(B$21-B$11)*(ROW(B13)-ROW(B$11))/(ROW(B$21)-ROW(B$11))</f>
        <v>160</v>
      </c>
    </row>
    <row r="14" spans="1:3" x14ac:dyDescent="0.25">
      <c r="A14">
        <v>2033</v>
      </c>
      <c r="B14">
        <f t="shared" si="1"/>
        <v>190</v>
      </c>
    </row>
    <row r="15" spans="1:3" x14ac:dyDescent="0.25">
      <c r="A15">
        <v>2034</v>
      </c>
      <c r="B15">
        <f t="shared" si="1"/>
        <v>220</v>
      </c>
    </row>
    <row r="16" spans="1:3" x14ac:dyDescent="0.25">
      <c r="A16">
        <v>2035</v>
      </c>
      <c r="B16">
        <f t="shared" si="1"/>
        <v>250</v>
      </c>
    </row>
    <row r="17" spans="1:2" x14ac:dyDescent="0.25">
      <c r="A17">
        <v>2036</v>
      </c>
      <c r="B17">
        <f t="shared" si="1"/>
        <v>280</v>
      </c>
    </row>
    <row r="18" spans="1:2" x14ac:dyDescent="0.25">
      <c r="A18">
        <v>2037</v>
      </c>
      <c r="B18">
        <f t="shared" si="1"/>
        <v>310</v>
      </c>
    </row>
    <row r="19" spans="1:2" x14ac:dyDescent="0.25">
      <c r="A19">
        <v>2038</v>
      </c>
      <c r="B19">
        <f t="shared" si="1"/>
        <v>340</v>
      </c>
    </row>
    <row r="20" spans="1:2" x14ac:dyDescent="0.25">
      <c r="A20">
        <v>2039</v>
      </c>
      <c r="B20">
        <f t="shared" si="1"/>
        <v>370</v>
      </c>
    </row>
    <row r="21" spans="1:2" x14ac:dyDescent="0.25">
      <c r="A21">
        <v>2040</v>
      </c>
      <c r="B21">
        <v>400</v>
      </c>
    </row>
    <row r="45" spans="11:11" x14ac:dyDescent="0.25">
      <c r="K45" s="3" t="s">
        <v>21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K45"/>
  <sheetViews>
    <sheetView workbookViewId="0">
      <selection activeCell="C13" sqref="C13"/>
    </sheetView>
  </sheetViews>
  <sheetFormatPr baseColWidth="10" defaultRowHeight="15" x14ac:dyDescent="0.25"/>
  <sheetData>
    <row r="1" spans="1:6" s="1" customFormat="1" x14ac:dyDescent="0.25">
      <c r="A1" s="1" t="s">
        <v>175</v>
      </c>
      <c r="B1" s="1" t="s">
        <v>6</v>
      </c>
      <c r="C1" s="1" t="s">
        <v>7</v>
      </c>
      <c r="D1" s="1" t="s">
        <v>163</v>
      </c>
      <c r="E1" s="1" t="s">
        <v>26</v>
      </c>
      <c r="F1" s="1" t="s">
        <v>164</v>
      </c>
    </row>
    <row r="2" spans="1:6" x14ac:dyDescent="0.25">
      <c r="A2" s="1" t="s">
        <v>173</v>
      </c>
      <c r="B2">
        <v>59.5</v>
      </c>
      <c r="C2">
        <v>35</v>
      </c>
      <c r="D2">
        <v>0</v>
      </c>
      <c r="E2">
        <v>200</v>
      </c>
      <c r="F2">
        <v>17</v>
      </c>
    </row>
    <row r="3" spans="1:6" x14ac:dyDescent="0.25">
      <c r="A3" s="1" t="s">
        <v>174</v>
      </c>
      <c r="B3">
        <v>60</v>
      </c>
      <c r="C3">
        <v>40</v>
      </c>
      <c r="D3">
        <v>20</v>
      </c>
      <c r="E3">
        <v>200</v>
      </c>
      <c r="F3">
        <v>17.5</v>
      </c>
    </row>
    <row r="45" spans="11:11" x14ac:dyDescent="0.25">
      <c r="K45" s="3"/>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F3"/>
  <sheetViews>
    <sheetView workbookViewId="0">
      <selection activeCell="F2" sqref="F2"/>
    </sheetView>
  </sheetViews>
  <sheetFormatPr baseColWidth="10" defaultRowHeight="15" x14ac:dyDescent="0.25"/>
  <sheetData>
    <row r="1" spans="1:6" s="1" customFormat="1" x14ac:dyDescent="0.25">
      <c r="A1" s="1" t="s">
        <v>175</v>
      </c>
      <c r="B1" s="1" t="s">
        <v>6</v>
      </c>
      <c r="C1" s="1" t="s">
        <v>7</v>
      </c>
      <c r="D1" s="1" t="s">
        <v>163</v>
      </c>
      <c r="E1" s="1" t="s">
        <v>26</v>
      </c>
      <c r="F1" s="1" t="s">
        <v>164</v>
      </c>
    </row>
    <row r="2" spans="1:6" x14ac:dyDescent="0.25">
      <c r="A2" s="1" t="s">
        <v>173</v>
      </c>
      <c r="B2">
        <v>49.5</v>
      </c>
      <c r="C2">
        <v>35</v>
      </c>
      <c r="D2">
        <v>0</v>
      </c>
      <c r="E2">
        <v>140</v>
      </c>
      <c r="F2">
        <v>17</v>
      </c>
    </row>
    <row r="3" spans="1:6" x14ac:dyDescent="0.25">
      <c r="A3" s="1" t="s">
        <v>174</v>
      </c>
      <c r="B3">
        <v>50</v>
      </c>
      <c r="C3">
        <v>40</v>
      </c>
      <c r="D3">
        <v>20</v>
      </c>
      <c r="E3">
        <v>140</v>
      </c>
      <c r="F3">
        <v>17.5</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F3"/>
  <sheetViews>
    <sheetView workbookViewId="0">
      <selection activeCell="F2" sqref="F2"/>
    </sheetView>
  </sheetViews>
  <sheetFormatPr baseColWidth="10" defaultRowHeight="15" x14ac:dyDescent="0.25"/>
  <sheetData>
    <row r="1" spans="1:6" s="1" customFormat="1" x14ac:dyDescent="0.25">
      <c r="A1" s="1" t="s">
        <v>175</v>
      </c>
      <c r="B1" s="1" t="s">
        <v>6</v>
      </c>
      <c r="C1" s="1" t="s">
        <v>7</v>
      </c>
      <c r="D1" s="1" t="s">
        <v>163</v>
      </c>
      <c r="E1" s="1" t="s">
        <v>26</v>
      </c>
      <c r="F1" s="1" t="s">
        <v>164</v>
      </c>
    </row>
    <row r="2" spans="1:6" x14ac:dyDescent="0.25">
      <c r="A2" s="1" t="s">
        <v>173</v>
      </c>
      <c r="B2">
        <v>39.5</v>
      </c>
      <c r="C2">
        <v>35</v>
      </c>
      <c r="D2">
        <v>0</v>
      </c>
      <c r="E2">
        <v>110</v>
      </c>
      <c r="F2">
        <v>17</v>
      </c>
    </row>
    <row r="3" spans="1:6" x14ac:dyDescent="0.25">
      <c r="A3" s="1" t="s">
        <v>174</v>
      </c>
      <c r="B3">
        <v>40</v>
      </c>
      <c r="C3">
        <v>40</v>
      </c>
      <c r="D3">
        <v>20</v>
      </c>
      <c r="E3">
        <v>110</v>
      </c>
      <c r="F3">
        <v>17.5</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F3"/>
  <sheetViews>
    <sheetView workbookViewId="0">
      <selection activeCell="F15" sqref="F15"/>
    </sheetView>
  </sheetViews>
  <sheetFormatPr baseColWidth="10" defaultRowHeight="15" x14ac:dyDescent="0.25"/>
  <sheetData>
    <row r="1" spans="1:6" s="1" customFormat="1" x14ac:dyDescent="0.25">
      <c r="A1" s="1" t="s">
        <v>175</v>
      </c>
      <c r="B1" s="1" t="s">
        <v>6</v>
      </c>
      <c r="C1" s="1" t="s">
        <v>7</v>
      </c>
      <c r="D1" s="1" t="s">
        <v>163</v>
      </c>
      <c r="E1" s="1" t="s">
        <v>26</v>
      </c>
      <c r="F1" s="1" t="s">
        <v>164</v>
      </c>
    </row>
    <row r="2" spans="1:6" x14ac:dyDescent="0.25">
      <c r="A2" s="1" t="s">
        <v>173</v>
      </c>
      <c r="B2">
        <v>39.5</v>
      </c>
      <c r="C2">
        <v>35</v>
      </c>
      <c r="D2">
        <v>0</v>
      </c>
      <c r="E2">
        <v>100</v>
      </c>
      <c r="F2">
        <v>17</v>
      </c>
    </row>
    <row r="3" spans="1:6" x14ac:dyDescent="0.25">
      <c r="A3" s="1" t="s">
        <v>174</v>
      </c>
      <c r="B3">
        <v>40</v>
      </c>
      <c r="C3">
        <v>40</v>
      </c>
      <c r="D3">
        <v>20</v>
      </c>
      <c r="E3">
        <v>100</v>
      </c>
      <c r="F3">
        <v>17.5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2024-05-06T11:24:40Z</dcterms:modified>
</cp:coreProperties>
</file>