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codeName="DieseArbeitsmappe" defaultThemeVersion="166925"/>
  <mc:AlternateContent xmlns:mc="http://schemas.openxmlformats.org/markup-compatibility/2006">
    <mc:Choice Requires="x15">
      <x15ac:absPath xmlns:x15ac="http://schemas.microsoft.com/office/spreadsheetml/2010/11/ac" url="https://tuwienacat-my.sharepoint.com/personal/e11777102_student_tuwien_ac_at/Documents/Master Thesis/industry/model/data/"/>
    </mc:Choice>
  </mc:AlternateContent>
  <xr:revisionPtr revIDLastSave="18" documentId="13_ncr:1_{B426C2CA-3CF2-4FE3-B74F-86746B14DD78}" xr6:coauthVersionLast="47" xr6:coauthVersionMax="47" xr10:uidLastSave="{1E0C313E-B06C-412D-9964-59414063020C}"/>
  <bookViews>
    <workbookView xWindow="-28920" yWindow="-120" windowWidth="29040" windowHeight="17640" firstSheet="3" activeTab="11" xr2:uid="{EC234235-8C42-44A6-A799-E4D5FA147C26}"/>
  </bookViews>
  <sheets>
    <sheet name="SITE" sheetId="1" r:id="rId1"/>
    <sheet name="TECHNOLOGY" sheetId="7" r:id="rId2"/>
    <sheet name="CO2" sheetId="12" r:id="rId3"/>
    <sheet name="energy price 2020" sheetId="5" r:id="rId4"/>
    <sheet name="energy price 2025" sheetId="15" r:id="rId5"/>
    <sheet name="energy price 2030" sheetId="14" r:id="rId6"/>
    <sheet name="energy price 2035" sheetId="13" r:id="rId7"/>
    <sheet name="max 2020" sheetId="17" r:id="rId8"/>
    <sheet name="max 2025" sheetId="18" r:id="rId9"/>
    <sheet name="max 2030" sheetId="19" r:id="rId10"/>
    <sheet name="max 2035" sheetId="20" r:id="rId11"/>
    <sheet name="max 2040" sheetId="21" r:id="rId12"/>
    <sheet name="carrier_av_2020" sheetId="11" r:id="rId13"/>
    <sheet name="carrier_av_2030" sheetId="10" r:id="rId1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2" i="13" l="1"/>
  <c r="E2" i="14"/>
  <c r="E2" i="15"/>
  <c r="E2" i="5"/>
  <c r="B20" i="12"/>
  <c r="B19" i="12"/>
  <c r="B18" i="12"/>
  <c r="B17" i="12"/>
  <c r="B16" i="12"/>
  <c r="B15" i="12"/>
  <c r="B14" i="12"/>
  <c r="B13" i="12"/>
  <c r="B12" i="12"/>
  <c r="B11" i="12"/>
  <c r="B10" i="12"/>
  <c r="B9" i="12"/>
  <c r="B8" i="12"/>
  <c r="B7" i="12"/>
  <c r="E10" i="1"/>
  <c r="E11" i="1"/>
  <c r="E12" i="1"/>
  <c r="E23" i="1"/>
  <c r="E34" i="1"/>
  <c r="E35" i="1"/>
  <c r="E36" i="1"/>
  <c r="E37" i="1"/>
  <c r="E38" i="1"/>
  <c r="E39" i="1"/>
  <c r="E40" i="1"/>
  <c r="E41" i="1"/>
  <c r="E42" i="1"/>
  <c r="E43" i="1"/>
  <c r="E33" i="1"/>
  <c r="E13" i="1"/>
  <c r="E14" i="1"/>
  <c r="E15" i="1"/>
  <c r="E16" i="1"/>
  <c r="E17" i="1"/>
  <c r="E18" i="1"/>
  <c r="E19" i="1"/>
  <c r="E20" i="1"/>
  <c r="E21" i="1"/>
  <c r="E22" i="1"/>
  <c r="E24" i="1"/>
  <c r="E25" i="1"/>
  <c r="E26" i="1"/>
  <c r="E27" i="1"/>
  <c r="E28" i="1"/>
  <c r="E29" i="1"/>
  <c r="E30" i="1"/>
  <c r="E31" i="1"/>
  <c r="E32" i="1"/>
  <c r="E3" i="1"/>
  <c r="E4" i="1"/>
  <c r="E5" i="1"/>
  <c r="E6" i="1"/>
  <c r="E2" i="1"/>
  <c r="C6" i="1"/>
  <c r="C5" i="1"/>
  <c r="C3" i="1"/>
  <c r="C4" i="1"/>
  <c r="C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Marcus Otti</author>
  </authors>
  <commentList>
    <comment ref="C7" authorId="0" shapeId="0" xr:uid="{C4AE9838-7112-40C4-8CEB-0BF1738549E8}">
      <text>
        <r>
          <rPr>
            <b/>
            <sz val="9"/>
            <color indexed="81"/>
            <rFont val="Segoe UI"/>
            <charset val="1"/>
          </rPr>
          <t>Marcus Otti:</t>
        </r>
        <r>
          <rPr>
            <sz val="9"/>
            <color indexed="81"/>
            <rFont val="Segoe UI"/>
            <charset val="1"/>
          </rPr>
          <t xml:space="preserve">
„Grazer Marienhütte Bringt Stein Ins Rollen » Wirtschaftswelt“.</t>
        </r>
      </text>
    </comment>
    <comment ref="C8" authorId="0" shapeId="0" xr:uid="{C0C05DC4-D077-42C6-9E46-BF3A51193E65}">
      <text>
        <r>
          <rPr>
            <b/>
            <sz val="9"/>
            <color indexed="81"/>
            <rFont val="Segoe UI"/>
            <charset val="1"/>
          </rPr>
          <t>Marcus Otti:</t>
        </r>
        <r>
          <rPr>
            <sz val="9"/>
            <color indexed="81"/>
            <rFont val="Segoe UI"/>
            <charset val="1"/>
          </rPr>
          <t xml:space="preserve">
„Infografik Neues Edelstahlwerk Kapfenberg pdf“.</t>
        </r>
      </text>
    </comment>
    <comment ref="C9" authorId="0" shapeId="0" xr:uid="{C25CDB5D-5B56-4912-93DE-6344ADA2A828}">
      <text>
        <r>
          <rPr>
            <b/>
            <sz val="9"/>
            <color indexed="81"/>
            <rFont val="Segoe UI"/>
            <charset val="1"/>
          </rPr>
          <t>„Produktportfolio - Breitenfeld Edelstahl AG“.</t>
        </r>
      </text>
    </comment>
    <comment ref="A10" authorId="0" shapeId="0" xr:uid="{06FC1C6C-9CFF-4BFF-B8BC-BC3BC09B1C20}">
      <text>
        <r>
          <rPr>
            <b/>
            <sz val="9"/>
            <color indexed="81"/>
            <rFont val="Segoe UI"/>
            <charset val="1"/>
          </rPr>
          <t>Marcus Otti:</t>
        </r>
        <r>
          <rPr>
            <sz val="9"/>
            <color indexed="81"/>
            <rFont val="Segoe UI"/>
            <charset val="1"/>
          </rPr>
          <t xml:space="preserve">
Max Oberhumer und Bürger, „Umwelterklärung 2019, Sappi Austria Produktions-GmbH &amp; Co. KG, Standort Gratkorn“.</t>
        </r>
      </text>
    </comment>
    <comment ref="C10" authorId="0" shapeId="0" xr:uid="{9128017E-80DC-47A7-A2FA-7860E6FCF357}">
      <text>
        <r>
          <rPr>
            <b/>
            <sz val="9"/>
            <color indexed="81"/>
            <rFont val="Segoe UI"/>
            <charset val="1"/>
          </rPr>
          <t>Marcus Otti:</t>
        </r>
        <r>
          <rPr>
            <sz val="9"/>
            <color indexed="81"/>
            <rFont val="Segoe UI"/>
            <charset val="1"/>
          </rPr>
          <t xml:space="preserve">
„Unternehmen - Austropapier“.</t>
        </r>
      </text>
    </comment>
    <comment ref="C11" authorId="0" shapeId="0" xr:uid="{A876A60E-B517-4433-8DDF-3EE6947D3396}">
      <text>
        <r>
          <rPr>
            <b/>
            <sz val="9"/>
            <color indexed="81"/>
            <rFont val="Segoe UI"/>
            <charset val="1"/>
          </rPr>
          <t>Marcus Otti:</t>
        </r>
        <r>
          <rPr>
            <sz val="9"/>
            <color indexed="81"/>
            <rFont val="Segoe UI"/>
            <charset val="1"/>
          </rPr>
          <t xml:space="preserve">
„Unser Unternehmen nutzt den Rohstoff Holz - Austrocel Hallein“.</t>
        </r>
      </text>
    </comment>
    <comment ref="C12" authorId="0" shapeId="0" xr:uid="{694C2D49-A6BC-4CA1-B724-ABAD8EF0E54A}">
      <text>
        <r>
          <rPr>
            <b/>
            <sz val="9"/>
            <color indexed="81"/>
            <rFont val="Segoe UI"/>
            <charset val="1"/>
          </rPr>
          <t>Marcus Otti:</t>
        </r>
        <r>
          <rPr>
            <sz val="9"/>
            <color indexed="81"/>
            <rFont val="Segoe UI"/>
            <charset val="1"/>
          </rPr>
          <t xml:space="preserve">
„Nachhaltigkeit - Brigl &amp; Bergmeister“.</t>
        </r>
      </text>
    </comment>
    <comment ref="C37" authorId="0" shapeId="0" xr:uid="{C5834425-D1F1-41C3-B712-442536CC9E58}">
      <text>
        <r>
          <rPr>
            <b/>
            <sz val="9"/>
            <color indexed="81"/>
            <rFont val="Segoe UI"/>
            <charset val="1"/>
          </rPr>
          <t>Marcus Otti:</t>
        </r>
        <r>
          <rPr>
            <sz val="9"/>
            <color indexed="81"/>
            <rFont val="Segoe UI"/>
            <charset val="1"/>
          </rPr>
          <t xml:space="preserve">
https://www.holcim.at/</t>
        </r>
      </text>
    </comment>
    <comment ref="C40" authorId="0" shapeId="0" xr:uid="{63F5AEAF-2CAE-4103-BBB0-8D792EEF01F8}">
      <text>
        <r>
          <rPr>
            <b/>
            <sz val="9"/>
            <color indexed="81"/>
            <rFont val="Segoe UI"/>
            <charset val="1"/>
          </rPr>
          <t>Marcus Otti:</t>
        </r>
        <r>
          <rPr>
            <sz val="9"/>
            <color indexed="81"/>
            <rFont val="Segoe UI"/>
            <charset val="1"/>
          </rPr>
          <t xml:space="preserve">
https://www.wko.at/sbg/news/leube#:~:text=Nach%20Ansicht%20des%20Leube%2DChefs,%25%20unserer%20j%C3%A4hrlichen%20Zement%2DProduktionsmenge.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Marcus Otti</author>
  </authors>
  <commentList>
    <comment ref="B1" authorId="0" shapeId="0" xr:uid="{2F1AFF1A-1152-4F8C-B99D-FA26267359CF}">
      <text>
        <r>
          <rPr>
            <b/>
            <sz val="9"/>
            <color indexed="81"/>
            <rFont val="Segoe UI"/>
            <charset val="1"/>
          </rPr>
          <t>Marcus Otti:</t>
        </r>
        <r>
          <rPr>
            <sz val="9"/>
            <color indexed="81"/>
            <rFont val="Segoe UI"/>
            <charset val="1"/>
          </rPr>
          <t xml:space="preserve">
Rahnama Mobarakeh und Kienberger, „Climate neutrality strategies for energy-intensive industries: An Austrian case study“.</t>
        </r>
      </text>
    </comment>
    <comment ref="C1" authorId="0" shapeId="0" xr:uid="{AC0C0D36-9444-49CE-AED6-1458544E74C1}">
      <text>
        <r>
          <rPr>
            <b/>
            <sz val="9"/>
            <color indexed="81"/>
            <rFont val="Segoe UI"/>
            <charset val="1"/>
          </rPr>
          <t>Marcus Otti:</t>
        </r>
        <r>
          <rPr>
            <sz val="9"/>
            <color indexed="81"/>
            <rFont val="Segoe UI"/>
            <charset val="1"/>
          </rPr>
          <t xml:space="preserve">
Rahnama Mobarakeh und Kienberger, „Climate neutrality strategies for energy-intensive industries: An Austrian case study“.</t>
        </r>
      </text>
    </comment>
    <comment ref="D1" authorId="0" shapeId="0" xr:uid="{6F806A51-5BD0-4143-AC4F-9EFAE5BA0F88}">
      <text>
        <r>
          <rPr>
            <b/>
            <sz val="9"/>
            <color indexed="81"/>
            <rFont val="Segoe UI"/>
            <charset val="1"/>
          </rPr>
          <t>Marcus Otti:</t>
        </r>
        <r>
          <rPr>
            <sz val="9"/>
            <color indexed="81"/>
            <rFont val="Segoe UI"/>
            <charset val="1"/>
          </rPr>
          <t xml:space="preserve">
Rahnama Mobarakeh und Kienberger, „Climate neutrality strategies for energy-intensive industries: An Austrian case study“.</t>
        </r>
      </text>
    </comment>
    <comment ref="G1" authorId="0" shapeId="0" xr:uid="{BA40030A-575A-44BF-9F4E-DE882D68F584}">
      <text>
        <r>
          <rPr>
            <b/>
            <sz val="9"/>
            <color indexed="81"/>
            <rFont val="Segoe UI"/>
            <charset val="1"/>
          </rPr>
          <t>Marcus Otti:</t>
        </r>
        <r>
          <rPr>
            <sz val="9"/>
            <color indexed="81"/>
            <rFont val="Segoe UI"/>
            <charset val="1"/>
          </rPr>
          <t xml:space="preserve">
Rahnama Mobarakeh und Kienberger, „Climate neutrality strategies for energy-intensive industries: An Austrian case study“.</t>
        </r>
      </text>
    </comment>
    <comment ref="H1" authorId="0" shapeId="0" xr:uid="{B8FF22BC-BD14-4F2E-B3B4-6DE649E5B4E9}">
      <text>
        <r>
          <rPr>
            <b/>
            <sz val="9"/>
            <color indexed="81"/>
            <rFont val="Segoe UI"/>
            <charset val="1"/>
          </rPr>
          <t>Marcus Otti:</t>
        </r>
        <r>
          <rPr>
            <sz val="9"/>
            <color indexed="81"/>
            <rFont val="Segoe UI"/>
            <charset val="1"/>
          </rPr>
          <t xml:space="preserve">
Rahnama Mobarakeh und Kienberger, „Climate neutrality strategies for energy-intensive industries: An Austrian case study“.</t>
        </r>
      </text>
    </comment>
    <comment ref="N1" authorId="0" shapeId="0" xr:uid="{974F8653-DE2F-4DEC-B5EF-9B91E8124B2C}">
      <text>
        <r>
          <rPr>
            <b/>
            <sz val="9"/>
            <color indexed="81"/>
            <rFont val="Segoe UI"/>
            <charset val="1"/>
          </rPr>
          <t>Marcus Otti:</t>
        </r>
        <r>
          <rPr>
            <sz val="9"/>
            <color indexed="81"/>
            <rFont val="Segoe UI"/>
            <charset val="1"/>
          </rPr>
          <t xml:space="preserve">
Rahnama Mobarakeh und Kienberger, „Climate neutrality strategies for energy-intensive industries: An Austrian case study“.</t>
        </r>
      </text>
    </comment>
    <comment ref="O1" authorId="0" shapeId="0" xr:uid="{9F039FD8-B1D5-41A7-BA70-35B9DBFD942C}">
      <text>
        <r>
          <rPr>
            <b/>
            <sz val="9"/>
            <color indexed="81"/>
            <rFont val="Segoe UI"/>
            <charset val="1"/>
          </rPr>
          <t>Marcus Otti:</t>
        </r>
        <r>
          <rPr>
            <sz val="9"/>
            <color indexed="81"/>
            <rFont val="Segoe UI"/>
            <charset val="1"/>
          </rPr>
          <t xml:space="preserve">
Rahnama Mobarakeh und Kienberger, „Climate neutrality strategies for energy-intensive industries: An Austrian case study“.</t>
        </r>
      </text>
    </comment>
    <comment ref="P1" authorId="0" shapeId="0" xr:uid="{D0E9634B-4DCA-41C4-9984-655E8886B727}">
      <text>
        <r>
          <rPr>
            <b/>
            <sz val="9"/>
            <color indexed="81"/>
            <rFont val="Segoe UI"/>
            <charset val="1"/>
          </rPr>
          <t>Marcus Otti:</t>
        </r>
        <r>
          <rPr>
            <sz val="9"/>
            <color indexed="81"/>
            <rFont val="Segoe UI"/>
            <charset val="1"/>
          </rPr>
          <t xml:space="preserve">
Rahnama Mobarakeh und Kienberger, „Climate neutrality strategies for energy-intensive industries: An Austrian case study“.</t>
        </r>
      </text>
    </comment>
    <comment ref="F9" authorId="0" shapeId="0" xr:uid="{9E11CEA9-FCFD-4C69-9953-A1B6AE16724D}">
      <text>
        <r>
          <rPr>
            <b/>
            <sz val="9"/>
            <color indexed="81"/>
            <rFont val="Segoe UI"/>
            <charset val="1"/>
          </rPr>
          <t>Marcus Otti:</t>
        </r>
        <r>
          <rPr>
            <sz val="9"/>
            <color indexed="81"/>
            <rFont val="Segoe UI"/>
            <charset val="1"/>
          </rPr>
          <t xml:space="preserve">
USD/tonCO2
MCKinsey</t>
        </r>
      </text>
    </comment>
    <comment ref="F10" authorId="0" shapeId="0" xr:uid="{E4CB227D-9AD8-45CF-AC4D-285EAE36DFF7}">
      <text>
        <r>
          <rPr>
            <b/>
            <sz val="9"/>
            <color indexed="81"/>
            <rFont val="Segoe UI"/>
            <charset val="1"/>
          </rPr>
          <t>Marcus Otti:</t>
        </r>
        <r>
          <rPr>
            <sz val="9"/>
            <color indexed="81"/>
            <rFont val="Segoe UI"/>
            <charset val="1"/>
          </rPr>
          <t xml:space="preserve">
Commission u. a., Energy efficiency and GHG emissions – Prospective scenarios for the pulp and paper industry.</t>
        </r>
      </text>
    </comment>
    <comment ref="F11" authorId="0" shapeId="0" xr:uid="{E1964C39-BCBC-47BC-86FE-812DC80278A4}">
      <text>
        <r>
          <rPr>
            <b/>
            <sz val="9"/>
            <color indexed="81"/>
            <rFont val="Segoe UI"/>
            <charset val="1"/>
          </rPr>
          <t>Marcus Otti:</t>
        </r>
        <r>
          <rPr>
            <sz val="9"/>
            <color indexed="81"/>
            <rFont val="Segoe UI"/>
            <charset val="1"/>
          </rPr>
          <t xml:space="preserve">
Commission u. a., Energy efficiency and GHG emissions – Prospective scenarios for the pulp and paper industry.</t>
        </r>
      </text>
    </comment>
    <comment ref="F12" authorId="0" shapeId="0" xr:uid="{BA265A4F-14CA-4F4B-A00A-12E860CF71EA}">
      <text>
        <r>
          <rPr>
            <b/>
            <sz val="9"/>
            <color indexed="81"/>
            <rFont val="Segoe UI"/>
            <charset val="1"/>
          </rPr>
          <t>Marcus Otti:</t>
        </r>
        <r>
          <rPr>
            <sz val="9"/>
            <color indexed="81"/>
            <rFont val="Segoe UI"/>
            <charset val="1"/>
          </rPr>
          <t xml:space="preserve">
Commission u. a., Energy efficiency and GHG emissions – Prospective scenarios for the pulp and paper industry.</t>
        </r>
      </text>
    </comment>
    <comment ref="F14" authorId="0" shapeId="0" xr:uid="{DF07AA48-D30A-4067-A8CF-EC50B6D15810}">
      <text>
        <r>
          <rPr>
            <b/>
            <sz val="9"/>
            <color indexed="81"/>
            <rFont val="Segoe UI"/>
            <charset val="1"/>
          </rPr>
          <t>Marcus Otti:</t>
        </r>
        <r>
          <rPr>
            <sz val="9"/>
            <color indexed="81"/>
            <rFont val="Segoe UI"/>
            <charset val="1"/>
          </rPr>
          <t xml:space="preserve">
Commission u. a., Energy efficiency and GHG emissions – Prospective scenarios for the pulp and paper industry.</t>
        </r>
      </text>
    </comment>
    <comment ref="F15" authorId="0" shapeId="0" xr:uid="{7CF8B104-C2ED-4543-9C70-DF7AE8ED03F1}">
      <text>
        <r>
          <rPr>
            <b/>
            <sz val="9"/>
            <color indexed="81"/>
            <rFont val="Segoe UI"/>
            <charset val="1"/>
          </rPr>
          <t>Marcus Otti:</t>
        </r>
        <r>
          <rPr>
            <sz val="9"/>
            <color indexed="81"/>
            <rFont val="Segoe UI"/>
            <charset val="1"/>
          </rPr>
          <t xml:space="preserve">
Commission u. a., Energy efficiency and GHG emissions – Prospective scenarios for the pulp and paper industry.</t>
        </r>
      </text>
    </comment>
    <comment ref="F16" authorId="0" shapeId="0" xr:uid="{89F44832-8712-424D-B939-A206C9170D9C}">
      <text>
        <r>
          <rPr>
            <b/>
            <sz val="9"/>
            <color indexed="81"/>
            <rFont val="Segoe UI"/>
            <charset val="1"/>
          </rPr>
          <t>Marcus Otti:</t>
        </r>
        <r>
          <rPr>
            <sz val="9"/>
            <color indexed="81"/>
            <rFont val="Segoe UI"/>
            <charset val="1"/>
          </rPr>
          <t xml:space="preserve">
Commission u. a., Energy efficiency and GHG emissions – Prospective scenarios for the pulp and paper industry.</t>
        </r>
      </text>
    </comment>
    <comment ref="F17" authorId="0" shapeId="0" xr:uid="{41C70385-56E4-49E7-B3AC-F29D9C00F818}">
      <text>
        <r>
          <rPr>
            <b/>
            <sz val="9"/>
            <color indexed="81"/>
            <rFont val="Segoe UI"/>
            <charset val="1"/>
          </rPr>
          <t>Marcus Otti:</t>
        </r>
        <r>
          <rPr>
            <sz val="9"/>
            <color indexed="81"/>
            <rFont val="Segoe UI"/>
            <charset val="1"/>
          </rPr>
          <t xml:space="preserve">
USD/tonCO2
MCKinsey</t>
        </r>
      </text>
    </comment>
    <comment ref="F18" authorId="0" shapeId="0" xr:uid="{CA1DC7F0-2058-488B-A12B-62B17ACA85B0}">
      <text>
        <r>
          <rPr>
            <b/>
            <sz val="9"/>
            <color indexed="81"/>
            <rFont val="Segoe UI"/>
            <charset val="1"/>
          </rPr>
          <t>Marcus Otti:</t>
        </r>
        <r>
          <rPr>
            <sz val="9"/>
            <color indexed="81"/>
            <rFont val="Segoe UI"/>
            <charset val="1"/>
          </rPr>
          <t xml:space="preserve">
USD/tonCO2
MCKinsey</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Marcus Otti</author>
  </authors>
  <commentList>
    <comment ref="A10" authorId="0" shapeId="0" xr:uid="{C18206E4-6319-447A-A4D2-99BA04048B13}">
      <text>
        <r>
          <rPr>
            <b/>
            <sz val="9"/>
            <color indexed="81"/>
            <rFont val="Segoe UI"/>
            <charset val="1"/>
          </rPr>
          <t>Marcus Otti:</t>
        </r>
        <r>
          <rPr>
            <sz val="9"/>
            <color indexed="81"/>
            <rFont val="Segoe UI"/>
            <charset val="1"/>
          </rPr>
          <t xml:space="preserve">
Max Oberhumer und Bürger, „Umwelterklärung 2019, Sappi Austria Produktions-GmbH &amp; Co. KG, Standort Gratkorn“.</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Marcus Otti</author>
  </authors>
  <commentList>
    <comment ref="A10" authorId="0" shapeId="0" xr:uid="{7C78B556-925B-4605-8F1E-CF6516D39DEA}">
      <text>
        <r>
          <rPr>
            <b/>
            <sz val="9"/>
            <color indexed="81"/>
            <rFont val="Segoe UI"/>
            <charset val="1"/>
          </rPr>
          <t>Marcus Otti:</t>
        </r>
        <r>
          <rPr>
            <sz val="9"/>
            <color indexed="81"/>
            <rFont val="Segoe UI"/>
            <charset val="1"/>
          </rPr>
          <t xml:space="preserve">
Max Oberhumer und Bürger, „Umwelterklärung 2019, Sappi Austria Produktions-GmbH &amp; Co. KG, Standort Gratkorn“.</t>
        </r>
      </text>
    </comment>
  </commentList>
</comments>
</file>

<file path=xl/sharedStrings.xml><?xml version="1.0" encoding="utf-8"?>
<sst xmlns="http://schemas.openxmlformats.org/spreadsheetml/2006/main" count="452" uniqueCount="184">
  <si>
    <t>site</t>
  </si>
  <si>
    <t>branch</t>
  </si>
  <si>
    <t>pillar</t>
  </si>
  <si>
    <t>output</t>
  </si>
  <si>
    <t>year</t>
  </si>
  <si>
    <t>costs</t>
  </si>
  <si>
    <t>elec</t>
  </si>
  <si>
    <t>NG</t>
  </si>
  <si>
    <t>technology</t>
  </si>
  <si>
    <t>TRL</t>
  </si>
  <si>
    <t>description</t>
  </si>
  <si>
    <t>Use of electricity to reduce the iron ore in two ways: Electrolysis (ULCOLYSIS) and Electrowinning (ULCOWIN)</t>
  </si>
  <si>
    <t>CCS</t>
  </si>
  <si>
    <t>7</t>
  </si>
  <si>
    <t>5</t>
  </si>
  <si>
    <t>Reduce directly injected iron ore at the top and coal powder at the bottom by using purified oxygen to replace the air in the smelting reduction process. The process will produce CO₂-rich waste gas and is suitable for combination with a CCS plant</t>
  </si>
  <si>
    <t>Recycle the CO and H₂-containing blast furnace exhaust gas (BFG) and utilise it as a reduction agent to replace coke or coal</t>
  </si>
  <si>
    <t>Use of natural gas as a reducing agent in direct reduced iron (DRI) replacing coke. To increase the emission reduction efficiency process can be integrated with CCS</t>
  </si>
  <si>
    <t>Use H₂ (renewable) instead of coal to reduce iron ore pellets in the shaft furnace or
fine iron powder in the fluidised bed</t>
  </si>
  <si>
    <t>full name</t>
  </si>
  <si>
    <t>IS</t>
  </si>
  <si>
    <t>EEI_IS</t>
  </si>
  <si>
    <t>ELEC_IS</t>
  </si>
  <si>
    <t>CCS_IS</t>
  </si>
  <si>
    <t>SEC</t>
  </si>
  <si>
    <t>SCe</t>
  </si>
  <si>
    <t>H2</t>
  </si>
  <si>
    <t xml:space="preserve">CO₂ separation of other produced gases (BF gas containing up to 60% CO₂) in the iron-making process and capture it. </t>
  </si>
  <si>
    <t>PP</t>
  </si>
  <si>
    <t>Electric Boiler</t>
  </si>
  <si>
    <t>Black Liqour Gasification</t>
  </si>
  <si>
    <t>BLG is a new technology capable of efficiently recovering energy from the black liquor’s organic content using a recovery boiler and gasification process.</t>
  </si>
  <si>
    <t>Fossil fuel emissions could be eliminated by replacing fossil fuels with electricity and using an electric boiler instead of a fossil fuel boiler (natural gas boiler) to generate heat (steam) demand.</t>
  </si>
  <si>
    <t>Heat Pump and waste Heat Recovery</t>
  </si>
  <si>
    <t>The heat pump can convert the arising low-temperature waste heat from process to medium temperature by consuming electricity. Reusing the waste heat at an acceptable temperature would drastically reduce fossil fuel emissions and improve energy efficiency.</t>
  </si>
  <si>
    <t>Direct Reduction Iron with H2</t>
  </si>
  <si>
    <t>Direct Reduction with Natural Gas</t>
  </si>
  <si>
    <t>Top Gas Recycling</t>
  </si>
  <si>
    <t>Smelting Reduction Process</t>
  </si>
  <si>
    <t>Electrification</t>
  </si>
  <si>
    <t>Energy Efficiency Improvement</t>
  </si>
  <si>
    <t>CCS_PP</t>
  </si>
  <si>
    <t>CO₂ emissions from combustion processing, the recovery boiler, and the lime kiln, particularly at the kraft pulp mill, can be captured and stored, allowing the industry to be a negative emissions site.</t>
  </si>
  <si>
    <t>Superheated Steam Drying</t>
  </si>
  <si>
    <t>Replacing the air needed to remove water from the paper in the drying section with superheated steam can improve heat recovery (full recovery) and increase energy efficiency. The recovered steam can be used in the next steps of paper production.</t>
  </si>
  <si>
    <t>Gas-Fired Dryers</t>
  </si>
  <si>
    <t>Dryers are heated with hot gases from gas combustion (which may occur in the drum) instead of steam. This dryer technology improves energy efficiency by 75–80% compared to the 65% of the usual system.</t>
  </si>
  <si>
    <t>Microwave Drying</t>
  </si>
  <si>
    <t>Paper is dried by exposure to microwave radiation. This technology increases the drying rate and reduces the total energy consumption.</t>
  </si>
  <si>
    <t>Ironmaking</t>
  </si>
  <si>
    <t>Pulping</t>
  </si>
  <si>
    <t>Papermaking</t>
  </si>
  <si>
    <t>NMM</t>
  </si>
  <si>
    <t>CCS-Oxyfuel</t>
  </si>
  <si>
    <t>Using oxygen instead of air to produce CO₂-rich exhaust gas that can be easily captured after purification.</t>
  </si>
  <si>
    <t>Cement making</t>
  </si>
  <si>
    <t>ELEC_NMM</t>
  </si>
  <si>
    <t>Clinker making</t>
  </si>
  <si>
    <t>Instead of fossil fuels, electricity can be used to meet the clinker kiln’s high temperature (1400 ◦C) heat demand. Electrification is achieved by adapting plasma technologies, microwave heating, and induction heating, which are not commercially available.</t>
  </si>
  <si>
    <t>Waste Heat Recovery</t>
  </si>
  <si>
    <t>Recovery of waste heat from the kiln and clinker cooler and converted to electricity using available technologies such as Organic Rankine Cycle, Single Flash Steam Cycle, Duel Pressure Steam Cycle.</t>
  </si>
  <si>
    <t>Advanced Grinding</t>
  </si>
  <si>
    <t>New grinding technologies such as ultrasonic grinding and noncontact grinding are more efficient grinding processes that can be applied to both raw materials and fuel grinding.</t>
  </si>
  <si>
    <t>New Binder - Carbonate Calcium Silicates</t>
  </si>
  <si>
    <t>New Binder - Magnesium Silicates</t>
  </si>
  <si>
    <t>New Binder - Alkali Activated Binders</t>
  </si>
  <si>
    <t>Carbonated calcium silicate is a new alternative clinker with little lime compared to conventional clinker. It can be produced in the same kiln as Portland cement with a lower burning temperature.</t>
  </si>
  <si>
    <t>Magnesium oxide, which is produced by calcining natural magnesite rock, can be used instead of limestone for clinker production and leads to negative emissions in cement production, as the CO₂ produced during the process is returned to the process.</t>
  </si>
  <si>
    <t>The alkali-activated material, a source of soluble base activator (alkali), and aluminum-rich materials produce the cement with lower energy and carbon intensity than Portland cement.</t>
  </si>
  <si>
    <t>TRL step</t>
  </si>
  <si>
    <t>Sappi Gratkorn</t>
  </si>
  <si>
    <t>comments</t>
  </si>
  <si>
    <t>application</t>
  </si>
  <si>
    <t>Marienhütte Graz</t>
  </si>
  <si>
    <t>Böhler Edelstahl Kapfenberg</t>
  </si>
  <si>
    <t>Breitendorf Edelstahl Mitterdorf</t>
  </si>
  <si>
    <t>https://www.klimafonds.gv.at/wp-content/uploads/sites/16/KLIENEisen-StahlF-u-E-Fahrplan.pdf</t>
  </si>
  <si>
    <t>location</t>
  </si>
  <si>
    <t>Linz</t>
  </si>
  <si>
    <t>Leoben</t>
  </si>
  <si>
    <t>Graz</t>
  </si>
  <si>
    <t>Kapfenberg</t>
  </si>
  <si>
    <t>Sankt Barbara im Mürztal</t>
  </si>
  <si>
    <t>Gratkorn</t>
  </si>
  <si>
    <t>AustroCell Hallein</t>
  </si>
  <si>
    <t>Brigl&amp;Bergmeister</t>
  </si>
  <si>
    <t>Essity Austria</t>
  </si>
  <si>
    <t>Dr. Franz Feuerstein</t>
  </si>
  <si>
    <t>W. Hamburger</t>
  </si>
  <si>
    <t>Laakirchen Papier</t>
  </si>
  <si>
    <t>Lenzing</t>
  </si>
  <si>
    <t>Lenzing Papier</t>
  </si>
  <si>
    <t>Mayr-Meinhof Karton</t>
  </si>
  <si>
    <t>Merckens Karton- und Pappenfabrik</t>
  </si>
  <si>
    <t>Mondi Frantschach</t>
  </si>
  <si>
    <t>Mondi Neusiedler</t>
  </si>
  <si>
    <t>Ybbstaler Zellstoff</t>
  </si>
  <si>
    <t>Smurfit Kappa Nettingsdorf</t>
  </si>
  <si>
    <t>Norske Skog Bruck</t>
  </si>
  <si>
    <t>Zellstoff Pöls</t>
  </si>
  <si>
    <t>Poneder</t>
  </si>
  <si>
    <t>Profümed</t>
  </si>
  <si>
    <t>Rondo Ganahl</t>
  </si>
  <si>
    <t>Salzer Papier</t>
  </si>
  <si>
    <t>UPM-Kymmene Austria</t>
  </si>
  <si>
    <t>Papierfabrik Wattens</t>
  </si>
  <si>
    <t>Hallein</t>
  </si>
  <si>
    <t>Wattens</t>
  </si>
  <si>
    <t>Niklasdorf</t>
  </si>
  <si>
    <t>Pernitz</t>
  </si>
  <si>
    <t>Traun</t>
  </si>
  <si>
    <t>Pitten</t>
  </si>
  <si>
    <t>Laakirchen</t>
  </si>
  <si>
    <t>Frohnleiten</t>
  </si>
  <si>
    <t>Schwertberg</t>
  </si>
  <si>
    <t>Amstetten</t>
  </si>
  <si>
    <t>Kematen an der Ybbs</t>
  </si>
  <si>
    <t>Ansfelden</t>
  </si>
  <si>
    <t>Bruck an der Mur</t>
  </si>
  <si>
    <t>Pöls-Oberkurzheim</t>
  </si>
  <si>
    <t>Grimmenstein</t>
  </si>
  <si>
    <t>St. Pölten</t>
  </si>
  <si>
    <t>Frastanz</t>
  </si>
  <si>
    <t>Frantschach-St.Gertraud</t>
  </si>
  <si>
    <t>Alpacem Zement Wietersdorf</t>
  </si>
  <si>
    <t>Klein St. Paul</t>
  </si>
  <si>
    <t>Alpacem Zement Peggau</t>
  </si>
  <si>
    <t>Peggau</t>
  </si>
  <si>
    <t>Baumit</t>
  </si>
  <si>
    <t>Waldegg</t>
  </si>
  <si>
    <t>Danucem</t>
  </si>
  <si>
    <t>Wien</t>
  </si>
  <si>
    <t>Holcim Mannersdorf</t>
  </si>
  <si>
    <t>Holcim Retznei</t>
  </si>
  <si>
    <t>Holcim Bludenz</t>
  </si>
  <si>
    <t>Kirchdorfer Zementwerk Hofmann</t>
  </si>
  <si>
    <t>Leube</t>
  </si>
  <si>
    <t>Schretter und Cie</t>
  </si>
  <si>
    <t>SPZ Eiberg</t>
  </si>
  <si>
    <t>Zementwerk Hatschek</t>
  </si>
  <si>
    <t>Mannersdorf am Leithagebirge</t>
  </si>
  <si>
    <t>Ehrenhausen  an der Weinstraße</t>
  </si>
  <si>
    <t>Kirchdorf an der Krems</t>
  </si>
  <si>
    <t>Grödig</t>
  </si>
  <si>
    <t>Vils</t>
  </si>
  <si>
    <t>Kirchbichl</t>
  </si>
  <si>
    <t>Gmunden</t>
  </si>
  <si>
    <t>voest Linz A</t>
  </si>
  <si>
    <t>voest Linz B</t>
  </si>
  <si>
    <t>voest Linz C</t>
  </si>
  <si>
    <t>voest Donawitz A</t>
  </si>
  <si>
    <t>voest Donawitz B</t>
  </si>
  <si>
    <t>Hochofen 2</t>
  </si>
  <si>
    <t>Hochofen 3</t>
  </si>
  <si>
    <t>NB-AAB</t>
  </si>
  <si>
    <t>NB-MS</t>
  </si>
  <si>
    <t>NB-CCS</t>
  </si>
  <si>
    <t>AG</t>
  </si>
  <si>
    <t>WHR</t>
  </si>
  <si>
    <t>CCS-O</t>
  </si>
  <si>
    <t>MD</t>
  </si>
  <si>
    <t>GFD</t>
  </si>
  <si>
    <t>SSD</t>
  </si>
  <si>
    <t>HPHR</t>
  </si>
  <si>
    <t>EB</t>
  </si>
  <si>
    <t>BLG</t>
  </si>
  <si>
    <t>DRI-H2</t>
  </si>
  <si>
    <t>DRI-NG</t>
  </si>
  <si>
    <t>TGR</t>
  </si>
  <si>
    <t>SRP</t>
  </si>
  <si>
    <t>coal</t>
  </si>
  <si>
    <t>alt</t>
  </si>
  <si>
    <t>CCS-A</t>
  </si>
  <si>
    <t>CCS-Amine gas treating</t>
  </si>
  <si>
    <t>Amine gas treating uses aqueous solutions of various alkylamines to remove hydrogen sulfide and CO2 from gases.</t>
  </si>
  <si>
    <t>EAF</t>
  </si>
  <si>
    <t>Electric Arc Furnace</t>
  </si>
  <si>
    <t>Steelmaking</t>
  </si>
  <si>
    <t>Use electricity to melt iron to produce steel</t>
  </si>
  <si>
    <t>price</t>
  </si>
  <si>
    <t>reduction</t>
  </si>
  <si>
    <t>green</t>
  </si>
  <si>
    <t>grey</t>
  </si>
  <si>
    <t>mix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</si>
</sst>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sz val="11"/>
      <color theme="1"/>
      <name val="Segoe UI Light"/>
      <family val="2"/>
    </font>
    <font>
      <sz val="9"/>
      <color indexed="81"/>
      <name val="Segoe UI"/>
      <charset val="1"/>
    </font>
    <font>
      <b/>
      <sz val="9"/>
      <color indexed="81"/>
      <name val="Segoe UI"/>
      <charset val="1"/>
    </font>
  </fonts>
  <fills count="3">
    <fill>
      <patternFill patternType="none"/>
    </fill>
    <fill>
      <patternFill patternType="gray125"/>
    </fill>
    <fill>
      <patternFill patternType="solid">
        <fgColor rgb="FFFFFF00"/>
        <bgColor indexed="64"/>
      </patternFill>
    </fill>
  </fills>
  <borders count="2">
    <border>
      <left/>
      <right/>
      <top/>
      <bottom/>
      <diagonal/>
    </border>
    <border>
      <left/>
      <right/>
      <top/>
      <bottom style="thin">
        <color indexed="64"/>
      </bottom>
      <diagonal/>
    </border>
  </borders>
  <cellStyleXfs count="2">
    <xf numFmtId="0" fontId="0" fillId="0" borderId="0"/>
    <xf numFmtId="0" fontId="2" fillId="0" borderId="0"/>
  </cellStyleXfs>
  <cellXfs count="12">
    <xf numFmtId="0" fontId="0" fillId="0" borderId="0" xfId="0"/>
    <xf numFmtId="0" fontId="1" fillId="0" borderId="0" xfId="0" applyFont="1" applyAlignment="1">
      <alignment horizontal="center"/>
    </xf>
    <xf numFmtId="0" fontId="1" fillId="0" borderId="1" xfId="0" applyFont="1" applyBorder="1" applyAlignment="1">
      <alignment horizontal="center"/>
    </xf>
    <xf numFmtId="0" fontId="0" fillId="0" borderId="0" xfId="0" applyAlignment="1">
      <alignment horizontal="left"/>
    </xf>
    <xf numFmtId="0" fontId="1" fillId="0" borderId="1" xfId="0" applyNumberFormat="1" applyFont="1" applyBorder="1" applyAlignment="1">
      <alignment horizontal="center"/>
    </xf>
    <xf numFmtId="0" fontId="0" fillId="0" borderId="0" xfId="0" applyNumberFormat="1" applyAlignment="1">
      <alignment horizontal="left"/>
    </xf>
    <xf numFmtId="0" fontId="0" fillId="0" borderId="0" xfId="0" applyAlignment="1">
      <alignment horizontal="left" wrapText="1"/>
    </xf>
    <xf numFmtId="0" fontId="0" fillId="0" borderId="0" xfId="0" applyFill="1" applyAlignment="1">
      <alignment horizontal="left"/>
    </xf>
    <xf numFmtId="0" fontId="0" fillId="0" borderId="0" xfId="0" applyAlignment="1">
      <alignment horizontal="right"/>
    </xf>
    <xf numFmtId="0" fontId="0" fillId="0" borderId="0" xfId="0" applyFill="1" applyAlignment="1">
      <alignment horizontal="right"/>
    </xf>
    <xf numFmtId="0" fontId="0" fillId="0" borderId="0" xfId="0" applyNumberFormat="1" applyFill="1" applyAlignment="1">
      <alignment horizontal="left"/>
    </xf>
    <xf numFmtId="0" fontId="0" fillId="2" borderId="0" xfId="0" applyNumberFormat="1" applyFill="1" applyAlignment="1">
      <alignment horizontal="left"/>
    </xf>
  </cellXfs>
  <cellStyles count="2">
    <cellStyle name="Standard" xfId="0" builtinId="0"/>
    <cellStyle name="Standard 2" xfId="1" xr:uid="{B58E6A9A-864B-4E97-BE1B-B8A1F673290F}"/>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6CD659-E9B5-4363-8C5D-AE9615F69036}">
  <sheetPr codeName="Tabelle1"/>
  <dimension ref="A1:L43"/>
  <sheetViews>
    <sheetView topLeftCell="A10" workbookViewId="0">
      <selection activeCell="K45" sqref="K45"/>
    </sheetView>
  </sheetViews>
  <sheetFormatPr baseColWidth="10" defaultRowHeight="15" x14ac:dyDescent="0.25"/>
  <cols>
    <col min="1" max="1" width="33.28515625" style="3" bestFit="1" customWidth="1"/>
    <col min="2" max="2" width="11.140625" style="3"/>
    <col min="3" max="3" width="11.140625" style="8"/>
    <col min="5" max="5" width="11.42578125" style="3"/>
    <col min="6" max="10" width="7.7109375" customWidth="1"/>
    <col min="11" max="11" width="30.140625" bestFit="1" customWidth="1"/>
    <col min="12" max="12" width="84.42578125" bestFit="1" customWidth="1"/>
  </cols>
  <sheetData>
    <row r="1" spans="1:12" s="1" customFormat="1" x14ac:dyDescent="0.25">
      <c r="A1" s="1" t="s">
        <v>0</v>
      </c>
      <c r="B1" s="1" t="s">
        <v>1</v>
      </c>
      <c r="C1" s="1" t="s">
        <v>3</v>
      </c>
      <c r="D1" s="1" t="s">
        <v>25</v>
      </c>
      <c r="E1" s="1" t="s">
        <v>24</v>
      </c>
      <c r="F1" s="1" t="s">
        <v>6</v>
      </c>
      <c r="G1" s="1" t="s">
        <v>7</v>
      </c>
      <c r="H1" s="1" t="s">
        <v>170</v>
      </c>
      <c r="I1" s="1" t="s">
        <v>26</v>
      </c>
      <c r="J1" s="1" t="s">
        <v>171</v>
      </c>
      <c r="K1" s="1" t="s">
        <v>77</v>
      </c>
      <c r="L1" s="1" t="s">
        <v>71</v>
      </c>
    </row>
    <row r="2" spans="1:12" x14ac:dyDescent="0.25">
      <c r="A2" s="3" t="s">
        <v>147</v>
      </c>
      <c r="B2" s="3" t="s">
        <v>20</v>
      </c>
      <c r="C2" s="8">
        <f>5260000/3</f>
        <v>1753333.3333333333</v>
      </c>
      <c r="D2" s="3">
        <v>1.79</v>
      </c>
      <c r="E2" s="3">
        <f>16.3/3.6</f>
        <v>4.5277777777777777</v>
      </c>
      <c r="F2">
        <v>0.1</v>
      </c>
      <c r="G2" s="8">
        <v>0.15</v>
      </c>
      <c r="H2">
        <v>0.75</v>
      </c>
      <c r="I2">
        <v>0</v>
      </c>
      <c r="J2">
        <v>0</v>
      </c>
      <c r="K2" t="s">
        <v>78</v>
      </c>
      <c r="L2" t="s">
        <v>76</v>
      </c>
    </row>
    <row r="3" spans="1:12" x14ac:dyDescent="0.25">
      <c r="A3" s="3" t="s">
        <v>148</v>
      </c>
      <c r="B3" s="3" t="s">
        <v>20</v>
      </c>
      <c r="C3" s="8">
        <f t="shared" ref="C3:C4" si="0">5260000/3</f>
        <v>1753333.3333333333</v>
      </c>
      <c r="D3" s="3">
        <v>1.79</v>
      </c>
      <c r="E3" s="3">
        <f t="shared" ref="E3:E6" si="1">16.3/3.6</f>
        <v>4.5277777777777777</v>
      </c>
      <c r="F3">
        <v>0.1</v>
      </c>
      <c r="G3" s="8">
        <v>0.15</v>
      </c>
      <c r="H3">
        <v>0.75</v>
      </c>
      <c r="I3">
        <v>0</v>
      </c>
      <c r="J3">
        <v>0</v>
      </c>
      <c r="K3" t="s">
        <v>78</v>
      </c>
      <c r="L3" t="s">
        <v>152</v>
      </c>
    </row>
    <row r="4" spans="1:12" x14ac:dyDescent="0.25">
      <c r="A4" s="3" t="s">
        <v>149</v>
      </c>
      <c r="B4" s="3" t="s">
        <v>20</v>
      </c>
      <c r="C4" s="8">
        <f t="shared" si="0"/>
        <v>1753333.3333333333</v>
      </c>
      <c r="D4" s="3">
        <v>1.79</v>
      </c>
      <c r="E4" s="3">
        <f t="shared" si="1"/>
        <v>4.5277777777777777</v>
      </c>
      <c r="F4">
        <v>0.1</v>
      </c>
      <c r="G4" s="8">
        <v>0.15</v>
      </c>
      <c r="H4">
        <v>0.75</v>
      </c>
      <c r="I4">
        <v>0</v>
      </c>
      <c r="J4">
        <v>0</v>
      </c>
      <c r="K4" t="s">
        <v>78</v>
      </c>
      <c r="L4" t="s">
        <v>153</v>
      </c>
    </row>
    <row r="5" spans="1:12" x14ac:dyDescent="0.25">
      <c r="A5" s="3" t="s">
        <v>150</v>
      </c>
      <c r="B5" s="3" t="s">
        <v>20</v>
      </c>
      <c r="C5" s="8">
        <f>1610000/3</f>
        <v>536666.66666666663</v>
      </c>
      <c r="D5" s="3">
        <v>1.79</v>
      </c>
      <c r="E5" s="3">
        <f t="shared" si="1"/>
        <v>4.5277777777777777</v>
      </c>
      <c r="F5">
        <v>0.1</v>
      </c>
      <c r="G5" s="8">
        <v>0.15</v>
      </c>
      <c r="H5">
        <v>0.75</v>
      </c>
      <c r="I5">
        <v>0</v>
      </c>
      <c r="J5">
        <v>0</v>
      </c>
      <c r="K5" t="s">
        <v>79</v>
      </c>
      <c r="L5" t="s">
        <v>76</v>
      </c>
    </row>
    <row r="6" spans="1:12" x14ac:dyDescent="0.25">
      <c r="A6" s="3" t="s">
        <v>151</v>
      </c>
      <c r="B6" s="3" t="s">
        <v>20</v>
      </c>
      <c r="C6" s="8">
        <f>1610000/3</f>
        <v>536666.66666666663</v>
      </c>
      <c r="D6" s="3">
        <v>1.79</v>
      </c>
      <c r="E6" s="3">
        <f t="shared" si="1"/>
        <v>4.5277777777777777</v>
      </c>
      <c r="F6">
        <v>0.1</v>
      </c>
      <c r="G6" s="8">
        <v>0.15</v>
      </c>
      <c r="H6">
        <v>0.75</v>
      </c>
      <c r="I6">
        <v>0</v>
      </c>
      <c r="J6">
        <v>0</v>
      </c>
      <c r="K6" t="s">
        <v>79</v>
      </c>
      <c r="L6" t="s">
        <v>152</v>
      </c>
    </row>
    <row r="7" spans="1:12" x14ac:dyDescent="0.25">
      <c r="A7" s="3" t="s">
        <v>73</v>
      </c>
      <c r="B7" s="3" t="s">
        <v>20</v>
      </c>
      <c r="C7" s="9">
        <v>410000</v>
      </c>
      <c r="D7" s="3">
        <v>0.16</v>
      </c>
      <c r="E7" s="3">
        <v>1.1000000000000001</v>
      </c>
      <c r="F7">
        <v>0.8</v>
      </c>
      <c r="G7" s="8">
        <v>0</v>
      </c>
      <c r="H7">
        <v>0.2</v>
      </c>
      <c r="I7">
        <v>0</v>
      </c>
      <c r="J7">
        <v>0</v>
      </c>
      <c r="K7" t="s">
        <v>80</v>
      </c>
      <c r="L7" t="s">
        <v>76</v>
      </c>
    </row>
    <row r="8" spans="1:12" x14ac:dyDescent="0.25">
      <c r="A8" s="3" t="s">
        <v>74</v>
      </c>
      <c r="B8" s="3" t="s">
        <v>20</v>
      </c>
      <c r="C8" s="9">
        <v>205000</v>
      </c>
      <c r="D8" s="3">
        <v>0.16</v>
      </c>
      <c r="E8" s="3">
        <v>1.1000000000000001</v>
      </c>
      <c r="F8">
        <v>0.8</v>
      </c>
      <c r="G8" s="8">
        <v>0</v>
      </c>
      <c r="H8">
        <v>0.2</v>
      </c>
      <c r="I8">
        <v>0</v>
      </c>
      <c r="J8">
        <v>0</v>
      </c>
      <c r="K8" t="s">
        <v>81</v>
      </c>
      <c r="L8" t="s">
        <v>76</v>
      </c>
    </row>
    <row r="9" spans="1:12" x14ac:dyDescent="0.25">
      <c r="A9" s="3" t="s">
        <v>75</v>
      </c>
      <c r="B9" s="3" t="s">
        <v>20</v>
      </c>
      <c r="C9" s="9">
        <v>110000</v>
      </c>
      <c r="D9" s="3">
        <v>0.16</v>
      </c>
      <c r="E9" s="3">
        <v>1.1000000000000001</v>
      </c>
      <c r="F9">
        <v>0.8</v>
      </c>
      <c r="G9" s="8">
        <v>0</v>
      </c>
      <c r="H9">
        <v>0.2</v>
      </c>
      <c r="I9">
        <v>0</v>
      </c>
      <c r="J9">
        <v>0</v>
      </c>
      <c r="K9" t="s">
        <v>82</v>
      </c>
      <c r="L9" t="s">
        <v>76</v>
      </c>
    </row>
    <row r="10" spans="1:12" x14ac:dyDescent="0.25">
      <c r="A10" s="3" t="s">
        <v>70</v>
      </c>
      <c r="B10" s="3" t="s">
        <v>28</v>
      </c>
      <c r="C10" s="8">
        <v>1000000</v>
      </c>
      <c r="D10" s="7">
        <v>0.41</v>
      </c>
      <c r="E10" s="3">
        <f t="shared" ref="E10:E32" si="2">13.53/3.6</f>
        <v>3.7583333333333329</v>
      </c>
      <c r="F10">
        <v>0.26</v>
      </c>
      <c r="G10">
        <v>0.3</v>
      </c>
      <c r="H10">
        <v>0.04</v>
      </c>
      <c r="I10">
        <v>0</v>
      </c>
      <c r="J10">
        <v>0.4</v>
      </c>
      <c r="K10" t="s">
        <v>83</v>
      </c>
    </row>
    <row r="11" spans="1:12" x14ac:dyDescent="0.25">
      <c r="A11" s="3" t="s">
        <v>84</v>
      </c>
      <c r="B11" s="3" t="s">
        <v>28</v>
      </c>
      <c r="C11" s="9">
        <v>160000</v>
      </c>
      <c r="D11" s="7">
        <v>0.41</v>
      </c>
      <c r="E11" s="3">
        <f t="shared" si="2"/>
        <v>3.7583333333333329</v>
      </c>
      <c r="F11">
        <v>0.26</v>
      </c>
      <c r="G11">
        <v>0.3</v>
      </c>
      <c r="H11">
        <v>0.04</v>
      </c>
      <c r="I11">
        <v>0</v>
      </c>
      <c r="J11">
        <v>0.4</v>
      </c>
      <c r="K11" t="s">
        <v>106</v>
      </c>
    </row>
    <row r="12" spans="1:12" x14ac:dyDescent="0.25">
      <c r="A12" s="3" t="s">
        <v>85</v>
      </c>
      <c r="B12" s="3" t="s">
        <v>28</v>
      </c>
      <c r="C12" s="9">
        <v>80000</v>
      </c>
      <c r="D12" s="7">
        <v>0.41</v>
      </c>
      <c r="E12" s="3">
        <f t="shared" si="2"/>
        <v>3.7583333333333329</v>
      </c>
      <c r="F12">
        <v>0.26</v>
      </c>
      <c r="G12">
        <v>0.3</v>
      </c>
      <c r="H12">
        <v>0.04</v>
      </c>
      <c r="I12">
        <v>0</v>
      </c>
      <c r="J12">
        <v>0.4</v>
      </c>
      <c r="K12" t="s">
        <v>108</v>
      </c>
    </row>
    <row r="13" spans="1:12" x14ac:dyDescent="0.25">
      <c r="A13" s="3" t="s">
        <v>86</v>
      </c>
      <c r="B13" s="3" t="s">
        <v>28</v>
      </c>
      <c r="C13" s="9">
        <v>130000</v>
      </c>
      <c r="D13" s="7">
        <v>0.41</v>
      </c>
      <c r="E13" s="3">
        <f t="shared" si="2"/>
        <v>3.7583333333333329</v>
      </c>
      <c r="F13">
        <v>0.26</v>
      </c>
      <c r="G13">
        <v>0.3</v>
      </c>
      <c r="H13">
        <v>0.04</v>
      </c>
      <c r="I13">
        <v>0</v>
      </c>
      <c r="J13">
        <v>0.4</v>
      </c>
      <c r="K13" t="s">
        <v>109</v>
      </c>
    </row>
    <row r="14" spans="1:12" x14ac:dyDescent="0.25">
      <c r="A14" s="3" t="s">
        <v>87</v>
      </c>
      <c r="B14" s="3" t="s">
        <v>28</v>
      </c>
      <c r="C14" s="9">
        <v>90000</v>
      </c>
      <c r="D14" s="7">
        <v>0.41</v>
      </c>
      <c r="E14" s="3">
        <f t="shared" si="2"/>
        <v>3.7583333333333329</v>
      </c>
      <c r="F14">
        <v>0.26</v>
      </c>
      <c r="G14">
        <v>0.3</v>
      </c>
      <c r="H14">
        <v>0.04</v>
      </c>
      <c r="I14">
        <v>0</v>
      </c>
      <c r="J14">
        <v>0.4</v>
      </c>
      <c r="K14" t="s">
        <v>110</v>
      </c>
    </row>
    <row r="15" spans="1:12" x14ac:dyDescent="0.25">
      <c r="A15" s="3" t="s">
        <v>88</v>
      </c>
      <c r="B15" s="3" t="s">
        <v>28</v>
      </c>
      <c r="C15" s="9">
        <v>450000</v>
      </c>
      <c r="D15" s="7">
        <v>0.41</v>
      </c>
      <c r="E15" s="3">
        <f t="shared" si="2"/>
        <v>3.7583333333333329</v>
      </c>
      <c r="F15">
        <v>0.26</v>
      </c>
      <c r="G15">
        <v>0.3</v>
      </c>
      <c r="H15">
        <v>0.04</v>
      </c>
      <c r="I15">
        <v>0</v>
      </c>
      <c r="J15">
        <v>0.4</v>
      </c>
      <c r="K15" t="s">
        <v>111</v>
      </c>
    </row>
    <row r="16" spans="1:12" x14ac:dyDescent="0.25">
      <c r="A16" s="3" t="s">
        <v>89</v>
      </c>
      <c r="B16" s="3" t="s">
        <v>28</v>
      </c>
      <c r="C16" s="9">
        <v>800000</v>
      </c>
      <c r="D16" s="7">
        <v>0.41</v>
      </c>
      <c r="E16" s="3">
        <f t="shared" si="2"/>
        <v>3.7583333333333329</v>
      </c>
      <c r="F16">
        <v>0.26</v>
      </c>
      <c r="G16">
        <v>0.3</v>
      </c>
      <c r="H16">
        <v>0.04</v>
      </c>
      <c r="I16">
        <v>0</v>
      </c>
      <c r="J16">
        <v>0.4</v>
      </c>
      <c r="K16" t="s">
        <v>112</v>
      </c>
    </row>
    <row r="17" spans="1:11" x14ac:dyDescent="0.25">
      <c r="A17" s="3" t="s">
        <v>90</v>
      </c>
      <c r="B17" s="3" t="s">
        <v>28</v>
      </c>
      <c r="C17" s="9">
        <v>300000</v>
      </c>
      <c r="D17" s="7">
        <v>0.41</v>
      </c>
      <c r="E17" s="3">
        <f t="shared" si="2"/>
        <v>3.7583333333333329</v>
      </c>
      <c r="F17">
        <v>0.26</v>
      </c>
      <c r="G17">
        <v>0.3</v>
      </c>
      <c r="H17">
        <v>0.04</v>
      </c>
      <c r="I17">
        <v>0</v>
      </c>
      <c r="J17">
        <v>0.4</v>
      </c>
      <c r="K17" t="s">
        <v>90</v>
      </c>
    </row>
    <row r="18" spans="1:11" x14ac:dyDescent="0.25">
      <c r="A18" s="3" t="s">
        <v>91</v>
      </c>
      <c r="B18" s="3" t="s">
        <v>28</v>
      </c>
      <c r="C18" s="9">
        <v>100000</v>
      </c>
      <c r="D18" s="7">
        <v>0.41</v>
      </c>
      <c r="E18" s="3">
        <f t="shared" si="2"/>
        <v>3.7583333333333329</v>
      </c>
      <c r="F18">
        <v>0.26</v>
      </c>
      <c r="G18">
        <v>0.3</v>
      </c>
      <c r="H18">
        <v>0.04</v>
      </c>
      <c r="I18">
        <v>0</v>
      </c>
      <c r="J18">
        <v>0.4</v>
      </c>
      <c r="K18" t="s">
        <v>90</v>
      </c>
    </row>
    <row r="19" spans="1:11" x14ac:dyDescent="0.25">
      <c r="A19" s="3" t="s">
        <v>92</v>
      </c>
      <c r="B19" s="3" t="s">
        <v>28</v>
      </c>
      <c r="C19" s="9">
        <v>520000</v>
      </c>
      <c r="D19" s="7">
        <v>0.41</v>
      </c>
      <c r="E19" s="3">
        <f t="shared" si="2"/>
        <v>3.7583333333333329</v>
      </c>
      <c r="F19">
        <v>0.26</v>
      </c>
      <c r="G19">
        <v>0.3</v>
      </c>
      <c r="H19">
        <v>0.04</v>
      </c>
      <c r="I19">
        <v>0</v>
      </c>
      <c r="J19">
        <v>0.4</v>
      </c>
      <c r="K19" t="s">
        <v>113</v>
      </c>
    </row>
    <row r="20" spans="1:11" x14ac:dyDescent="0.25">
      <c r="A20" s="3" t="s">
        <v>93</v>
      </c>
      <c r="B20" s="3" t="s">
        <v>28</v>
      </c>
      <c r="C20" s="9">
        <v>10000</v>
      </c>
      <c r="D20" s="7">
        <v>0.41</v>
      </c>
      <c r="E20" s="3">
        <f t="shared" si="2"/>
        <v>3.7583333333333329</v>
      </c>
      <c r="F20">
        <v>0.26</v>
      </c>
      <c r="G20">
        <v>0.3</v>
      </c>
      <c r="H20">
        <v>0.04</v>
      </c>
      <c r="I20">
        <v>0</v>
      </c>
      <c r="J20">
        <v>0.4</v>
      </c>
      <c r="K20" t="s">
        <v>114</v>
      </c>
    </row>
    <row r="21" spans="1:11" x14ac:dyDescent="0.25">
      <c r="A21" s="3" t="s">
        <v>94</v>
      </c>
      <c r="B21" s="3" t="s">
        <v>28</v>
      </c>
      <c r="C21" s="9">
        <v>270000</v>
      </c>
      <c r="D21" s="7">
        <v>0.41</v>
      </c>
      <c r="E21" s="3">
        <f t="shared" si="2"/>
        <v>3.7583333333333329</v>
      </c>
      <c r="F21">
        <v>0.26</v>
      </c>
      <c r="G21">
        <v>0.3</v>
      </c>
      <c r="H21">
        <v>0.04</v>
      </c>
      <c r="I21">
        <v>0</v>
      </c>
      <c r="J21">
        <v>0.4</v>
      </c>
      <c r="K21" t="s">
        <v>123</v>
      </c>
    </row>
    <row r="22" spans="1:11" x14ac:dyDescent="0.25">
      <c r="A22" s="3" t="s">
        <v>95</v>
      </c>
      <c r="B22" s="3" t="s">
        <v>28</v>
      </c>
      <c r="C22" s="9">
        <v>200000</v>
      </c>
      <c r="D22" s="7">
        <v>0.41</v>
      </c>
      <c r="E22" s="3">
        <f t="shared" si="2"/>
        <v>3.7583333333333329</v>
      </c>
      <c r="F22">
        <v>0.26</v>
      </c>
      <c r="G22">
        <v>0.3</v>
      </c>
      <c r="H22">
        <v>0.04</v>
      </c>
      <c r="I22">
        <v>0</v>
      </c>
      <c r="J22">
        <v>0.4</v>
      </c>
      <c r="K22" t="s">
        <v>115</v>
      </c>
    </row>
    <row r="23" spans="1:11" x14ac:dyDescent="0.25">
      <c r="A23" s="3" t="s">
        <v>96</v>
      </c>
      <c r="B23" s="3" t="s">
        <v>28</v>
      </c>
      <c r="C23" s="9">
        <v>70000</v>
      </c>
      <c r="D23" s="7">
        <v>0.41</v>
      </c>
      <c r="E23" s="3">
        <f t="shared" si="2"/>
        <v>3.7583333333333329</v>
      </c>
      <c r="F23">
        <v>0.26</v>
      </c>
      <c r="G23">
        <v>0.3</v>
      </c>
      <c r="H23">
        <v>0.04</v>
      </c>
      <c r="I23">
        <v>0</v>
      </c>
      <c r="J23">
        <v>0.4</v>
      </c>
      <c r="K23" t="s">
        <v>116</v>
      </c>
    </row>
    <row r="24" spans="1:11" x14ac:dyDescent="0.25">
      <c r="A24" s="3" t="s">
        <v>97</v>
      </c>
      <c r="B24" s="3" t="s">
        <v>28</v>
      </c>
      <c r="C24" s="9">
        <v>440000</v>
      </c>
      <c r="D24" s="7">
        <v>0.41</v>
      </c>
      <c r="E24" s="3">
        <f t="shared" si="2"/>
        <v>3.7583333333333329</v>
      </c>
      <c r="F24">
        <v>0.26</v>
      </c>
      <c r="G24">
        <v>0.3</v>
      </c>
      <c r="H24">
        <v>0.04</v>
      </c>
      <c r="I24">
        <v>0</v>
      </c>
      <c r="J24">
        <v>0.4</v>
      </c>
      <c r="K24" t="s">
        <v>117</v>
      </c>
    </row>
    <row r="25" spans="1:11" x14ac:dyDescent="0.25">
      <c r="A25" s="3" t="s">
        <v>98</v>
      </c>
      <c r="B25" s="3" t="s">
        <v>28</v>
      </c>
      <c r="C25" s="9">
        <v>370000</v>
      </c>
      <c r="D25" s="7">
        <v>0.41</v>
      </c>
      <c r="E25" s="3">
        <f t="shared" si="2"/>
        <v>3.7583333333333329</v>
      </c>
      <c r="F25">
        <v>0.26</v>
      </c>
      <c r="G25">
        <v>0.3</v>
      </c>
      <c r="H25">
        <v>0.04</v>
      </c>
      <c r="I25">
        <v>0</v>
      </c>
      <c r="J25">
        <v>0.4</v>
      </c>
      <c r="K25" t="s">
        <v>118</v>
      </c>
    </row>
    <row r="26" spans="1:11" x14ac:dyDescent="0.25">
      <c r="A26" s="3" t="s">
        <v>99</v>
      </c>
      <c r="B26" s="3" t="s">
        <v>28</v>
      </c>
      <c r="C26" s="9">
        <v>200000</v>
      </c>
      <c r="D26" s="7">
        <v>0.41</v>
      </c>
      <c r="E26" s="3">
        <f t="shared" si="2"/>
        <v>3.7583333333333329</v>
      </c>
      <c r="F26">
        <v>0.26</v>
      </c>
      <c r="G26">
        <v>0.3</v>
      </c>
      <c r="H26">
        <v>0.04</v>
      </c>
      <c r="I26">
        <v>0</v>
      </c>
      <c r="J26">
        <v>0.4</v>
      </c>
      <c r="K26" t="s">
        <v>119</v>
      </c>
    </row>
    <row r="27" spans="1:11" x14ac:dyDescent="0.25">
      <c r="A27" s="3" t="s">
        <v>100</v>
      </c>
      <c r="B27" s="3" t="s">
        <v>28</v>
      </c>
      <c r="C27" s="9">
        <v>1000</v>
      </c>
      <c r="D27" s="7">
        <v>0.41</v>
      </c>
      <c r="E27" s="3">
        <f t="shared" si="2"/>
        <v>3.7583333333333329</v>
      </c>
      <c r="F27">
        <v>0.26</v>
      </c>
      <c r="G27">
        <v>0.3</v>
      </c>
      <c r="H27">
        <v>0.04</v>
      </c>
      <c r="I27">
        <v>0</v>
      </c>
      <c r="J27">
        <v>0.4</v>
      </c>
      <c r="K27" t="s">
        <v>115</v>
      </c>
    </row>
    <row r="28" spans="1:11" x14ac:dyDescent="0.25">
      <c r="A28" s="3" t="s">
        <v>101</v>
      </c>
      <c r="B28" s="3" t="s">
        <v>28</v>
      </c>
      <c r="C28" s="9">
        <v>5000</v>
      </c>
      <c r="D28" s="7">
        <v>0.41</v>
      </c>
      <c r="E28" s="3">
        <f t="shared" si="2"/>
        <v>3.7583333333333329</v>
      </c>
      <c r="F28">
        <v>0.26</v>
      </c>
      <c r="G28">
        <v>0.3</v>
      </c>
      <c r="H28">
        <v>0.04</v>
      </c>
      <c r="I28">
        <v>0</v>
      </c>
      <c r="J28">
        <v>0.4</v>
      </c>
      <c r="K28" t="s">
        <v>120</v>
      </c>
    </row>
    <row r="29" spans="1:11" x14ac:dyDescent="0.25">
      <c r="A29" s="3" t="s">
        <v>102</v>
      </c>
      <c r="B29" s="3" t="s">
        <v>28</v>
      </c>
      <c r="C29" s="9">
        <v>120000</v>
      </c>
      <c r="D29" s="7">
        <v>0.41</v>
      </c>
      <c r="E29" s="3">
        <f t="shared" si="2"/>
        <v>3.7583333333333329</v>
      </c>
      <c r="F29">
        <v>0.26</v>
      </c>
      <c r="G29">
        <v>0.3</v>
      </c>
      <c r="H29">
        <v>0.04</v>
      </c>
      <c r="I29">
        <v>0</v>
      </c>
      <c r="J29">
        <v>0.4</v>
      </c>
      <c r="K29" t="s">
        <v>122</v>
      </c>
    </row>
    <row r="30" spans="1:11" x14ac:dyDescent="0.25">
      <c r="A30" s="3" t="s">
        <v>103</v>
      </c>
      <c r="B30" s="3" t="s">
        <v>28</v>
      </c>
      <c r="C30" s="9">
        <v>30000</v>
      </c>
      <c r="D30" s="7">
        <v>0.41</v>
      </c>
      <c r="E30" s="3">
        <f t="shared" si="2"/>
        <v>3.7583333333333329</v>
      </c>
      <c r="F30">
        <v>0.26</v>
      </c>
      <c r="G30">
        <v>0.3</v>
      </c>
      <c r="H30">
        <v>0.04</v>
      </c>
      <c r="I30">
        <v>0</v>
      </c>
      <c r="J30">
        <v>0.4</v>
      </c>
      <c r="K30" t="s">
        <v>121</v>
      </c>
    </row>
    <row r="31" spans="1:11" x14ac:dyDescent="0.25">
      <c r="A31" s="3" t="s">
        <v>104</v>
      </c>
      <c r="B31" s="3" t="s">
        <v>28</v>
      </c>
      <c r="C31" s="9">
        <v>270000</v>
      </c>
      <c r="D31" s="7">
        <v>0.41</v>
      </c>
      <c r="E31" s="3">
        <f t="shared" si="2"/>
        <v>3.7583333333333329</v>
      </c>
      <c r="F31">
        <v>0.26</v>
      </c>
      <c r="G31">
        <v>0.3</v>
      </c>
      <c r="H31">
        <v>0.04</v>
      </c>
      <c r="I31">
        <v>0</v>
      </c>
      <c r="J31">
        <v>0.4</v>
      </c>
      <c r="K31" t="s">
        <v>112</v>
      </c>
    </row>
    <row r="32" spans="1:11" x14ac:dyDescent="0.25">
      <c r="A32" s="3" t="s">
        <v>105</v>
      </c>
      <c r="B32" s="3" t="s">
        <v>28</v>
      </c>
      <c r="C32" s="9">
        <v>60000</v>
      </c>
      <c r="D32" s="7">
        <v>0.41</v>
      </c>
      <c r="E32" s="3">
        <f t="shared" si="2"/>
        <v>3.7583333333333329</v>
      </c>
      <c r="F32">
        <v>0.26</v>
      </c>
      <c r="G32">
        <v>0.3</v>
      </c>
      <c r="H32">
        <v>0.04</v>
      </c>
      <c r="I32">
        <v>0</v>
      </c>
      <c r="J32">
        <v>0.4</v>
      </c>
      <c r="K32" t="s">
        <v>107</v>
      </c>
    </row>
    <row r="33" spans="1:11" x14ac:dyDescent="0.25">
      <c r="A33" s="3" t="s">
        <v>124</v>
      </c>
      <c r="B33" s="3" t="s">
        <v>52</v>
      </c>
      <c r="C33" s="9">
        <v>600000</v>
      </c>
      <c r="D33" s="7">
        <v>0.52</v>
      </c>
      <c r="E33" s="3">
        <f>4.3/3.6</f>
        <v>1.1944444444444444</v>
      </c>
      <c r="F33">
        <v>0.14000000000000001</v>
      </c>
      <c r="G33">
        <v>0.13</v>
      </c>
      <c r="H33">
        <v>0.13</v>
      </c>
      <c r="I33">
        <v>0</v>
      </c>
      <c r="J33">
        <v>0.6</v>
      </c>
      <c r="K33" t="s">
        <v>125</v>
      </c>
    </row>
    <row r="34" spans="1:11" x14ac:dyDescent="0.25">
      <c r="A34" s="3" t="s">
        <v>126</v>
      </c>
      <c r="B34" s="3" t="s">
        <v>52</v>
      </c>
      <c r="C34" s="9">
        <v>400000</v>
      </c>
      <c r="D34" s="7">
        <v>0.52</v>
      </c>
      <c r="E34" s="3">
        <f t="shared" ref="E34:E43" si="3">4.3/3.6</f>
        <v>1.1944444444444444</v>
      </c>
      <c r="F34">
        <v>0.14000000000000001</v>
      </c>
      <c r="G34">
        <v>0.13</v>
      </c>
      <c r="H34">
        <v>0.13</v>
      </c>
      <c r="I34">
        <v>0</v>
      </c>
      <c r="J34">
        <v>0.6</v>
      </c>
      <c r="K34" t="s">
        <v>127</v>
      </c>
    </row>
    <row r="35" spans="1:11" x14ac:dyDescent="0.25">
      <c r="A35" s="3" t="s">
        <v>128</v>
      </c>
      <c r="B35" s="3" t="s">
        <v>52</v>
      </c>
      <c r="C35" s="9">
        <v>340000</v>
      </c>
      <c r="D35" s="7">
        <v>0.52</v>
      </c>
      <c r="E35" s="3">
        <f t="shared" si="3"/>
        <v>1.1944444444444444</v>
      </c>
      <c r="F35">
        <v>0.14000000000000001</v>
      </c>
      <c r="G35">
        <v>0.13</v>
      </c>
      <c r="H35">
        <v>0.13</v>
      </c>
      <c r="I35">
        <v>0</v>
      </c>
      <c r="J35">
        <v>0.6</v>
      </c>
      <c r="K35" t="s">
        <v>129</v>
      </c>
    </row>
    <row r="36" spans="1:11" x14ac:dyDescent="0.25">
      <c r="A36" s="3" t="s">
        <v>130</v>
      </c>
      <c r="B36" s="3" t="s">
        <v>52</v>
      </c>
      <c r="C36" s="9">
        <v>340000</v>
      </c>
      <c r="D36" s="7">
        <v>0.52</v>
      </c>
      <c r="E36" s="3">
        <f t="shared" si="3"/>
        <v>1.1944444444444444</v>
      </c>
      <c r="F36">
        <v>0.14000000000000001</v>
      </c>
      <c r="G36">
        <v>0.13</v>
      </c>
      <c r="H36">
        <v>0.13</v>
      </c>
      <c r="I36">
        <v>0</v>
      </c>
      <c r="J36">
        <v>0.6</v>
      </c>
      <c r="K36" t="s">
        <v>131</v>
      </c>
    </row>
    <row r="37" spans="1:11" x14ac:dyDescent="0.25">
      <c r="A37" s="3" t="s">
        <v>132</v>
      </c>
      <c r="B37" s="3" t="s">
        <v>52</v>
      </c>
      <c r="C37" s="9">
        <v>800000</v>
      </c>
      <c r="D37" s="7">
        <v>0.52</v>
      </c>
      <c r="E37" s="3">
        <f t="shared" si="3"/>
        <v>1.1944444444444444</v>
      </c>
      <c r="F37">
        <v>0.14000000000000001</v>
      </c>
      <c r="G37">
        <v>0.13</v>
      </c>
      <c r="H37">
        <v>0.13</v>
      </c>
      <c r="I37">
        <v>0</v>
      </c>
      <c r="J37">
        <v>0.6</v>
      </c>
      <c r="K37" t="s">
        <v>140</v>
      </c>
    </row>
    <row r="38" spans="1:11" x14ac:dyDescent="0.25">
      <c r="A38" s="3" t="s">
        <v>133</v>
      </c>
      <c r="B38" s="3" t="s">
        <v>52</v>
      </c>
      <c r="C38" s="9">
        <v>800000</v>
      </c>
      <c r="D38" s="7">
        <v>0.52</v>
      </c>
      <c r="E38" s="3">
        <f t="shared" si="3"/>
        <v>1.1944444444444444</v>
      </c>
      <c r="F38">
        <v>0.14000000000000001</v>
      </c>
      <c r="G38">
        <v>0.13</v>
      </c>
      <c r="H38">
        <v>0.13</v>
      </c>
      <c r="I38">
        <v>0</v>
      </c>
      <c r="J38">
        <v>0.6</v>
      </c>
      <c r="K38" t="s">
        <v>141</v>
      </c>
    </row>
    <row r="39" spans="1:11" x14ac:dyDescent="0.25">
      <c r="A39" s="3" t="s">
        <v>135</v>
      </c>
      <c r="B39" s="3" t="s">
        <v>52</v>
      </c>
      <c r="C39" s="9">
        <v>340000</v>
      </c>
      <c r="D39" s="7">
        <v>0.52</v>
      </c>
      <c r="E39" s="3">
        <f t="shared" si="3"/>
        <v>1.1944444444444444</v>
      </c>
      <c r="F39">
        <v>0.14000000000000001</v>
      </c>
      <c r="G39">
        <v>0.13</v>
      </c>
      <c r="H39">
        <v>0.13</v>
      </c>
      <c r="I39">
        <v>0</v>
      </c>
      <c r="J39">
        <v>0.6</v>
      </c>
      <c r="K39" t="s">
        <v>142</v>
      </c>
    </row>
    <row r="40" spans="1:11" x14ac:dyDescent="0.25">
      <c r="A40" s="3" t="s">
        <v>136</v>
      </c>
      <c r="B40" s="3" t="s">
        <v>52</v>
      </c>
      <c r="C40" s="9">
        <v>600000</v>
      </c>
      <c r="D40" s="7">
        <v>0.52</v>
      </c>
      <c r="E40" s="3">
        <f t="shared" si="3"/>
        <v>1.1944444444444444</v>
      </c>
      <c r="F40">
        <v>0.14000000000000001</v>
      </c>
      <c r="G40">
        <v>0.13</v>
      </c>
      <c r="H40">
        <v>0.13</v>
      </c>
      <c r="I40">
        <v>0</v>
      </c>
      <c r="J40">
        <v>0.6</v>
      </c>
      <c r="K40" t="s">
        <v>143</v>
      </c>
    </row>
    <row r="41" spans="1:11" x14ac:dyDescent="0.25">
      <c r="A41" s="3" t="s">
        <v>137</v>
      </c>
      <c r="B41" s="3" t="s">
        <v>52</v>
      </c>
      <c r="C41" s="9">
        <v>340000</v>
      </c>
      <c r="D41" s="7">
        <v>0.52</v>
      </c>
      <c r="E41" s="3">
        <f t="shared" si="3"/>
        <v>1.1944444444444444</v>
      </c>
      <c r="F41">
        <v>0.14000000000000001</v>
      </c>
      <c r="G41">
        <v>0.13</v>
      </c>
      <c r="H41">
        <v>0.13</v>
      </c>
      <c r="I41">
        <v>0</v>
      </c>
      <c r="J41">
        <v>0.6</v>
      </c>
      <c r="K41" t="s">
        <v>144</v>
      </c>
    </row>
    <row r="42" spans="1:11" x14ac:dyDescent="0.25">
      <c r="A42" s="3" t="s">
        <v>138</v>
      </c>
      <c r="B42" s="3" t="s">
        <v>52</v>
      </c>
      <c r="C42" s="9">
        <v>340000</v>
      </c>
      <c r="D42" s="7">
        <v>0.52</v>
      </c>
      <c r="E42" s="3">
        <f t="shared" si="3"/>
        <v>1.1944444444444444</v>
      </c>
      <c r="F42">
        <v>0.14000000000000001</v>
      </c>
      <c r="G42">
        <v>0.13</v>
      </c>
      <c r="H42">
        <v>0.13</v>
      </c>
      <c r="I42">
        <v>0</v>
      </c>
      <c r="J42">
        <v>0.6</v>
      </c>
      <c r="K42" t="s">
        <v>145</v>
      </c>
    </row>
    <row r="43" spans="1:11" x14ac:dyDescent="0.25">
      <c r="A43" s="3" t="s">
        <v>139</v>
      </c>
      <c r="B43" s="3" t="s">
        <v>52</v>
      </c>
      <c r="C43" s="9">
        <v>340000</v>
      </c>
      <c r="D43" s="7">
        <v>0.52</v>
      </c>
      <c r="E43" s="3">
        <f t="shared" si="3"/>
        <v>1.1944444444444444</v>
      </c>
      <c r="F43">
        <v>0.14000000000000001</v>
      </c>
      <c r="G43">
        <v>0.13</v>
      </c>
      <c r="H43">
        <v>0.13</v>
      </c>
      <c r="I43">
        <v>0</v>
      </c>
      <c r="J43">
        <v>0.6</v>
      </c>
      <c r="K43" t="s">
        <v>146</v>
      </c>
    </row>
  </sheetData>
  <pageMargins left="0.7" right="0.7" top="0.78740157499999996" bottom="0.78740157499999996" header="0.3" footer="0.3"/>
  <pageSetup paperSize="9" orientation="portrait"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C868D9-76C1-4B0A-9C88-0A4AEE468192}">
  <dimension ref="A1:G3"/>
  <sheetViews>
    <sheetView workbookViewId="0">
      <selection activeCell="C3" sqref="C3"/>
    </sheetView>
  </sheetViews>
  <sheetFormatPr baseColWidth="10" defaultRowHeight="15" x14ac:dyDescent="0.25"/>
  <sheetData>
    <row r="1" spans="1:7" x14ac:dyDescent="0.25">
      <c r="A1" s="1" t="s">
        <v>183</v>
      </c>
      <c r="B1" s="1" t="s">
        <v>6</v>
      </c>
      <c r="C1" s="1" t="s">
        <v>7</v>
      </c>
      <c r="D1" s="1" t="s">
        <v>170</v>
      </c>
      <c r="E1" s="1" t="s">
        <v>26</v>
      </c>
      <c r="F1" s="1" t="s">
        <v>171</v>
      </c>
      <c r="G1" s="1"/>
    </row>
    <row r="2" spans="1:7" x14ac:dyDescent="0.25">
      <c r="A2" s="1" t="s">
        <v>181</v>
      </c>
      <c r="C2">
        <v>5000000</v>
      </c>
      <c r="D2">
        <v>0</v>
      </c>
      <c r="E2">
        <v>5000000</v>
      </c>
    </row>
    <row r="3" spans="1:7" x14ac:dyDescent="0.25">
      <c r="A3" s="1" t="s">
        <v>182</v>
      </c>
    </row>
  </sheetData>
  <pageMargins left="0.7" right="0.7" top="0.78740157499999996" bottom="0.78740157499999996"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5F2493-F4BC-4BB6-8C10-966C629B36D1}">
  <dimension ref="A1:G3"/>
  <sheetViews>
    <sheetView workbookViewId="0">
      <selection activeCell="F9" sqref="F9"/>
    </sheetView>
  </sheetViews>
  <sheetFormatPr baseColWidth="10" defaultRowHeight="15" x14ac:dyDescent="0.25"/>
  <sheetData>
    <row r="1" spans="1:7" x14ac:dyDescent="0.25">
      <c r="A1" s="1" t="s">
        <v>183</v>
      </c>
      <c r="B1" s="1" t="s">
        <v>6</v>
      </c>
      <c r="C1" s="1" t="s">
        <v>7</v>
      </c>
      <c r="D1" s="1" t="s">
        <v>170</v>
      </c>
      <c r="E1" s="1" t="s">
        <v>26</v>
      </c>
      <c r="F1" s="1" t="s">
        <v>171</v>
      </c>
      <c r="G1" s="1"/>
    </row>
    <row r="2" spans="1:7" x14ac:dyDescent="0.25">
      <c r="A2" s="1" t="s">
        <v>181</v>
      </c>
      <c r="C2">
        <v>15000000</v>
      </c>
      <c r="D2">
        <v>0</v>
      </c>
      <c r="E2">
        <v>10000000</v>
      </c>
    </row>
    <row r="3" spans="1:7" x14ac:dyDescent="0.25">
      <c r="A3" s="1" t="s">
        <v>182</v>
      </c>
    </row>
  </sheetData>
  <pageMargins left="0.7" right="0.7" top="0.78740157499999996" bottom="0.78740157499999996"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D52DC4-7353-4B3B-9049-1A6DF172E922}">
  <dimension ref="A1:G3"/>
  <sheetViews>
    <sheetView tabSelected="1" workbookViewId="0">
      <selection activeCell="E3" sqref="E3"/>
    </sheetView>
  </sheetViews>
  <sheetFormatPr baseColWidth="10" defaultRowHeight="15" x14ac:dyDescent="0.25"/>
  <sheetData>
    <row r="1" spans="1:7" x14ac:dyDescent="0.25">
      <c r="A1" s="1" t="s">
        <v>183</v>
      </c>
      <c r="B1" s="1" t="s">
        <v>6</v>
      </c>
      <c r="C1" s="1" t="s">
        <v>7</v>
      </c>
      <c r="D1" s="1" t="s">
        <v>170</v>
      </c>
      <c r="E1" s="1" t="s">
        <v>26</v>
      </c>
      <c r="F1" s="1" t="s">
        <v>171</v>
      </c>
      <c r="G1" s="1"/>
    </row>
    <row r="2" spans="1:7" x14ac:dyDescent="0.25">
      <c r="A2" s="1" t="s">
        <v>181</v>
      </c>
      <c r="C2">
        <v>20000000</v>
      </c>
      <c r="D2">
        <v>0</v>
      </c>
      <c r="E2">
        <v>14340000</v>
      </c>
    </row>
    <row r="3" spans="1:7" x14ac:dyDescent="0.25">
      <c r="A3" s="1" t="s">
        <v>182</v>
      </c>
    </row>
  </sheetData>
  <pageMargins left="0.7" right="0.7" top="0.78740157499999996" bottom="0.78740157499999996" header="0.3" footer="0.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BA4797-105E-4AA0-B2C6-263E2E7B2261}">
  <dimension ref="A1:F44"/>
  <sheetViews>
    <sheetView workbookViewId="0">
      <selection activeCell="B45" sqref="B45:F45"/>
    </sheetView>
  </sheetViews>
  <sheetFormatPr baseColWidth="10" defaultRowHeight="15" x14ac:dyDescent="0.25"/>
  <cols>
    <col min="1" max="1" width="33.28515625" style="3" bestFit="1" customWidth="1"/>
    <col min="2" max="6" width="7.7109375" customWidth="1"/>
  </cols>
  <sheetData>
    <row r="1" spans="1:6" x14ac:dyDescent="0.25">
      <c r="A1" s="1" t="s">
        <v>0</v>
      </c>
      <c r="B1" s="1" t="s">
        <v>6</v>
      </c>
      <c r="C1" s="1" t="s">
        <v>7</v>
      </c>
      <c r="D1" s="1" t="s">
        <v>170</v>
      </c>
      <c r="E1" s="1" t="s">
        <v>26</v>
      </c>
      <c r="F1" s="1" t="s">
        <v>171</v>
      </c>
    </row>
    <row r="2" spans="1:6" x14ac:dyDescent="0.25">
      <c r="A2" s="3" t="s">
        <v>147</v>
      </c>
      <c r="B2">
        <v>1</v>
      </c>
      <c r="C2">
        <v>1</v>
      </c>
      <c r="D2">
        <v>1</v>
      </c>
      <c r="E2">
        <v>1</v>
      </c>
      <c r="F2">
        <v>1</v>
      </c>
    </row>
    <row r="3" spans="1:6" x14ac:dyDescent="0.25">
      <c r="A3" s="3" t="s">
        <v>148</v>
      </c>
      <c r="B3">
        <v>1</v>
      </c>
      <c r="C3">
        <v>1</v>
      </c>
      <c r="D3">
        <v>1</v>
      </c>
      <c r="E3">
        <v>1</v>
      </c>
      <c r="F3">
        <v>1</v>
      </c>
    </row>
    <row r="4" spans="1:6" x14ac:dyDescent="0.25">
      <c r="A4" s="3" t="s">
        <v>149</v>
      </c>
      <c r="B4">
        <v>1</v>
      </c>
      <c r="C4">
        <v>1</v>
      </c>
      <c r="D4">
        <v>1</v>
      </c>
      <c r="E4">
        <v>1</v>
      </c>
      <c r="F4">
        <v>1</v>
      </c>
    </row>
    <row r="5" spans="1:6" x14ac:dyDescent="0.25">
      <c r="A5" s="3" t="s">
        <v>150</v>
      </c>
      <c r="B5">
        <v>1</v>
      </c>
      <c r="C5">
        <v>1</v>
      </c>
      <c r="D5">
        <v>1</v>
      </c>
      <c r="E5">
        <v>1</v>
      </c>
      <c r="F5">
        <v>1</v>
      </c>
    </row>
    <row r="6" spans="1:6" x14ac:dyDescent="0.25">
      <c r="A6" s="3" t="s">
        <v>151</v>
      </c>
      <c r="B6">
        <v>1</v>
      </c>
      <c r="C6">
        <v>1</v>
      </c>
      <c r="D6">
        <v>1</v>
      </c>
      <c r="E6">
        <v>1</v>
      </c>
      <c r="F6">
        <v>1</v>
      </c>
    </row>
    <row r="7" spans="1:6" x14ac:dyDescent="0.25">
      <c r="A7" s="3" t="s">
        <v>73</v>
      </c>
      <c r="B7">
        <v>1</v>
      </c>
      <c r="C7">
        <v>1</v>
      </c>
      <c r="D7">
        <v>1</v>
      </c>
      <c r="E7">
        <v>1</v>
      </c>
      <c r="F7">
        <v>1</v>
      </c>
    </row>
    <row r="8" spans="1:6" x14ac:dyDescent="0.25">
      <c r="A8" s="3" t="s">
        <v>74</v>
      </c>
      <c r="B8">
        <v>1</v>
      </c>
      <c r="C8">
        <v>1</v>
      </c>
      <c r="D8">
        <v>1</v>
      </c>
      <c r="E8">
        <v>1</v>
      </c>
      <c r="F8">
        <v>1</v>
      </c>
    </row>
    <row r="9" spans="1:6" x14ac:dyDescent="0.25">
      <c r="A9" s="3" t="s">
        <v>75</v>
      </c>
      <c r="B9">
        <v>1</v>
      </c>
      <c r="C9">
        <v>1</v>
      </c>
      <c r="D9">
        <v>1</v>
      </c>
      <c r="E9">
        <v>1</v>
      </c>
      <c r="F9">
        <v>1</v>
      </c>
    </row>
    <row r="10" spans="1:6" x14ac:dyDescent="0.25">
      <c r="A10" s="3" t="s">
        <v>70</v>
      </c>
      <c r="B10">
        <v>1</v>
      </c>
      <c r="C10">
        <v>1</v>
      </c>
      <c r="D10">
        <v>1</v>
      </c>
      <c r="E10">
        <v>1</v>
      </c>
      <c r="F10">
        <v>1</v>
      </c>
    </row>
    <row r="11" spans="1:6" x14ac:dyDescent="0.25">
      <c r="A11" s="3" t="s">
        <v>84</v>
      </c>
      <c r="B11">
        <v>1</v>
      </c>
      <c r="C11">
        <v>1</v>
      </c>
      <c r="D11">
        <v>1</v>
      </c>
      <c r="E11">
        <v>1</v>
      </c>
      <c r="F11">
        <v>1</v>
      </c>
    </row>
    <row r="12" spans="1:6" x14ac:dyDescent="0.25">
      <c r="A12" s="3" t="s">
        <v>85</v>
      </c>
      <c r="B12">
        <v>1</v>
      </c>
      <c r="C12">
        <v>1</v>
      </c>
      <c r="D12">
        <v>1</v>
      </c>
      <c r="E12">
        <v>1</v>
      </c>
      <c r="F12">
        <v>1</v>
      </c>
    </row>
    <row r="13" spans="1:6" x14ac:dyDescent="0.25">
      <c r="A13" s="3" t="s">
        <v>86</v>
      </c>
      <c r="B13">
        <v>1</v>
      </c>
      <c r="C13">
        <v>1</v>
      </c>
      <c r="D13">
        <v>1</v>
      </c>
      <c r="E13">
        <v>1</v>
      </c>
      <c r="F13">
        <v>1</v>
      </c>
    </row>
    <row r="14" spans="1:6" x14ac:dyDescent="0.25">
      <c r="A14" s="3" t="s">
        <v>87</v>
      </c>
      <c r="B14">
        <v>1</v>
      </c>
      <c r="C14">
        <v>1</v>
      </c>
      <c r="D14">
        <v>1</v>
      </c>
      <c r="E14">
        <v>1</v>
      </c>
      <c r="F14">
        <v>1</v>
      </c>
    </row>
    <row r="15" spans="1:6" x14ac:dyDescent="0.25">
      <c r="A15" s="3" t="s">
        <v>88</v>
      </c>
      <c r="B15">
        <v>1</v>
      </c>
      <c r="C15">
        <v>1</v>
      </c>
      <c r="D15">
        <v>1</v>
      </c>
      <c r="E15">
        <v>1</v>
      </c>
      <c r="F15">
        <v>1</v>
      </c>
    </row>
    <row r="16" spans="1:6" x14ac:dyDescent="0.25">
      <c r="A16" s="3" t="s">
        <v>89</v>
      </c>
      <c r="B16">
        <v>1</v>
      </c>
      <c r="C16">
        <v>1</v>
      </c>
      <c r="D16">
        <v>1</v>
      </c>
      <c r="E16">
        <v>1</v>
      </c>
      <c r="F16">
        <v>1</v>
      </c>
    </row>
    <row r="17" spans="1:6" x14ac:dyDescent="0.25">
      <c r="A17" s="3" t="s">
        <v>90</v>
      </c>
      <c r="B17">
        <v>1</v>
      </c>
      <c r="C17">
        <v>1</v>
      </c>
      <c r="D17">
        <v>1</v>
      </c>
      <c r="E17">
        <v>1</v>
      </c>
      <c r="F17">
        <v>1</v>
      </c>
    </row>
    <row r="18" spans="1:6" x14ac:dyDescent="0.25">
      <c r="A18" s="3" t="s">
        <v>91</v>
      </c>
      <c r="B18">
        <v>1</v>
      </c>
      <c r="C18">
        <v>1</v>
      </c>
      <c r="D18">
        <v>1</v>
      </c>
      <c r="E18">
        <v>1</v>
      </c>
      <c r="F18">
        <v>1</v>
      </c>
    </row>
    <row r="19" spans="1:6" x14ac:dyDescent="0.25">
      <c r="A19" s="3" t="s">
        <v>92</v>
      </c>
      <c r="B19">
        <v>1</v>
      </c>
      <c r="C19">
        <v>1</v>
      </c>
      <c r="D19">
        <v>1</v>
      </c>
      <c r="E19">
        <v>1</v>
      </c>
      <c r="F19">
        <v>1</v>
      </c>
    </row>
    <row r="20" spans="1:6" x14ac:dyDescent="0.25">
      <c r="A20" s="3" t="s">
        <v>93</v>
      </c>
      <c r="B20">
        <v>1</v>
      </c>
      <c r="C20">
        <v>1</v>
      </c>
      <c r="D20">
        <v>1</v>
      </c>
      <c r="E20">
        <v>1</v>
      </c>
      <c r="F20">
        <v>1</v>
      </c>
    </row>
    <row r="21" spans="1:6" x14ac:dyDescent="0.25">
      <c r="A21" s="3" t="s">
        <v>94</v>
      </c>
      <c r="B21">
        <v>1</v>
      </c>
      <c r="C21">
        <v>1</v>
      </c>
      <c r="D21">
        <v>1</v>
      </c>
      <c r="E21">
        <v>1</v>
      </c>
      <c r="F21">
        <v>1</v>
      </c>
    </row>
    <row r="22" spans="1:6" x14ac:dyDescent="0.25">
      <c r="A22" s="3" t="s">
        <v>95</v>
      </c>
      <c r="B22">
        <v>1</v>
      </c>
      <c r="C22">
        <v>1</v>
      </c>
      <c r="D22">
        <v>1</v>
      </c>
      <c r="E22">
        <v>1</v>
      </c>
      <c r="F22">
        <v>1</v>
      </c>
    </row>
    <row r="23" spans="1:6" x14ac:dyDescent="0.25">
      <c r="A23" s="3" t="s">
        <v>96</v>
      </c>
      <c r="B23">
        <v>1</v>
      </c>
      <c r="C23">
        <v>1</v>
      </c>
      <c r="D23">
        <v>1</v>
      </c>
      <c r="E23">
        <v>1</v>
      </c>
      <c r="F23">
        <v>1</v>
      </c>
    </row>
    <row r="24" spans="1:6" x14ac:dyDescent="0.25">
      <c r="A24" s="3" t="s">
        <v>97</v>
      </c>
      <c r="B24">
        <v>1</v>
      </c>
      <c r="C24">
        <v>1</v>
      </c>
      <c r="D24">
        <v>1</v>
      </c>
      <c r="E24">
        <v>1</v>
      </c>
      <c r="F24">
        <v>1</v>
      </c>
    </row>
    <row r="25" spans="1:6" x14ac:dyDescent="0.25">
      <c r="A25" s="3" t="s">
        <v>98</v>
      </c>
      <c r="B25">
        <v>1</v>
      </c>
      <c r="C25">
        <v>1</v>
      </c>
      <c r="D25">
        <v>1</v>
      </c>
      <c r="E25">
        <v>1</v>
      </c>
      <c r="F25">
        <v>1</v>
      </c>
    </row>
    <row r="26" spans="1:6" x14ac:dyDescent="0.25">
      <c r="A26" s="3" t="s">
        <v>99</v>
      </c>
      <c r="B26">
        <v>1</v>
      </c>
      <c r="C26">
        <v>1</v>
      </c>
      <c r="D26">
        <v>1</v>
      </c>
      <c r="E26">
        <v>1</v>
      </c>
      <c r="F26">
        <v>1</v>
      </c>
    </row>
    <row r="27" spans="1:6" x14ac:dyDescent="0.25">
      <c r="A27" s="3" t="s">
        <v>100</v>
      </c>
      <c r="B27">
        <v>1</v>
      </c>
      <c r="C27">
        <v>1</v>
      </c>
      <c r="D27">
        <v>1</v>
      </c>
      <c r="E27">
        <v>1</v>
      </c>
      <c r="F27">
        <v>1</v>
      </c>
    </row>
    <row r="28" spans="1:6" x14ac:dyDescent="0.25">
      <c r="A28" s="3" t="s">
        <v>101</v>
      </c>
      <c r="B28">
        <v>1</v>
      </c>
      <c r="C28">
        <v>1</v>
      </c>
      <c r="D28">
        <v>1</v>
      </c>
      <c r="E28">
        <v>1</v>
      </c>
      <c r="F28">
        <v>1</v>
      </c>
    </row>
    <row r="29" spans="1:6" x14ac:dyDescent="0.25">
      <c r="A29" s="3" t="s">
        <v>102</v>
      </c>
      <c r="B29">
        <v>1</v>
      </c>
      <c r="C29">
        <v>1</v>
      </c>
      <c r="D29">
        <v>1</v>
      </c>
      <c r="E29">
        <v>1</v>
      </c>
      <c r="F29">
        <v>1</v>
      </c>
    </row>
    <row r="30" spans="1:6" x14ac:dyDescent="0.25">
      <c r="A30" s="3" t="s">
        <v>103</v>
      </c>
      <c r="B30">
        <v>1</v>
      </c>
      <c r="C30">
        <v>1</v>
      </c>
      <c r="D30">
        <v>1</v>
      </c>
      <c r="E30">
        <v>1</v>
      </c>
      <c r="F30">
        <v>1</v>
      </c>
    </row>
    <row r="31" spans="1:6" x14ac:dyDescent="0.25">
      <c r="A31" s="3" t="s">
        <v>104</v>
      </c>
      <c r="B31">
        <v>1</v>
      </c>
      <c r="C31">
        <v>1</v>
      </c>
      <c r="D31">
        <v>1</v>
      </c>
      <c r="E31">
        <v>1</v>
      </c>
      <c r="F31">
        <v>1</v>
      </c>
    </row>
    <row r="32" spans="1:6" x14ac:dyDescent="0.25">
      <c r="A32" s="3" t="s">
        <v>105</v>
      </c>
      <c r="B32">
        <v>1</v>
      </c>
      <c r="C32">
        <v>1</v>
      </c>
      <c r="D32">
        <v>1</v>
      </c>
      <c r="E32">
        <v>1</v>
      </c>
      <c r="F32">
        <v>1</v>
      </c>
    </row>
    <row r="33" spans="1:6" x14ac:dyDescent="0.25">
      <c r="A33" s="3" t="s">
        <v>124</v>
      </c>
      <c r="B33">
        <v>1</v>
      </c>
      <c r="C33">
        <v>1</v>
      </c>
      <c r="D33">
        <v>1</v>
      </c>
      <c r="E33">
        <v>1</v>
      </c>
      <c r="F33">
        <v>1</v>
      </c>
    </row>
    <row r="34" spans="1:6" x14ac:dyDescent="0.25">
      <c r="A34" s="3" t="s">
        <v>126</v>
      </c>
      <c r="B34">
        <v>1</v>
      </c>
      <c r="C34">
        <v>1</v>
      </c>
      <c r="D34">
        <v>1</v>
      </c>
      <c r="E34">
        <v>1</v>
      </c>
      <c r="F34">
        <v>1</v>
      </c>
    </row>
    <row r="35" spans="1:6" x14ac:dyDescent="0.25">
      <c r="A35" s="3" t="s">
        <v>128</v>
      </c>
      <c r="B35">
        <v>1</v>
      </c>
      <c r="C35">
        <v>1</v>
      </c>
      <c r="D35">
        <v>1</v>
      </c>
      <c r="E35">
        <v>1</v>
      </c>
      <c r="F35">
        <v>1</v>
      </c>
    </row>
    <row r="36" spans="1:6" x14ac:dyDescent="0.25">
      <c r="A36" s="3" t="s">
        <v>130</v>
      </c>
      <c r="B36">
        <v>1</v>
      </c>
      <c r="C36">
        <v>1</v>
      </c>
      <c r="D36">
        <v>1</v>
      </c>
      <c r="E36">
        <v>1</v>
      </c>
      <c r="F36">
        <v>1</v>
      </c>
    </row>
    <row r="37" spans="1:6" x14ac:dyDescent="0.25">
      <c r="A37" s="3" t="s">
        <v>132</v>
      </c>
      <c r="B37">
        <v>1</v>
      </c>
      <c r="C37">
        <v>1</v>
      </c>
      <c r="D37">
        <v>1</v>
      </c>
      <c r="E37">
        <v>1</v>
      </c>
      <c r="F37">
        <v>1</v>
      </c>
    </row>
    <row r="38" spans="1:6" x14ac:dyDescent="0.25">
      <c r="A38" s="3" t="s">
        <v>133</v>
      </c>
      <c r="B38">
        <v>1</v>
      </c>
      <c r="C38">
        <v>1</v>
      </c>
      <c r="D38">
        <v>1</v>
      </c>
      <c r="E38">
        <v>1</v>
      </c>
      <c r="F38">
        <v>1</v>
      </c>
    </row>
    <row r="39" spans="1:6" x14ac:dyDescent="0.25">
      <c r="A39" s="3" t="s">
        <v>134</v>
      </c>
      <c r="B39">
        <v>1</v>
      </c>
      <c r="C39">
        <v>1</v>
      </c>
      <c r="D39">
        <v>1</v>
      </c>
      <c r="E39">
        <v>1</v>
      </c>
      <c r="F39">
        <v>1</v>
      </c>
    </row>
    <row r="40" spans="1:6" x14ac:dyDescent="0.25">
      <c r="A40" s="3" t="s">
        <v>135</v>
      </c>
      <c r="B40">
        <v>1</v>
      </c>
      <c r="C40">
        <v>1</v>
      </c>
      <c r="D40">
        <v>1</v>
      </c>
      <c r="E40">
        <v>1</v>
      </c>
      <c r="F40">
        <v>1</v>
      </c>
    </row>
    <row r="41" spans="1:6" x14ac:dyDescent="0.25">
      <c r="A41" s="3" t="s">
        <v>136</v>
      </c>
      <c r="B41">
        <v>1</v>
      </c>
      <c r="C41">
        <v>1</v>
      </c>
      <c r="D41">
        <v>1</v>
      </c>
      <c r="E41">
        <v>1</v>
      </c>
      <c r="F41">
        <v>1</v>
      </c>
    </row>
    <row r="42" spans="1:6" x14ac:dyDescent="0.25">
      <c r="A42" s="3" t="s">
        <v>137</v>
      </c>
      <c r="B42">
        <v>1</v>
      </c>
      <c r="C42">
        <v>1</v>
      </c>
      <c r="D42">
        <v>1</v>
      </c>
      <c r="E42">
        <v>1</v>
      </c>
      <c r="F42">
        <v>1</v>
      </c>
    </row>
    <row r="43" spans="1:6" x14ac:dyDescent="0.25">
      <c r="A43" s="3" t="s">
        <v>138</v>
      </c>
      <c r="B43">
        <v>1</v>
      </c>
      <c r="C43">
        <v>1</v>
      </c>
      <c r="D43">
        <v>1</v>
      </c>
      <c r="E43">
        <v>1</v>
      </c>
      <c r="F43">
        <v>1</v>
      </c>
    </row>
    <row r="44" spans="1:6" x14ac:dyDescent="0.25">
      <c r="A44" s="3" t="s">
        <v>139</v>
      </c>
      <c r="B44">
        <v>1</v>
      </c>
      <c r="C44">
        <v>1</v>
      </c>
      <c r="D44">
        <v>1</v>
      </c>
      <c r="E44">
        <v>1</v>
      </c>
      <c r="F44">
        <v>1</v>
      </c>
    </row>
  </sheetData>
  <pageMargins left="0.7" right="0.7" top="0.78740157499999996" bottom="0.78740157499999996" header="0.3" footer="0.3"/>
  <legacy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B6069A-B240-4262-A0C6-65E2B39ADFFC}">
  <dimension ref="A1:F44"/>
  <sheetViews>
    <sheetView workbookViewId="0">
      <selection activeCell="B4" sqref="B4"/>
    </sheetView>
  </sheetViews>
  <sheetFormatPr baseColWidth="10" defaultRowHeight="15" x14ac:dyDescent="0.25"/>
  <cols>
    <col min="1" max="1" width="33.28515625" style="3" bestFit="1" customWidth="1"/>
    <col min="2" max="6" width="7.7109375" customWidth="1"/>
  </cols>
  <sheetData>
    <row r="1" spans="1:6" x14ac:dyDescent="0.25">
      <c r="A1" s="1" t="s">
        <v>0</v>
      </c>
      <c r="B1" s="1" t="s">
        <v>6</v>
      </c>
      <c r="C1" s="1" t="s">
        <v>7</v>
      </c>
      <c r="D1" s="1" t="s">
        <v>170</v>
      </c>
      <c r="E1" s="1" t="s">
        <v>26</v>
      </c>
      <c r="F1" s="1" t="s">
        <v>171</v>
      </c>
    </row>
    <row r="2" spans="1:6" x14ac:dyDescent="0.25">
      <c r="A2" s="3" t="s">
        <v>147</v>
      </c>
      <c r="B2">
        <v>1</v>
      </c>
      <c r="C2">
        <v>1</v>
      </c>
      <c r="D2">
        <v>1</v>
      </c>
      <c r="E2">
        <v>1</v>
      </c>
      <c r="F2">
        <v>1</v>
      </c>
    </row>
    <row r="3" spans="1:6" x14ac:dyDescent="0.25">
      <c r="A3" s="3" t="s">
        <v>148</v>
      </c>
      <c r="B3">
        <v>1</v>
      </c>
      <c r="C3">
        <v>1</v>
      </c>
      <c r="D3">
        <v>1</v>
      </c>
      <c r="E3">
        <v>1</v>
      </c>
      <c r="F3">
        <v>1</v>
      </c>
    </row>
    <row r="4" spans="1:6" x14ac:dyDescent="0.25">
      <c r="A4" s="3" t="s">
        <v>149</v>
      </c>
      <c r="B4">
        <v>1</v>
      </c>
      <c r="C4">
        <v>1</v>
      </c>
      <c r="D4">
        <v>1</v>
      </c>
      <c r="E4">
        <v>1</v>
      </c>
      <c r="F4">
        <v>1</v>
      </c>
    </row>
    <row r="5" spans="1:6" x14ac:dyDescent="0.25">
      <c r="A5" s="3" t="s">
        <v>150</v>
      </c>
      <c r="B5">
        <v>1</v>
      </c>
      <c r="C5">
        <v>1</v>
      </c>
      <c r="D5">
        <v>1</v>
      </c>
      <c r="E5">
        <v>1</v>
      </c>
      <c r="F5">
        <v>1</v>
      </c>
    </row>
    <row r="6" spans="1:6" x14ac:dyDescent="0.25">
      <c r="A6" s="3" t="s">
        <v>151</v>
      </c>
      <c r="B6">
        <v>1</v>
      </c>
      <c r="C6">
        <v>1</v>
      </c>
      <c r="D6">
        <v>1</v>
      </c>
      <c r="E6">
        <v>1</v>
      </c>
      <c r="F6">
        <v>1</v>
      </c>
    </row>
    <row r="7" spans="1:6" x14ac:dyDescent="0.25">
      <c r="A7" s="3" t="s">
        <v>73</v>
      </c>
      <c r="B7">
        <v>1</v>
      </c>
      <c r="C7">
        <v>1</v>
      </c>
      <c r="D7">
        <v>1</v>
      </c>
      <c r="E7">
        <v>1</v>
      </c>
      <c r="F7">
        <v>1</v>
      </c>
    </row>
    <row r="8" spans="1:6" x14ac:dyDescent="0.25">
      <c r="A8" s="3" t="s">
        <v>74</v>
      </c>
      <c r="B8">
        <v>1</v>
      </c>
      <c r="C8">
        <v>1</v>
      </c>
      <c r="D8">
        <v>1</v>
      </c>
      <c r="E8">
        <v>1</v>
      </c>
      <c r="F8">
        <v>1</v>
      </c>
    </row>
    <row r="9" spans="1:6" x14ac:dyDescent="0.25">
      <c r="A9" s="3" t="s">
        <v>75</v>
      </c>
      <c r="B9">
        <v>1</v>
      </c>
      <c r="C9">
        <v>1</v>
      </c>
      <c r="D9">
        <v>1</v>
      </c>
      <c r="E9">
        <v>1</v>
      </c>
      <c r="F9">
        <v>1</v>
      </c>
    </row>
    <row r="10" spans="1:6" x14ac:dyDescent="0.25">
      <c r="A10" s="3" t="s">
        <v>70</v>
      </c>
      <c r="B10">
        <v>1</v>
      </c>
      <c r="C10">
        <v>1</v>
      </c>
      <c r="D10">
        <v>1</v>
      </c>
      <c r="E10">
        <v>1</v>
      </c>
      <c r="F10">
        <v>1</v>
      </c>
    </row>
    <row r="11" spans="1:6" x14ac:dyDescent="0.25">
      <c r="A11" s="3" t="s">
        <v>84</v>
      </c>
      <c r="B11">
        <v>1</v>
      </c>
      <c r="C11">
        <v>1</v>
      </c>
      <c r="D11">
        <v>1</v>
      </c>
      <c r="E11">
        <v>1</v>
      </c>
      <c r="F11">
        <v>1</v>
      </c>
    </row>
    <row r="12" spans="1:6" x14ac:dyDescent="0.25">
      <c r="A12" s="3" t="s">
        <v>85</v>
      </c>
      <c r="B12">
        <v>1</v>
      </c>
      <c r="C12">
        <v>1</v>
      </c>
      <c r="D12">
        <v>1</v>
      </c>
      <c r="E12">
        <v>1</v>
      </c>
      <c r="F12">
        <v>1</v>
      </c>
    </row>
    <row r="13" spans="1:6" x14ac:dyDescent="0.25">
      <c r="A13" s="3" t="s">
        <v>86</v>
      </c>
      <c r="B13">
        <v>1</v>
      </c>
      <c r="C13">
        <v>1</v>
      </c>
      <c r="D13">
        <v>1</v>
      </c>
      <c r="E13">
        <v>1</v>
      </c>
      <c r="F13">
        <v>1</v>
      </c>
    </row>
    <row r="14" spans="1:6" x14ac:dyDescent="0.25">
      <c r="A14" s="3" t="s">
        <v>87</v>
      </c>
      <c r="B14">
        <v>1</v>
      </c>
      <c r="C14">
        <v>1</v>
      </c>
      <c r="D14">
        <v>1</v>
      </c>
      <c r="E14">
        <v>1</v>
      </c>
      <c r="F14">
        <v>1</v>
      </c>
    </row>
    <row r="15" spans="1:6" x14ac:dyDescent="0.25">
      <c r="A15" s="3" t="s">
        <v>88</v>
      </c>
      <c r="B15">
        <v>1</v>
      </c>
      <c r="C15">
        <v>1</v>
      </c>
      <c r="D15">
        <v>1</v>
      </c>
      <c r="E15">
        <v>1</v>
      </c>
      <c r="F15">
        <v>1</v>
      </c>
    </row>
    <row r="16" spans="1:6" x14ac:dyDescent="0.25">
      <c r="A16" s="3" t="s">
        <v>89</v>
      </c>
      <c r="B16">
        <v>1</v>
      </c>
      <c r="C16">
        <v>1</v>
      </c>
      <c r="D16">
        <v>1</v>
      </c>
      <c r="E16">
        <v>1</v>
      </c>
      <c r="F16">
        <v>1</v>
      </c>
    </row>
    <row r="17" spans="1:6" x14ac:dyDescent="0.25">
      <c r="A17" s="3" t="s">
        <v>90</v>
      </c>
      <c r="B17">
        <v>1</v>
      </c>
      <c r="C17">
        <v>1</v>
      </c>
      <c r="D17">
        <v>1</v>
      </c>
      <c r="E17">
        <v>1</v>
      </c>
      <c r="F17">
        <v>1</v>
      </c>
    </row>
    <row r="18" spans="1:6" x14ac:dyDescent="0.25">
      <c r="A18" s="3" t="s">
        <v>91</v>
      </c>
      <c r="B18">
        <v>1</v>
      </c>
      <c r="C18">
        <v>1</v>
      </c>
      <c r="D18">
        <v>1</v>
      </c>
      <c r="E18">
        <v>1</v>
      </c>
      <c r="F18">
        <v>1</v>
      </c>
    </row>
    <row r="19" spans="1:6" x14ac:dyDescent="0.25">
      <c r="A19" s="3" t="s">
        <v>92</v>
      </c>
      <c r="B19">
        <v>1</v>
      </c>
      <c r="C19">
        <v>1</v>
      </c>
      <c r="D19">
        <v>1</v>
      </c>
      <c r="E19">
        <v>1</v>
      </c>
      <c r="F19">
        <v>1</v>
      </c>
    </row>
    <row r="20" spans="1:6" x14ac:dyDescent="0.25">
      <c r="A20" s="3" t="s">
        <v>93</v>
      </c>
      <c r="B20">
        <v>1</v>
      </c>
      <c r="C20">
        <v>1</v>
      </c>
      <c r="D20">
        <v>1</v>
      </c>
      <c r="E20">
        <v>1</v>
      </c>
      <c r="F20">
        <v>1</v>
      </c>
    </row>
    <row r="21" spans="1:6" x14ac:dyDescent="0.25">
      <c r="A21" s="3" t="s">
        <v>94</v>
      </c>
      <c r="B21">
        <v>1</v>
      </c>
      <c r="C21">
        <v>1</v>
      </c>
      <c r="D21">
        <v>1</v>
      </c>
      <c r="E21">
        <v>1</v>
      </c>
      <c r="F21">
        <v>1</v>
      </c>
    </row>
    <row r="22" spans="1:6" x14ac:dyDescent="0.25">
      <c r="A22" s="3" t="s">
        <v>95</v>
      </c>
      <c r="B22">
        <v>1</v>
      </c>
      <c r="C22">
        <v>1</v>
      </c>
      <c r="D22">
        <v>1</v>
      </c>
      <c r="E22">
        <v>1</v>
      </c>
      <c r="F22">
        <v>1</v>
      </c>
    </row>
    <row r="23" spans="1:6" x14ac:dyDescent="0.25">
      <c r="A23" s="3" t="s">
        <v>96</v>
      </c>
      <c r="B23">
        <v>1</v>
      </c>
      <c r="C23">
        <v>1</v>
      </c>
      <c r="D23">
        <v>1</v>
      </c>
      <c r="E23">
        <v>1</v>
      </c>
      <c r="F23">
        <v>1</v>
      </c>
    </row>
    <row r="24" spans="1:6" x14ac:dyDescent="0.25">
      <c r="A24" s="3" t="s">
        <v>97</v>
      </c>
      <c r="B24">
        <v>1</v>
      </c>
      <c r="C24">
        <v>1</v>
      </c>
      <c r="D24">
        <v>1</v>
      </c>
      <c r="E24">
        <v>1</v>
      </c>
      <c r="F24">
        <v>1</v>
      </c>
    </row>
    <row r="25" spans="1:6" x14ac:dyDescent="0.25">
      <c r="A25" s="3" t="s">
        <v>98</v>
      </c>
      <c r="B25">
        <v>1</v>
      </c>
      <c r="C25">
        <v>1</v>
      </c>
      <c r="D25">
        <v>1</v>
      </c>
      <c r="E25">
        <v>1</v>
      </c>
      <c r="F25">
        <v>1</v>
      </c>
    </row>
    <row r="26" spans="1:6" x14ac:dyDescent="0.25">
      <c r="A26" s="3" t="s">
        <v>99</v>
      </c>
      <c r="B26">
        <v>1</v>
      </c>
      <c r="C26">
        <v>1</v>
      </c>
      <c r="D26">
        <v>1</v>
      </c>
      <c r="E26">
        <v>1</v>
      </c>
      <c r="F26">
        <v>1</v>
      </c>
    </row>
    <row r="27" spans="1:6" x14ac:dyDescent="0.25">
      <c r="A27" s="3" t="s">
        <v>100</v>
      </c>
      <c r="B27">
        <v>1</v>
      </c>
      <c r="C27">
        <v>1</v>
      </c>
      <c r="D27">
        <v>1</v>
      </c>
      <c r="E27">
        <v>1</v>
      </c>
      <c r="F27">
        <v>1</v>
      </c>
    </row>
    <row r="28" spans="1:6" x14ac:dyDescent="0.25">
      <c r="A28" s="3" t="s">
        <v>101</v>
      </c>
      <c r="B28">
        <v>1</v>
      </c>
      <c r="C28">
        <v>1</v>
      </c>
      <c r="D28">
        <v>1</v>
      </c>
      <c r="E28">
        <v>1</v>
      </c>
      <c r="F28">
        <v>1</v>
      </c>
    </row>
    <row r="29" spans="1:6" x14ac:dyDescent="0.25">
      <c r="A29" s="3" t="s">
        <v>102</v>
      </c>
      <c r="B29">
        <v>1</v>
      </c>
      <c r="C29">
        <v>1</v>
      </c>
      <c r="D29">
        <v>1</v>
      </c>
      <c r="E29">
        <v>1</v>
      </c>
      <c r="F29">
        <v>1</v>
      </c>
    </row>
    <row r="30" spans="1:6" x14ac:dyDescent="0.25">
      <c r="A30" s="3" t="s">
        <v>103</v>
      </c>
      <c r="B30">
        <v>1</v>
      </c>
      <c r="C30">
        <v>1</v>
      </c>
      <c r="D30">
        <v>1</v>
      </c>
      <c r="E30">
        <v>1</v>
      </c>
      <c r="F30">
        <v>1</v>
      </c>
    </row>
    <row r="31" spans="1:6" x14ac:dyDescent="0.25">
      <c r="A31" s="3" t="s">
        <v>104</v>
      </c>
      <c r="B31">
        <v>1</v>
      </c>
      <c r="C31">
        <v>1</v>
      </c>
      <c r="D31">
        <v>1</v>
      </c>
      <c r="E31">
        <v>1</v>
      </c>
      <c r="F31">
        <v>1</v>
      </c>
    </row>
    <row r="32" spans="1:6" x14ac:dyDescent="0.25">
      <c r="A32" s="3" t="s">
        <v>105</v>
      </c>
      <c r="B32">
        <v>1</v>
      </c>
      <c r="C32">
        <v>1</v>
      </c>
      <c r="D32">
        <v>1</v>
      </c>
      <c r="E32">
        <v>1</v>
      </c>
      <c r="F32">
        <v>1</v>
      </c>
    </row>
    <row r="33" spans="1:6" x14ac:dyDescent="0.25">
      <c r="A33" s="3" t="s">
        <v>124</v>
      </c>
      <c r="B33">
        <v>1</v>
      </c>
      <c r="C33">
        <v>1</v>
      </c>
      <c r="D33">
        <v>1</v>
      </c>
      <c r="E33">
        <v>1</v>
      </c>
      <c r="F33">
        <v>1</v>
      </c>
    </row>
    <row r="34" spans="1:6" x14ac:dyDescent="0.25">
      <c r="A34" s="3" t="s">
        <v>126</v>
      </c>
      <c r="B34">
        <v>1</v>
      </c>
      <c r="C34">
        <v>1</v>
      </c>
      <c r="D34">
        <v>1</v>
      </c>
      <c r="E34">
        <v>1</v>
      </c>
      <c r="F34">
        <v>1</v>
      </c>
    </row>
    <row r="35" spans="1:6" x14ac:dyDescent="0.25">
      <c r="A35" s="3" t="s">
        <v>128</v>
      </c>
      <c r="B35">
        <v>1</v>
      </c>
      <c r="C35">
        <v>1</v>
      </c>
      <c r="D35">
        <v>1</v>
      </c>
      <c r="E35">
        <v>1</v>
      </c>
      <c r="F35">
        <v>1</v>
      </c>
    </row>
    <row r="36" spans="1:6" x14ac:dyDescent="0.25">
      <c r="A36" s="3" t="s">
        <v>130</v>
      </c>
      <c r="B36">
        <v>1</v>
      </c>
      <c r="C36">
        <v>1</v>
      </c>
      <c r="D36">
        <v>1</v>
      </c>
      <c r="E36">
        <v>1</v>
      </c>
      <c r="F36">
        <v>1</v>
      </c>
    </row>
    <row r="37" spans="1:6" x14ac:dyDescent="0.25">
      <c r="A37" s="3" t="s">
        <v>132</v>
      </c>
      <c r="B37">
        <v>1</v>
      </c>
      <c r="C37">
        <v>1</v>
      </c>
      <c r="D37">
        <v>1</v>
      </c>
      <c r="E37">
        <v>1</v>
      </c>
      <c r="F37">
        <v>1</v>
      </c>
    </row>
    <row r="38" spans="1:6" x14ac:dyDescent="0.25">
      <c r="A38" s="3" t="s">
        <v>133</v>
      </c>
      <c r="B38">
        <v>1</v>
      </c>
      <c r="C38">
        <v>1</v>
      </c>
      <c r="D38">
        <v>1</v>
      </c>
      <c r="E38">
        <v>1</v>
      </c>
      <c r="F38">
        <v>1</v>
      </c>
    </row>
    <row r="39" spans="1:6" x14ac:dyDescent="0.25">
      <c r="A39" s="3" t="s">
        <v>134</v>
      </c>
      <c r="B39">
        <v>1</v>
      </c>
      <c r="C39">
        <v>1</v>
      </c>
      <c r="D39">
        <v>1</v>
      </c>
      <c r="E39">
        <v>1</v>
      </c>
      <c r="F39">
        <v>1</v>
      </c>
    </row>
    <row r="40" spans="1:6" x14ac:dyDescent="0.25">
      <c r="A40" s="3" t="s">
        <v>135</v>
      </c>
      <c r="B40">
        <v>1</v>
      </c>
      <c r="C40">
        <v>1</v>
      </c>
      <c r="D40">
        <v>1</v>
      </c>
      <c r="E40">
        <v>1</v>
      </c>
      <c r="F40">
        <v>1</v>
      </c>
    </row>
    <row r="41" spans="1:6" x14ac:dyDescent="0.25">
      <c r="A41" s="3" t="s">
        <v>136</v>
      </c>
      <c r="B41">
        <v>1</v>
      </c>
      <c r="C41">
        <v>1</v>
      </c>
      <c r="D41">
        <v>1</v>
      </c>
      <c r="E41">
        <v>1</v>
      </c>
      <c r="F41">
        <v>1</v>
      </c>
    </row>
    <row r="42" spans="1:6" x14ac:dyDescent="0.25">
      <c r="A42" s="3" t="s">
        <v>137</v>
      </c>
      <c r="B42">
        <v>1</v>
      </c>
      <c r="C42">
        <v>1</v>
      </c>
      <c r="D42">
        <v>1</v>
      </c>
      <c r="E42">
        <v>1</v>
      </c>
      <c r="F42">
        <v>1</v>
      </c>
    </row>
    <row r="43" spans="1:6" x14ac:dyDescent="0.25">
      <c r="A43" s="3" t="s">
        <v>138</v>
      </c>
      <c r="B43">
        <v>1</v>
      </c>
      <c r="C43">
        <v>1</v>
      </c>
      <c r="D43">
        <v>1</v>
      </c>
      <c r="E43">
        <v>1</v>
      </c>
      <c r="F43">
        <v>1</v>
      </c>
    </row>
    <row r="44" spans="1:6" x14ac:dyDescent="0.25">
      <c r="A44" s="3" t="s">
        <v>139</v>
      </c>
      <c r="B44">
        <v>1</v>
      </c>
      <c r="C44">
        <v>1</v>
      </c>
      <c r="D44">
        <v>1</v>
      </c>
      <c r="E44">
        <v>1</v>
      </c>
      <c r="F44">
        <v>1</v>
      </c>
    </row>
  </sheetData>
  <pageMargins left="0.7" right="0.7" top="0.78740157499999996" bottom="0.78740157499999996"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654F57-46CB-4B8C-B459-5E629AE4B200}">
  <sheetPr codeName="Tabelle5"/>
  <dimension ref="A1:P25"/>
  <sheetViews>
    <sheetView zoomScaleNormal="100" workbookViewId="0">
      <pane ySplit="1" topLeftCell="A2" activePane="bottomLeft" state="frozen"/>
      <selection pane="bottomLeft" activeCell="F12" sqref="F12"/>
    </sheetView>
  </sheetViews>
  <sheetFormatPr baseColWidth="10" defaultRowHeight="15" x14ac:dyDescent="0.25"/>
  <cols>
    <col min="1" max="1" width="13.85546875" style="3" customWidth="1"/>
    <col min="2" max="2" width="8.28515625" style="3" customWidth="1"/>
    <col min="3" max="3" width="5.7109375" style="3" customWidth="1"/>
    <col min="4" max="4" width="6.85546875" style="5" customWidth="1"/>
    <col min="5" max="5" width="7.85546875" style="5" bestFit="1" customWidth="1"/>
    <col min="6" max="6" width="11.42578125" style="3"/>
    <col min="7" max="8" width="7.42578125" style="3" customWidth="1"/>
    <col min="9" max="13" width="7.5703125" style="3" customWidth="1"/>
    <col min="14" max="14" width="37.85546875" style="3" customWidth="1"/>
    <col min="15" max="15" width="16" customWidth="1"/>
    <col min="16" max="16" width="105.140625" bestFit="1" customWidth="1"/>
  </cols>
  <sheetData>
    <row r="1" spans="1:16" s="1" customFormat="1" x14ac:dyDescent="0.25">
      <c r="A1" s="2" t="s">
        <v>8</v>
      </c>
      <c r="B1" s="2" t="s">
        <v>1</v>
      </c>
      <c r="C1" s="2" t="s">
        <v>2</v>
      </c>
      <c r="D1" s="4" t="s">
        <v>9</v>
      </c>
      <c r="E1" s="4" t="s">
        <v>69</v>
      </c>
      <c r="F1" s="2" t="s">
        <v>5</v>
      </c>
      <c r="G1" s="2" t="s">
        <v>24</v>
      </c>
      <c r="H1" s="2" t="s">
        <v>25</v>
      </c>
      <c r="I1" s="1" t="s">
        <v>6</v>
      </c>
      <c r="J1" s="1" t="s">
        <v>7</v>
      </c>
      <c r="K1" s="1" t="s">
        <v>170</v>
      </c>
      <c r="L1" s="1" t="s">
        <v>26</v>
      </c>
      <c r="M1" s="1" t="s">
        <v>171</v>
      </c>
      <c r="N1" s="2" t="s">
        <v>19</v>
      </c>
      <c r="O1" s="1" t="s">
        <v>72</v>
      </c>
      <c r="P1" s="2" t="s">
        <v>10</v>
      </c>
    </row>
    <row r="2" spans="1:16" x14ac:dyDescent="0.25">
      <c r="A2" s="3" t="s">
        <v>21</v>
      </c>
      <c r="B2" s="3" t="s">
        <v>20</v>
      </c>
      <c r="C2" s="3">
        <v>1</v>
      </c>
      <c r="D2" s="5">
        <v>8</v>
      </c>
      <c r="E2" s="10">
        <v>3</v>
      </c>
      <c r="F2" s="7">
        <v>450</v>
      </c>
      <c r="G2" s="7">
        <v>0.26</v>
      </c>
      <c r="H2" s="7">
        <v>0.15</v>
      </c>
      <c r="I2" s="7"/>
      <c r="J2" s="7"/>
      <c r="K2" s="7"/>
      <c r="L2" s="7"/>
      <c r="M2" s="7"/>
      <c r="N2" s="3" t="s">
        <v>40</v>
      </c>
      <c r="O2" t="s">
        <v>49</v>
      </c>
      <c r="P2" s="3"/>
    </row>
    <row r="3" spans="1:16" x14ac:dyDescent="0.25">
      <c r="A3" s="3" t="s">
        <v>22</v>
      </c>
      <c r="B3" s="3" t="s">
        <v>20</v>
      </c>
      <c r="C3" s="3">
        <v>2</v>
      </c>
      <c r="D3" s="5">
        <v>4</v>
      </c>
      <c r="E3" s="10">
        <v>5</v>
      </c>
      <c r="F3" s="7">
        <v>300</v>
      </c>
      <c r="G3" s="7">
        <v>0.31</v>
      </c>
      <c r="H3" s="7">
        <v>0.3</v>
      </c>
      <c r="I3" s="7">
        <v>-0.54</v>
      </c>
      <c r="J3" s="7">
        <v>0</v>
      </c>
      <c r="K3" s="7">
        <v>0.54</v>
      </c>
      <c r="L3" s="7">
        <v>0</v>
      </c>
      <c r="M3" s="7">
        <v>0</v>
      </c>
      <c r="N3" s="3" t="s">
        <v>39</v>
      </c>
      <c r="O3" t="s">
        <v>49</v>
      </c>
      <c r="P3" s="3" t="s">
        <v>11</v>
      </c>
    </row>
    <row r="4" spans="1:16" x14ac:dyDescent="0.25">
      <c r="A4" s="3" t="s">
        <v>169</v>
      </c>
      <c r="B4" s="3" t="s">
        <v>20</v>
      </c>
      <c r="C4" s="3">
        <v>3</v>
      </c>
      <c r="D4" s="5" t="s">
        <v>13</v>
      </c>
      <c r="E4" s="10">
        <v>3</v>
      </c>
      <c r="F4" s="7">
        <v>300</v>
      </c>
      <c r="G4" s="7"/>
      <c r="H4" s="7">
        <v>0.2</v>
      </c>
      <c r="I4" s="7"/>
      <c r="J4" s="7"/>
      <c r="K4" s="7"/>
      <c r="L4" s="7"/>
      <c r="M4" s="7"/>
      <c r="N4" s="3" t="s">
        <v>38</v>
      </c>
      <c r="O4" t="s">
        <v>49</v>
      </c>
      <c r="P4" s="3" t="s">
        <v>15</v>
      </c>
    </row>
    <row r="5" spans="1:16" x14ac:dyDescent="0.25">
      <c r="A5" s="3" t="s">
        <v>168</v>
      </c>
      <c r="B5" s="3" t="s">
        <v>20</v>
      </c>
      <c r="C5" s="3">
        <v>3</v>
      </c>
      <c r="D5" s="5" t="s">
        <v>13</v>
      </c>
      <c r="E5" s="10">
        <v>3</v>
      </c>
      <c r="F5" s="7">
        <v>300</v>
      </c>
      <c r="G5" s="7"/>
      <c r="H5" s="7">
        <v>0.15</v>
      </c>
      <c r="I5" s="7">
        <v>-0.08</v>
      </c>
      <c r="J5" s="7">
        <v>-7.0000000000000007E-2</v>
      </c>
      <c r="K5" s="7">
        <v>0.15</v>
      </c>
      <c r="L5" s="7">
        <v>0</v>
      </c>
      <c r="M5" s="7">
        <v>0</v>
      </c>
      <c r="N5" s="3" t="s">
        <v>37</v>
      </c>
      <c r="O5" t="s">
        <v>49</v>
      </c>
      <c r="P5" s="3" t="s">
        <v>16</v>
      </c>
    </row>
    <row r="6" spans="1:16" x14ac:dyDescent="0.25">
      <c r="A6" s="3" t="s">
        <v>167</v>
      </c>
      <c r="B6" s="3" t="s">
        <v>20</v>
      </c>
      <c r="C6" s="3">
        <v>3</v>
      </c>
      <c r="D6" s="11">
        <v>7</v>
      </c>
      <c r="E6" s="11">
        <v>5</v>
      </c>
      <c r="F6" s="7">
        <v>270</v>
      </c>
      <c r="G6" s="7"/>
      <c r="H6" s="7">
        <v>0.4</v>
      </c>
      <c r="I6" s="7">
        <v>0</v>
      </c>
      <c r="J6" s="7">
        <v>-0.75</v>
      </c>
      <c r="K6" s="7">
        <v>0.75</v>
      </c>
      <c r="L6" s="7">
        <v>0</v>
      </c>
      <c r="M6" s="7">
        <v>0</v>
      </c>
      <c r="N6" s="3" t="s">
        <v>36</v>
      </c>
      <c r="O6" t="s">
        <v>49</v>
      </c>
      <c r="P6" s="3" t="s">
        <v>17</v>
      </c>
    </row>
    <row r="7" spans="1:16" x14ac:dyDescent="0.25">
      <c r="A7" s="3" t="s">
        <v>166</v>
      </c>
      <c r="B7" s="3" t="s">
        <v>20</v>
      </c>
      <c r="C7" s="3">
        <v>3</v>
      </c>
      <c r="D7" s="5" t="s">
        <v>14</v>
      </c>
      <c r="E7" s="10">
        <v>2.5</v>
      </c>
      <c r="F7" s="7">
        <v>270</v>
      </c>
      <c r="G7" s="7">
        <v>0.05</v>
      </c>
      <c r="H7" s="7">
        <v>0.9</v>
      </c>
      <c r="I7" s="7">
        <v>-0.2</v>
      </c>
      <c r="J7" s="7">
        <v>0.15</v>
      </c>
      <c r="K7" s="7">
        <v>0.75</v>
      </c>
      <c r="L7" s="7">
        <v>-0.7</v>
      </c>
      <c r="M7" s="7">
        <v>0</v>
      </c>
      <c r="N7" s="3" t="s">
        <v>35</v>
      </c>
      <c r="O7" t="s">
        <v>49</v>
      </c>
      <c r="P7" s="3" t="s">
        <v>18</v>
      </c>
    </row>
    <row r="8" spans="1:16" x14ac:dyDescent="0.25">
      <c r="A8" s="3" t="s">
        <v>175</v>
      </c>
      <c r="B8" s="3" t="s">
        <v>20</v>
      </c>
      <c r="C8" s="3">
        <v>1</v>
      </c>
      <c r="D8" s="5">
        <v>9</v>
      </c>
      <c r="E8" s="10">
        <v>3</v>
      </c>
      <c r="F8" s="7">
        <v>240</v>
      </c>
      <c r="G8" s="7"/>
      <c r="H8" s="7"/>
      <c r="I8" s="7"/>
      <c r="N8" s="3" t="s">
        <v>176</v>
      </c>
      <c r="O8" t="s">
        <v>177</v>
      </c>
      <c r="P8" s="3" t="s">
        <v>178</v>
      </c>
    </row>
    <row r="9" spans="1:16" x14ac:dyDescent="0.25">
      <c r="A9" s="3" t="s">
        <v>23</v>
      </c>
      <c r="B9" s="3" t="s">
        <v>20</v>
      </c>
      <c r="C9" s="3">
        <v>4</v>
      </c>
      <c r="D9" s="5">
        <v>7</v>
      </c>
      <c r="E9" s="10">
        <v>3</v>
      </c>
      <c r="F9" s="7">
        <v>500</v>
      </c>
      <c r="G9" s="7">
        <v>-0.2</v>
      </c>
      <c r="H9" s="7">
        <v>0.4</v>
      </c>
      <c r="I9" s="7"/>
      <c r="J9" s="7"/>
      <c r="K9" s="7"/>
      <c r="L9" s="7"/>
      <c r="M9" s="7"/>
      <c r="N9" s="3" t="s">
        <v>12</v>
      </c>
      <c r="O9" t="s">
        <v>49</v>
      </c>
      <c r="P9" s="6" t="s">
        <v>27</v>
      </c>
    </row>
    <row r="10" spans="1:16" x14ac:dyDescent="0.25">
      <c r="A10" s="3" t="s">
        <v>165</v>
      </c>
      <c r="B10" s="3" t="s">
        <v>28</v>
      </c>
      <c r="C10" s="3">
        <v>1</v>
      </c>
      <c r="D10" s="5">
        <v>8</v>
      </c>
      <c r="E10" s="10">
        <v>3</v>
      </c>
      <c r="F10" s="7">
        <v>450</v>
      </c>
      <c r="G10" s="7">
        <v>0.17</v>
      </c>
      <c r="H10" s="7">
        <v>0.22</v>
      </c>
      <c r="I10" s="7"/>
      <c r="J10" s="7"/>
      <c r="K10" s="7"/>
      <c r="L10" s="7"/>
      <c r="M10" s="7"/>
      <c r="N10" s="3" t="s">
        <v>30</v>
      </c>
      <c r="O10" s="3" t="s">
        <v>50</v>
      </c>
      <c r="P10" s="3" t="s">
        <v>31</v>
      </c>
    </row>
    <row r="11" spans="1:16" x14ac:dyDescent="0.25">
      <c r="A11" s="3" t="s">
        <v>164</v>
      </c>
      <c r="B11" s="3" t="s">
        <v>28</v>
      </c>
      <c r="C11" s="3">
        <v>2</v>
      </c>
      <c r="D11" s="5">
        <v>9</v>
      </c>
      <c r="E11" s="10">
        <v>3</v>
      </c>
      <c r="F11" s="7">
        <v>300</v>
      </c>
      <c r="G11" s="7"/>
      <c r="H11" s="7">
        <v>0.2</v>
      </c>
      <c r="I11" s="7">
        <v>-0.25</v>
      </c>
      <c r="J11" s="7">
        <v>0.25</v>
      </c>
      <c r="K11" s="7">
        <v>0</v>
      </c>
      <c r="L11" s="7">
        <v>0</v>
      </c>
      <c r="M11" s="7">
        <v>0</v>
      </c>
      <c r="N11" s="3" t="s">
        <v>29</v>
      </c>
      <c r="O11" s="3" t="s">
        <v>51</v>
      </c>
      <c r="P11" s="3" t="s">
        <v>32</v>
      </c>
    </row>
    <row r="12" spans="1:16" x14ac:dyDescent="0.25">
      <c r="A12" s="3" t="s">
        <v>163</v>
      </c>
      <c r="B12" s="3" t="s">
        <v>28</v>
      </c>
      <c r="C12" s="3">
        <v>3</v>
      </c>
      <c r="D12" s="5">
        <v>7</v>
      </c>
      <c r="E12" s="10">
        <v>3</v>
      </c>
      <c r="F12" s="7">
        <v>300</v>
      </c>
      <c r="G12" s="7">
        <v>0.2</v>
      </c>
      <c r="H12" s="7">
        <v>0.75</v>
      </c>
      <c r="I12" s="7">
        <v>-0.25</v>
      </c>
      <c r="J12" s="7">
        <v>0.25</v>
      </c>
      <c r="K12" s="7">
        <v>0</v>
      </c>
      <c r="L12" s="7">
        <v>0</v>
      </c>
      <c r="M12" s="7">
        <v>0</v>
      </c>
      <c r="N12" s="3" t="s">
        <v>33</v>
      </c>
      <c r="O12" s="3" t="s">
        <v>51</v>
      </c>
      <c r="P12" s="3" t="s">
        <v>34</v>
      </c>
    </row>
    <row r="13" spans="1:16" x14ac:dyDescent="0.25">
      <c r="A13" s="3" t="s">
        <v>41</v>
      </c>
      <c r="B13" s="3" t="s">
        <v>28</v>
      </c>
      <c r="C13" s="3">
        <v>4</v>
      </c>
      <c r="D13" s="5">
        <v>6</v>
      </c>
      <c r="E13" s="10">
        <v>3</v>
      </c>
      <c r="F13" s="7">
        <v>150</v>
      </c>
      <c r="G13" s="7">
        <v>-0.15</v>
      </c>
      <c r="H13" s="7">
        <v>0.98</v>
      </c>
      <c r="I13" s="7"/>
      <c r="J13" s="7"/>
      <c r="K13" s="7"/>
      <c r="L13" s="7"/>
      <c r="M13" s="7"/>
      <c r="N13" s="3" t="s">
        <v>12</v>
      </c>
      <c r="O13" s="3" t="s">
        <v>50</v>
      </c>
      <c r="P13" s="3" t="s">
        <v>42</v>
      </c>
    </row>
    <row r="14" spans="1:16" x14ac:dyDescent="0.25">
      <c r="A14" s="3" t="s">
        <v>162</v>
      </c>
      <c r="B14" s="3" t="s">
        <v>28</v>
      </c>
      <c r="C14" s="3">
        <v>1</v>
      </c>
      <c r="D14" s="5">
        <v>3</v>
      </c>
      <c r="E14" s="10">
        <v>3</v>
      </c>
      <c r="F14" s="7">
        <v>300</v>
      </c>
      <c r="G14" s="7">
        <v>0.1</v>
      </c>
      <c r="H14" s="7">
        <v>0.1</v>
      </c>
      <c r="I14" s="7"/>
      <c r="J14" s="7"/>
      <c r="K14" s="7"/>
      <c r="L14" s="7"/>
      <c r="M14" s="7"/>
      <c r="N14" s="3" t="s">
        <v>43</v>
      </c>
      <c r="O14" s="3" t="s">
        <v>51</v>
      </c>
      <c r="P14" s="3" t="s">
        <v>44</v>
      </c>
    </row>
    <row r="15" spans="1:16" x14ac:dyDescent="0.25">
      <c r="A15" s="3" t="s">
        <v>161</v>
      </c>
      <c r="B15" s="3" t="s">
        <v>28</v>
      </c>
      <c r="C15" s="3">
        <v>1</v>
      </c>
      <c r="D15" s="5">
        <v>6</v>
      </c>
      <c r="E15" s="10">
        <v>3</v>
      </c>
      <c r="F15" s="7">
        <v>300</v>
      </c>
      <c r="G15" s="7">
        <v>0.1</v>
      </c>
      <c r="H15" s="7">
        <v>0.1</v>
      </c>
      <c r="I15" s="7"/>
      <c r="J15" s="7"/>
      <c r="K15" s="7"/>
      <c r="L15" s="7"/>
      <c r="M15" s="7"/>
      <c r="N15" s="3" t="s">
        <v>45</v>
      </c>
      <c r="O15" s="3" t="s">
        <v>51</v>
      </c>
      <c r="P15" s="3" t="s">
        <v>46</v>
      </c>
    </row>
    <row r="16" spans="1:16" x14ac:dyDescent="0.25">
      <c r="A16" s="3" t="s">
        <v>160</v>
      </c>
      <c r="B16" s="3" t="s">
        <v>28</v>
      </c>
      <c r="C16" s="3">
        <v>1</v>
      </c>
      <c r="D16" s="5">
        <v>3</v>
      </c>
      <c r="E16" s="10">
        <v>3</v>
      </c>
      <c r="F16" s="7">
        <v>300</v>
      </c>
      <c r="G16" s="7">
        <v>0.1</v>
      </c>
      <c r="H16" s="7">
        <v>0.1</v>
      </c>
      <c r="I16" s="7"/>
      <c r="J16" s="7"/>
      <c r="K16" s="7"/>
      <c r="L16" s="7"/>
      <c r="M16" s="7"/>
      <c r="N16" s="3" t="s">
        <v>47</v>
      </c>
      <c r="O16" s="3" t="s">
        <v>51</v>
      </c>
      <c r="P16" s="3" t="s">
        <v>48</v>
      </c>
    </row>
    <row r="17" spans="1:16" x14ac:dyDescent="0.25">
      <c r="A17" s="3" t="s">
        <v>159</v>
      </c>
      <c r="B17" s="3" t="s">
        <v>52</v>
      </c>
      <c r="C17" s="3">
        <v>4</v>
      </c>
      <c r="D17" s="5">
        <v>6</v>
      </c>
      <c r="E17" s="10">
        <v>3</v>
      </c>
      <c r="F17" s="7">
        <v>250</v>
      </c>
      <c r="G17" s="7">
        <v>-0.15</v>
      </c>
      <c r="H17" s="7">
        <v>0.5</v>
      </c>
      <c r="I17" s="7"/>
      <c r="J17" s="7"/>
      <c r="K17" s="7"/>
      <c r="L17" s="7"/>
      <c r="M17" s="7"/>
      <c r="N17" s="3" t="s">
        <v>53</v>
      </c>
      <c r="O17" s="3" t="s">
        <v>55</v>
      </c>
      <c r="P17" s="3" t="s">
        <v>54</v>
      </c>
    </row>
    <row r="18" spans="1:16" x14ac:dyDescent="0.25">
      <c r="A18" s="3" t="s">
        <v>172</v>
      </c>
      <c r="B18" s="3" t="s">
        <v>52</v>
      </c>
      <c r="C18" s="3">
        <v>4</v>
      </c>
      <c r="D18" s="5">
        <v>7</v>
      </c>
      <c r="E18" s="10">
        <v>3</v>
      </c>
      <c r="F18" s="7">
        <v>105</v>
      </c>
      <c r="G18" s="7">
        <v>-0.4</v>
      </c>
      <c r="H18" s="7">
        <v>0.95</v>
      </c>
      <c r="I18" s="7"/>
      <c r="J18" s="7"/>
      <c r="K18" s="7"/>
      <c r="L18" s="7"/>
      <c r="M18" s="7"/>
      <c r="N18" s="3" t="s">
        <v>173</v>
      </c>
      <c r="O18" s="3" t="s">
        <v>55</v>
      </c>
      <c r="P18" s="3" t="s">
        <v>174</v>
      </c>
    </row>
    <row r="19" spans="1:16" x14ac:dyDescent="0.25">
      <c r="A19" s="3" t="s">
        <v>56</v>
      </c>
      <c r="B19" s="3" t="s">
        <v>52</v>
      </c>
      <c r="C19" s="3">
        <v>2</v>
      </c>
      <c r="D19" s="5">
        <v>4</v>
      </c>
      <c r="E19" s="10">
        <v>3</v>
      </c>
      <c r="F19" s="7">
        <v>250</v>
      </c>
      <c r="G19" s="7"/>
      <c r="H19" s="7">
        <v>0.4</v>
      </c>
      <c r="I19" s="7">
        <v>-0.15</v>
      </c>
      <c r="J19" s="7">
        <v>0.02</v>
      </c>
      <c r="K19" s="7">
        <v>0.13</v>
      </c>
      <c r="L19" s="7">
        <v>0</v>
      </c>
      <c r="M19" s="7">
        <v>0</v>
      </c>
      <c r="N19" s="3" t="s">
        <v>39</v>
      </c>
      <c r="O19" s="3" t="s">
        <v>57</v>
      </c>
      <c r="P19" s="3" t="s">
        <v>58</v>
      </c>
    </row>
    <row r="20" spans="1:16" x14ac:dyDescent="0.25">
      <c r="A20" s="3" t="s">
        <v>158</v>
      </c>
      <c r="B20" s="3" t="s">
        <v>52</v>
      </c>
      <c r="C20" s="3">
        <v>1</v>
      </c>
      <c r="D20" s="5">
        <v>8</v>
      </c>
      <c r="E20" s="10">
        <v>3</v>
      </c>
      <c r="F20" s="7">
        <v>250</v>
      </c>
      <c r="G20" s="7">
        <v>0.05</v>
      </c>
      <c r="H20" s="7">
        <v>0.05</v>
      </c>
      <c r="I20" s="7"/>
      <c r="J20" s="7"/>
      <c r="K20" s="7"/>
      <c r="L20" s="7"/>
      <c r="M20" s="7"/>
      <c r="N20" s="3" t="s">
        <v>59</v>
      </c>
      <c r="O20" s="3" t="s">
        <v>57</v>
      </c>
      <c r="P20" s="3" t="s">
        <v>60</v>
      </c>
    </row>
    <row r="21" spans="1:16" x14ac:dyDescent="0.25">
      <c r="A21" s="3" t="s">
        <v>157</v>
      </c>
      <c r="B21" s="3" t="s">
        <v>52</v>
      </c>
      <c r="C21" s="3">
        <v>1</v>
      </c>
      <c r="D21" s="5">
        <v>6</v>
      </c>
      <c r="E21" s="10">
        <v>3</v>
      </c>
      <c r="F21" s="7">
        <v>250</v>
      </c>
      <c r="G21" s="7">
        <v>0.05</v>
      </c>
      <c r="H21" s="7">
        <v>0.05</v>
      </c>
      <c r="I21" s="7"/>
      <c r="J21" s="7"/>
      <c r="K21" s="7"/>
      <c r="L21" s="7"/>
      <c r="M21" s="7"/>
      <c r="N21" s="3" t="s">
        <v>61</v>
      </c>
      <c r="O21" s="3" t="s">
        <v>55</v>
      </c>
      <c r="P21" s="3" t="s">
        <v>62</v>
      </c>
    </row>
    <row r="22" spans="1:16" x14ac:dyDescent="0.25">
      <c r="A22" s="3" t="s">
        <v>156</v>
      </c>
      <c r="B22" s="3" t="s">
        <v>52</v>
      </c>
      <c r="C22" s="3">
        <v>1</v>
      </c>
      <c r="D22" s="5">
        <v>7</v>
      </c>
      <c r="E22" s="10">
        <v>3</v>
      </c>
      <c r="F22" s="7">
        <v>300</v>
      </c>
      <c r="G22" s="7"/>
      <c r="H22" s="7">
        <v>0.5</v>
      </c>
      <c r="I22" s="7"/>
      <c r="J22" s="7"/>
      <c r="K22" s="7"/>
      <c r="L22" s="7"/>
      <c r="M22" s="7"/>
      <c r="N22" s="3" t="s">
        <v>63</v>
      </c>
      <c r="O22" s="3" t="s">
        <v>57</v>
      </c>
      <c r="P22" s="3" t="s">
        <v>66</v>
      </c>
    </row>
    <row r="23" spans="1:16" x14ac:dyDescent="0.25">
      <c r="A23" s="3" t="s">
        <v>155</v>
      </c>
      <c r="B23" s="3" t="s">
        <v>52</v>
      </c>
      <c r="C23" s="3">
        <v>1</v>
      </c>
      <c r="D23" s="5">
        <v>3</v>
      </c>
      <c r="E23" s="10">
        <v>3</v>
      </c>
      <c r="F23" s="7">
        <v>300</v>
      </c>
      <c r="G23" s="7"/>
      <c r="H23" s="7">
        <v>0.5</v>
      </c>
      <c r="I23" s="7"/>
      <c r="J23" s="7"/>
      <c r="K23" s="7"/>
      <c r="L23" s="7"/>
      <c r="M23" s="7"/>
      <c r="N23" s="3" t="s">
        <v>64</v>
      </c>
      <c r="O23" s="3" t="s">
        <v>57</v>
      </c>
      <c r="P23" s="3" t="s">
        <v>67</v>
      </c>
    </row>
    <row r="24" spans="1:16" x14ac:dyDescent="0.25">
      <c r="A24" s="3" t="s">
        <v>154</v>
      </c>
      <c r="B24" s="3" t="s">
        <v>52</v>
      </c>
      <c r="C24" s="3">
        <v>1</v>
      </c>
      <c r="D24" s="5">
        <v>9</v>
      </c>
      <c r="E24" s="10">
        <v>3</v>
      </c>
      <c r="F24" s="7">
        <v>300</v>
      </c>
      <c r="G24" s="7"/>
      <c r="H24" s="7">
        <v>0.5</v>
      </c>
      <c r="I24" s="7"/>
      <c r="J24" s="7"/>
      <c r="K24" s="7"/>
      <c r="L24" s="7"/>
      <c r="M24" s="7"/>
      <c r="N24" s="3" t="s">
        <v>65</v>
      </c>
      <c r="O24" s="3" t="s">
        <v>57</v>
      </c>
      <c r="P24" s="3" t="s">
        <v>68</v>
      </c>
    </row>
    <row r="25" spans="1:16" x14ac:dyDescent="0.25">
      <c r="E25" s="10"/>
      <c r="F25" s="7"/>
      <c r="G25" s="7"/>
      <c r="H25" s="7"/>
      <c r="I25" s="7"/>
    </row>
  </sheetData>
  <pageMargins left="0.7" right="0.7" top="0.78740157499999996" bottom="0.78740157499999996"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7033BA-B666-4A57-B25A-FC5242C49ECA}">
  <dimension ref="A1:C21"/>
  <sheetViews>
    <sheetView workbookViewId="0">
      <selection activeCell="B21" sqref="B2:B21"/>
    </sheetView>
  </sheetViews>
  <sheetFormatPr baseColWidth="10" defaultRowHeight="15" x14ac:dyDescent="0.25"/>
  <sheetData>
    <row r="1" spans="1:3" x14ac:dyDescent="0.25">
      <c r="A1" s="1" t="s">
        <v>4</v>
      </c>
      <c r="B1" s="1" t="s">
        <v>179</v>
      </c>
      <c r="C1" s="1" t="s">
        <v>180</v>
      </c>
    </row>
    <row r="2" spans="1:3" x14ac:dyDescent="0.25">
      <c r="A2">
        <v>2021</v>
      </c>
      <c r="B2">
        <v>50</v>
      </c>
    </row>
    <row r="3" spans="1:3" x14ac:dyDescent="0.25">
      <c r="A3">
        <v>2022</v>
      </c>
      <c r="B3">
        <v>60</v>
      </c>
    </row>
    <row r="4" spans="1:3" x14ac:dyDescent="0.25">
      <c r="A4">
        <v>2023</v>
      </c>
      <c r="B4">
        <v>70</v>
      </c>
    </row>
    <row r="5" spans="1:3" x14ac:dyDescent="0.25">
      <c r="A5">
        <v>2024</v>
      </c>
      <c r="B5">
        <v>80</v>
      </c>
    </row>
    <row r="6" spans="1:3" x14ac:dyDescent="0.25">
      <c r="A6">
        <v>2025</v>
      </c>
      <c r="B6">
        <v>100</v>
      </c>
    </row>
    <row r="7" spans="1:3" x14ac:dyDescent="0.25">
      <c r="A7">
        <v>2026</v>
      </c>
      <c r="B7">
        <f>B$6+(B$21-B$6)*(ROW(B7)-ROW(B$6))/(ROW(B$21)-ROW(B$6))</f>
        <v>120</v>
      </c>
    </row>
    <row r="8" spans="1:3" x14ac:dyDescent="0.25">
      <c r="A8">
        <v>2027</v>
      </c>
      <c r="B8">
        <f t="shared" ref="B8:B20" si="0">B$6+(B$21-B$6)*(ROW(B8)-ROW(B$6))/(ROW(B$21)-ROW(B$6))</f>
        <v>140</v>
      </c>
    </row>
    <row r="9" spans="1:3" x14ac:dyDescent="0.25">
      <c r="A9">
        <v>2028</v>
      </c>
      <c r="B9">
        <f t="shared" si="0"/>
        <v>160</v>
      </c>
    </row>
    <row r="10" spans="1:3" x14ac:dyDescent="0.25">
      <c r="A10">
        <v>2029</v>
      </c>
      <c r="B10">
        <f t="shared" si="0"/>
        <v>180</v>
      </c>
    </row>
    <row r="11" spans="1:3" x14ac:dyDescent="0.25">
      <c r="A11">
        <v>2030</v>
      </c>
      <c r="B11">
        <f t="shared" si="0"/>
        <v>200</v>
      </c>
    </row>
    <row r="12" spans="1:3" x14ac:dyDescent="0.25">
      <c r="A12">
        <v>2031</v>
      </c>
      <c r="B12">
        <f t="shared" si="0"/>
        <v>220</v>
      </c>
    </row>
    <row r="13" spans="1:3" x14ac:dyDescent="0.25">
      <c r="A13">
        <v>2032</v>
      </c>
      <c r="B13">
        <f t="shared" si="0"/>
        <v>240</v>
      </c>
    </row>
    <row r="14" spans="1:3" x14ac:dyDescent="0.25">
      <c r="A14">
        <v>2033</v>
      </c>
      <c r="B14">
        <f t="shared" si="0"/>
        <v>260</v>
      </c>
    </row>
    <row r="15" spans="1:3" x14ac:dyDescent="0.25">
      <c r="A15">
        <v>2034</v>
      </c>
      <c r="B15">
        <f t="shared" si="0"/>
        <v>280</v>
      </c>
    </row>
    <row r="16" spans="1:3" x14ac:dyDescent="0.25">
      <c r="A16">
        <v>2035</v>
      </c>
      <c r="B16">
        <f t="shared" si="0"/>
        <v>300</v>
      </c>
    </row>
    <row r="17" spans="1:2" x14ac:dyDescent="0.25">
      <c r="A17">
        <v>2036</v>
      </c>
      <c r="B17">
        <f t="shared" si="0"/>
        <v>320</v>
      </c>
    </row>
    <row r="18" spans="1:2" x14ac:dyDescent="0.25">
      <c r="A18">
        <v>2037</v>
      </c>
      <c r="B18">
        <f t="shared" si="0"/>
        <v>340</v>
      </c>
    </row>
    <row r="19" spans="1:2" x14ac:dyDescent="0.25">
      <c r="A19">
        <v>2038</v>
      </c>
      <c r="B19">
        <f t="shared" si="0"/>
        <v>360</v>
      </c>
    </row>
    <row r="20" spans="1:2" x14ac:dyDescent="0.25">
      <c r="A20">
        <v>2039</v>
      </c>
      <c r="B20">
        <f t="shared" si="0"/>
        <v>380</v>
      </c>
    </row>
    <row r="21" spans="1:2" x14ac:dyDescent="0.25">
      <c r="A21">
        <v>2040</v>
      </c>
      <c r="B21">
        <v>400</v>
      </c>
    </row>
  </sheetData>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7BEAE3-6E8D-4802-8D78-E96DEB745190}">
  <sheetPr codeName="Tabelle3"/>
  <dimension ref="A1:F3"/>
  <sheetViews>
    <sheetView workbookViewId="0">
      <selection activeCell="B2" sqref="B2"/>
    </sheetView>
  </sheetViews>
  <sheetFormatPr baseColWidth="10" defaultRowHeight="15" x14ac:dyDescent="0.25"/>
  <sheetData>
    <row r="1" spans="1:6" s="1" customFormat="1" x14ac:dyDescent="0.25">
      <c r="A1" s="1" t="s">
        <v>183</v>
      </c>
      <c r="B1" s="1" t="s">
        <v>6</v>
      </c>
      <c r="C1" s="1" t="s">
        <v>7</v>
      </c>
      <c r="D1" s="1" t="s">
        <v>170</v>
      </c>
      <c r="E1" s="1" t="s">
        <v>26</v>
      </c>
      <c r="F1" s="1" t="s">
        <v>171</v>
      </c>
    </row>
    <row r="2" spans="1:6" x14ac:dyDescent="0.25">
      <c r="A2" s="1" t="s">
        <v>181</v>
      </c>
      <c r="B2">
        <v>84.5</v>
      </c>
      <c r="C2">
        <v>35</v>
      </c>
      <c r="D2">
        <v>0</v>
      </c>
      <c r="E2">
        <f>E3/3</f>
        <v>33.333333333333336</v>
      </c>
      <c r="F2">
        <v>17</v>
      </c>
    </row>
    <row r="3" spans="1:6" x14ac:dyDescent="0.25">
      <c r="A3" s="1" t="s">
        <v>182</v>
      </c>
      <c r="B3">
        <v>85</v>
      </c>
      <c r="C3">
        <v>40</v>
      </c>
      <c r="D3">
        <v>20</v>
      </c>
      <c r="E3">
        <v>100</v>
      </c>
      <c r="F3">
        <v>17.5</v>
      </c>
    </row>
  </sheetData>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88C843-8DB8-452B-80DE-395BBD7D2BBF}">
  <dimension ref="A1:F3"/>
  <sheetViews>
    <sheetView workbookViewId="0">
      <selection activeCell="D3" sqref="D3"/>
    </sheetView>
  </sheetViews>
  <sheetFormatPr baseColWidth="10" defaultRowHeight="15" x14ac:dyDescent="0.25"/>
  <sheetData>
    <row r="1" spans="1:6" s="1" customFormat="1" x14ac:dyDescent="0.25">
      <c r="A1" s="1" t="s">
        <v>183</v>
      </c>
      <c r="B1" s="1" t="s">
        <v>6</v>
      </c>
      <c r="C1" s="1" t="s">
        <v>7</v>
      </c>
      <c r="D1" s="1" t="s">
        <v>170</v>
      </c>
      <c r="E1" s="1" t="s">
        <v>26</v>
      </c>
      <c r="F1" s="1" t="s">
        <v>171</v>
      </c>
    </row>
    <row r="2" spans="1:6" x14ac:dyDescent="0.25">
      <c r="A2" s="1" t="s">
        <v>181</v>
      </c>
      <c r="B2">
        <v>84.5</v>
      </c>
      <c r="C2">
        <v>30</v>
      </c>
      <c r="D2">
        <v>0</v>
      </c>
      <c r="E2">
        <f>E3/3</f>
        <v>23.333333333333332</v>
      </c>
      <c r="F2">
        <v>17</v>
      </c>
    </row>
    <row r="3" spans="1:6" x14ac:dyDescent="0.25">
      <c r="A3" s="1" t="s">
        <v>182</v>
      </c>
      <c r="B3">
        <v>85</v>
      </c>
      <c r="C3">
        <v>35</v>
      </c>
      <c r="D3">
        <v>20</v>
      </c>
      <c r="E3">
        <v>70</v>
      </c>
      <c r="F3">
        <v>17.5</v>
      </c>
    </row>
  </sheetData>
  <pageMargins left="0.7" right="0.7" top="0.78740157499999996" bottom="0.78740157499999996"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44A6C8-B281-4EEF-9FB5-86FE81652A6A}">
  <dimension ref="A1:F3"/>
  <sheetViews>
    <sheetView workbookViewId="0">
      <selection activeCell="H27" sqref="H27"/>
    </sheetView>
  </sheetViews>
  <sheetFormatPr baseColWidth="10" defaultRowHeight="15" x14ac:dyDescent="0.25"/>
  <sheetData>
    <row r="1" spans="1:6" s="1" customFormat="1" x14ac:dyDescent="0.25">
      <c r="A1" s="1" t="s">
        <v>183</v>
      </c>
      <c r="B1" s="1" t="s">
        <v>6</v>
      </c>
      <c r="C1" s="1" t="s">
        <v>7</v>
      </c>
      <c r="D1" s="1" t="s">
        <v>170</v>
      </c>
      <c r="E1" s="1" t="s">
        <v>26</v>
      </c>
      <c r="F1" s="1" t="s">
        <v>171</v>
      </c>
    </row>
    <row r="2" spans="1:6" x14ac:dyDescent="0.25">
      <c r="A2" s="1" t="s">
        <v>181</v>
      </c>
      <c r="B2">
        <v>84.5</v>
      </c>
      <c r="C2">
        <v>25</v>
      </c>
      <c r="D2">
        <v>0</v>
      </c>
      <c r="E2">
        <f>E3/3</f>
        <v>18.333333333333332</v>
      </c>
      <c r="F2">
        <v>17</v>
      </c>
    </row>
    <row r="3" spans="1:6" x14ac:dyDescent="0.25">
      <c r="A3" s="1" t="s">
        <v>182</v>
      </c>
      <c r="B3">
        <v>85</v>
      </c>
      <c r="C3">
        <v>30</v>
      </c>
      <c r="D3">
        <v>20</v>
      </c>
      <c r="E3">
        <v>55</v>
      </c>
      <c r="F3">
        <v>17.5</v>
      </c>
    </row>
  </sheetData>
  <pageMargins left="0.7" right="0.7" top="0.78740157499999996" bottom="0.78740157499999996"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541412-EABA-4A15-9FF1-12F11F7B251A}">
  <dimension ref="A1:F3"/>
  <sheetViews>
    <sheetView workbookViewId="0">
      <selection activeCell="E14" sqref="E14"/>
    </sheetView>
  </sheetViews>
  <sheetFormatPr baseColWidth="10" defaultRowHeight="15" x14ac:dyDescent="0.25"/>
  <sheetData>
    <row r="1" spans="1:6" s="1" customFormat="1" x14ac:dyDescent="0.25">
      <c r="A1" s="1" t="s">
        <v>183</v>
      </c>
      <c r="B1" s="1" t="s">
        <v>6</v>
      </c>
      <c r="C1" s="1" t="s">
        <v>7</v>
      </c>
      <c r="D1" s="1" t="s">
        <v>170</v>
      </c>
      <c r="E1" s="1" t="s">
        <v>26</v>
      </c>
      <c r="F1" s="1" t="s">
        <v>171</v>
      </c>
    </row>
    <row r="2" spans="1:6" x14ac:dyDescent="0.25">
      <c r="A2" s="1" t="s">
        <v>181</v>
      </c>
      <c r="B2">
        <v>84.5</v>
      </c>
      <c r="C2">
        <v>20</v>
      </c>
      <c r="D2">
        <v>0</v>
      </c>
      <c r="E2">
        <f>E3/3</f>
        <v>16.666666666666668</v>
      </c>
      <c r="F2">
        <v>17</v>
      </c>
    </row>
    <row r="3" spans="1:6" x14ac:dyDescent="0.25">
      <c r="A3" s="1" t="s">
        <v>182</v>
      </c>
      <c r="B3">
        <v>85</v>
      </c>
      <c r="C3">
        <v>25</v>
      </c>
      <c r="D3">
        <v>20</v>
      </c>
      <c r="E3">
        <v>50</v>
      </c>
      <c r="F3">
        <v>17.5</v>
      </c>
    </row>
  </sheetData>
  <pageMargins left="0.7" right="0.7" top="0.78740157499999996" bottom="0.78740157499999996"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5A4079-AD3C-4A5B-A552-FC2762FC24B9}">
  <dimension ref="A1:G3"/>
  <sheetViews>
    <sheetView workbookViewId="0">
      <selection activeCell="F2" sqref="F2"/>
    </sheetView>
  </sheetViews>
  <sheetFormatPr baseColWidth="10" defaultRowHeight="15" x14ac:dyDescent="0.25"/>
  <sheetData>
    <row r="1" spans="1:7" x14ac:dyDescent="0.25">
      <c r="A1" s="1" t="s">
        <v>183</v>
      </c>
      <c r="B1" s="1" t="s">
        <v>6</v>
      </c>
      <c r="C1" s="1" t="s">
        <v>7</v>
      </c>
      <c r="D1" s="1" t="s">
        <v>170</v>
      </c>
      <c r="E1" s="1" t="s">
        <v>26</v>
      </c>
      <c r="F1" s="1" t="s">
        <v>171</v>
      </c>
      <c r="G1" s="1"/>
    </row>
    <row r="2" spans="1:7" x14ac:dyDescent="0.25">
      <c r="A2" s="1" t="s">
        <v>181</v>
      </c>
      <c r="C2">
        <v>0</v>
      </c>
      <c r="D2">
        <v>0</v>
      </c>
      <c r="E2">
        <v>0</v>
      </c>
    </row>
    <row r="3" spans="1:7" x14ac:dyDescent="0.25">
      <c r="A3" s="1" t="s">
        <v>182</v>
      </c>
    </row>
  </sheetData>
  <pageMargins left="0.7" right="0.7" top="0.78740157499999996" bottom="0.78740157499999996"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8E0691-8E4D-40B1-85C7-FD0BAC7BBC53}">
  <dimension ref="A1:G3"/>
  <sheetViews>
    <sheetView workbookViewId="0">
      <selection activeCell="E2" sqref="E2"/>
    </sheetView>
  </sheetViews>
  <sheetFormatPr baseColWidth="10" defaultRowHeight="15" x14ac:dyDescent="0.25"/>
  <sheetData>
    <row r="1" spans="1:7" x14ac:dyDescent="0.25">
      <c r="A1" s="1" t="s">
        <v>183</v>
      </c>
      <c r="B1" s="1" t="s">
        <v>6</v>
      </c>
      <c r="C1" s="1" t="s">
        <v>7</v>
      </c>
      <c r="D1" s="1" t="s">
        <v>170</v>
      </c>
      <c r="E1" s="1" t="s">
        <v>26</v>
      </c>
      <c r="F1" s="1" t="s">
        <v>171</v>
      </c>
      <c r="G1" s="1"/>
    </row>
    <row r="2" spans="1:7" x14ac:dyDescent="0.25">
      <c r="A2" s="1" t="s">
        <v>181</v>
      </c>
      <c r="C2">
        <v>2000000</v>
      </c>
      <c r="D2">
        <v>0</v>
      </c>
      <c r="E2">
        <v>0</v>
      </c>
    </row>
    <row r="3" spans="1:7" x14ac:dyDescent="0.25">
      <c r="A3" s="1" t="s">
        <v>182</v>
      </c>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14</vt:i4>
      </vt:variant>
    </vt:vector>
  </HeadingPairs>
  <TitlesOfParts>
    <vt:vector size="14" baseType="lpstr">
      <vt:lpstr>SITE</vt:lpstr>
      <vt:lpstr>TECHNOLOGY</vt:lpstr>
      <vt:lpstr>CO2</vt:lpstr>
      <vt:lpstr>energy price 2020</vt:lpstr>
      <vt:lpstr>energy price 2025</vt:lpstr>
      <vt:lpstr>energy price 2030</vt:lpstr>
      <vt:lpstr>energy price 2035</vt:lpstr>
      <vt:lpstr>max 2020</vt:lpstr>
      <vt:lpstr>max 2025</vt:lpstr>
      <vt:lpstr>max 2030</vt:lpstr>
      <vt:lpstr>max 2035</vt:lpstr>
      <vt:lpstr>max 2040</vt:lpstr>
      <vt:lpstr>carrier_av_2020</vt:lpstr>
      <vt:lpstr>carrier_av_2030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Marcus Otti</dc:creator>
  <cp:lastModifiedBy>Otti, Marcus</cp:lastModifiedBy>
  <dcterms:created xsi:type="dcterms:W3CDTF">2023-08-22T12:19:49Z</dcterms:created>
  <dcterms:modified xsi:type="dcterms:W3CDTF">2024-03-18T10:00:54Z</dcterms:modified>
</cp:coreProperties>
</file>