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codeName="DieseArbeitsmappe" defaultThemeVersion="166925"/>
  <mc:AlternateContent xmlns:mc="http://schemas.openxmlformats.org/markup-compatibility/2006">
    <mc:Choice Requires="x15">
      <x15ac:absPath xmlns:x15ac="http://schemas.microsoft.com/office/spreadsheetml/2010/11/ac" url="https://tuwienacat-my.sharepoint.com/personal/e11777102_student_tuwien_ac_at/Documents/Arbeit/git/IndustryTransPath/model/"/>
    </mc:Choice>
  </mc:AlternateContent>
  <xr:revisionPtr revIDLastSave="69" documentId="13_ncr:1_{B426C2CA-3CF2-4FE3-B74F-86746B14DD78}" xr6:coauthVersionLast="47" xr6:coauthVersionMax="47" xr10:uidLastSave="{7E6BC133-4DB5-4B3B-94F1-9FC264E0029C}"/>
  <bookViews>
    <workbookView xWindow="-28920" yWindow="-120" windowWidth="29040" windowHeight="17640" activeTab="1" xr2:uid="{EC234235-8C42-44A6-A799-E4D5FA147C26}"/>
  </bookViews>
  <sheets>
    <sheet name="SITE" sheetId="1" r:id="rId1"/>
    <sheet name="TECHNOLOGY" sheetId="22" r:id="rId2"/>
    <sheet name="SCe_2020" sheetId="23" r:id="rId3"/>
    <sheet name="SCe_2030" sheetId="24" r:id="rId4"/>
    <sheet name="CO2" sheetId="12" r:id="rId5"/>
    <sheet name="energy price 2020" sheetId="5" r:id="rId6"/>
    <sheet name="energy price 2025" sheetId="15" r:id="rId7"/>
    <sheet name="energy price 2030" sheetId="14" r:id="rId8"/>
    <sheet name="energy price 2035" sheetId="13" r:id="rId9"/>
    <sheet name="max 2020" sheetId="17" r:id="rId10"/>
    <sheet name="max 2025" sheetId="18" r:id="rId11"/>
    <sheet name="max 2030" sheetId="19" r:id="rId12"/>
    <sheet name="max 2035" sheetId="20" r:id="rId13"/>
    <sheet name="max 2040" sheetId="21"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 i="13" l="1"/>
  <c r="E2" i="14"/>
  <c r="E2" i="5"/>
  <c r="E2" i="15"/>
  <c r="B20" i="12"/>
  <c r="B19" i="12"/>
  <c r="B18" i="12"/>
  <c r="B17" i="12"/>
  <c r="B16" i="12"/>
  <c r="B15" i="12"/>
  <c r="B14" i="12"/>
  <c r="B13" i="12"/>
  <c r="B12" i="12"/>
  <c r="B11" i="12"/>
  <c r="B10" i="12"/>
  <c r="B9" i="12"/>
  <c r="B8" i="12"/>
  <c r="B7" i="12"/>
  <c r="E10" i="1"/>
  <c r="E11" i="1"/>
  <c r="E12" i="1"/>
  <c r="E23" i="1"/>
  <c r="E34" i="1"/>
  <c r="E35" i="1"/>
  <c r="E36" i="1"/>
  <c r="E37" i="1"/>
  <c r="E38" i="1"/>
  <c r="E39" i="1"/>
  <c r="E40" i="1"/>
  <c r="E41" i="1"/>
  <c r="E42" i="1"/>
  <c r="E43" i="1"/>
  <c r="E33" i="1"/>
  <c r="E13" i="1"/>
  <c r="E14" i="1"/>
  <c r="E15" i="1"/>
  <c r="E16" i="1"/>
  <c r="E17" i="1"/>
  <c r="E18" i="1"/>
  <c r="E19" i="1"/>
  <c r="E20" i="1"/>
  <c r="E21" i="1"/>
  <c r="E22" i="1"/>
  <c r="E24" i="1"/>
  <c r="E25" i="1"/>
  <c r="E26" i="1"/>
  <c r="E27" i="1"/>
  <c r="E28" i="1"/>
  <c r="E29" i="1"/>
  <c r="E30" i="1"/>
  <c r="E31" i="1"/>
  <c r="E32" i="1"/>
  <c r="E3" i="1"/>
  <c r="E4" i="1"/>
  <c r="E5" i="1"/>
  <c r="E6" i="1"/>
  <c r="E2" i="1"/>
  <c r="C6" i="1"/>
  <c r="C5" i="1"/>
  <c r="C3" i="1"/>
  <c r="C4" i="1"/>
  <c r="C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Marcus Otti</author>
  </authors>
  <commentList>
    <comment ref="C7" authorId="0" shapeId="0" xr:uid="{C4AE9838-7112-40C4-8CEB-0BF1738549E8}">
      <text>
        <r>
          <rPr>
            <b/>
            <sz val="9"/>
            <color indexed="81"/>
            <rFont val="Segoe UI"/>
            <charset val="1"/>
          </rPr>
          <t>Marcus Otti:</t>
        </r>
        <r>
          <rPr>
            <sz val="9"/>
            <color indexed="81"/>
            <rFont val="Segoe UI"/>
            <charset val="1"/>
          </rPr>
          <t xml:space="preserve">
„Grazer Marienhütte Bringt Stein Ins Rollen » Wirtschaftswelt“.</t>
        </r>
      </text>
    </comment>
    <comment ref="C8" authorId="0" shapeId="0" xr:uid="{C0C05DC4-D077-42C6-9E46-BF3A51193E65}">
      <text>
        <r>
          <rPr>
            <b/>
            <sz val="9"/>
            <color indexed="81"/>
            <rFont val="Segoe UI"/>
            <charset val="1"/>
          </rPr>
          <t>Marcus Otti:</t>
        </r>
        <r>
          <rPr>
            <sz val="9"/>
            <color indexed="81"/>
            <rFont val="Segoe UI"/>
            <charset val="1"/>
          </rPr>
          <t xml:space="preserve">
„Infografik Neues Edelstahlwerk Kapfenberg pdf“.</t>
        </r>
      </text>
    </comment>
    <comment ref="C9" authorId="0" shapeId="0" xr:uid="{C25CDB5D-5B56-4912-93DE-6344ADA2A828}">
      <text>
        <r>
          <rPr>
            <b/>
            <sz val="9"/>
            <color indexed="81"/>
            <rFont val="Segoe UI"/>
            <charset val="1"/>
          </rPr>
          <t>„Produktportfolio - Breitenfeld Edelstahl AG“.</t>
        </r>
      </text>
    </comment>
    <comment ref="A10" authorId="0" shapeId="0" xr:uid="{06FC1C6C-9CFF-4BFF-B8BC-BC3BC09B1C20}">
      <text>
        <r>
          <rPr>
            <b/>
            <sz val="9"/>
            <color indexed="81"/>
            <rFont val="Segoe UI"/>
            <charset val="1"/>
          </rPr>
          <t>Marcus Otti:</t>
        </r>
        <r>
          <rPr>
            <sz val="9"/>
            <color indexed="81"/>
            <rFont val="Segoe UI"/>
            <charset val="1"/>
          </rPr>
          <t xml:space="preserve">
Max Oberhumer und Bürger, „Umwelterklärung 2019, Sappi Austria Produktions-GmbH &amp; Co. KG, Standort Gratkorn“.</t>
        </r>
      </text>
    </comment>
    <comment ref="C10" authorId="0" shapeId="0" xr:uid="{9128017E-80DC-47A7-A2FA-7860E6FCF357}">
      <text>
        <r>
          <rPr>
            <b/>
            <sz val="9"/>
            <color indexed="81"/>
            <rFont val="Segoe UI"/>
            <charset val="1"/>
          </rPr>
          <t>Marcus Otti:</t>
        </r>
        <r>
          <rPr>
            <sz val="9"/>
            <color indexed="81"/>
            <rFont val="Segoe UI"/>
            <charset val="1"/>
          </rPr>
          <t xml:space="preserve">
„Unternehmen - Austropapier“.</t>
        </r>
      </text>
    </comment>
    <comment ref="C11" authorId="0" shapeId="0" xr:uid="{A876A60E-B517-4433-8DDF-3EE6947D3396}">
      <text>
        <r>
          <rPr>
            <b/>
            <sz val="9"/>
            <color indexed="81"/>
            <rFont val="Segoe UI"/>
            <charset val="1"/>
          </rPr>
          <t>Marcus Otti:</t>
        </r>
        <r>
          <rPr>
            <sz val="9"/>
            <color indexed="81"/>
            <rFont val="Segoe UI"/>
            <charset val="1"/>
          </rPr>
          <t xml:space="preserve">
„Unser Unternehmen nutzt den Rohstoff Holz - Austrocel Hallein“.</t>
        </r>
      </text>
    </comment>
    <comment ref="C12" authorId="0" shapeId="0" xr:uid="{694C2D49-A6BC-4CA1-B724-ABAD8EF0E54A}">
      <text>
        <r>
          <rPr>
            <b/>
            <sz val="9"/>
            <color indexed="81"/>
            <rFont val="Segoe UI"/>
            <charset val="1"/>
          </rPr>
          <t>Marcus Otti:</t>
        </r>
        <r>
          <rPr>
            <sz val="9"/>
            <color indexed="81"/>
            <rFont val="Segoe UI"/>
            <charset val="1"/>
          </rPr>
          <t xml:space="preserve">
„Nachhaltigkeit - Brigl &amp; Bergmeister“.</t>
        </r>
      </text>
    </comment>
    <comment ref="C37" authorId="0" shapeId="0" xr:uid="{C5834425-D1F1-41C3-B712-442536CC9E58}">
      <text>
        <r>
          <rPr>
            <b/>
            <sz val="9"/>
            <color indexed="81"/>
            <rFont val="Segoe UI"/>
            <charset val="1"/>
          </rPr>
          <t>Marcus Otti:</t>
        </r>
        <r>
          <rPr>
            <sz val="9"/>
            <color indexed="81"/>
            <rFont val="Segoe UI"/>
            <charset val="1"/>
          </rPr>
          <t xml:space="preserve">
https://www.holcim.at/</t>
        </r>
      </text>
    </comment>
    <comment ref="C40" authorId="0" shapeId="0" xr:uid="{63F5AEAF-2CAE-4103-BBB0-8D792EEF01F8}">
      <text>
        <r>
          <rPr>
            <b/>
            <sz val="9"/>
            <color indexed="81"/>
            <rFont val="Segoe UI"/>
            <charset val="1"/>
          </rPr>
          <t>Marcus Otti:</t>
        </r>
        <r>
          <rPr>
            <sz val="9"/>
            <color indexed="81"/>
            <rFont val="Segoe UI"/>
            <charset val="1"/>
          </rPr>
          <t xml:space="preserve">
https://www.wko.at/sbg/news/leube#:~:text=Nach%20Ansicht%20des%20Leube%2DChefs,%25%20unserer%20j%C3%A4hrlichen%20Zement%2DProduktionsmenge.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Marcus Otti</author>
  </authors>
  <commentList>
    <comment ref="B1" authorId="0" shapeId="0" xr:uid="{2F1AFF1A-1152-4F8C-B99D-FA26267359CF}">
      <text>
        <r>
          <rPr>
            <b/>
            <sz val="9"/>
            <color indexed="81"/>
            <rFont val="Segoe UI"/>
            <charset val="1"/>
          </rPr>
          <t>Marcus Otti:</t>
        </r>
        <r>
          <rPr>
            <sz val="9"/>
            <color indexed="81"/>
            <rFont val="Segoe UI"/>
            <charset val="1"/>
          </rPr>
          <t xml:space="preserve">
Rahnama Mobarakeh und Kienberger, „Climate neutrality strategies for energy-intensive industries: An Austrian case study“.</t>
        </r>
      </text>
    </comment>
    <comment ref="C1" authorId="0" shapeId="0" xr:uid="{AC0C0D36-9444-49CE-AED6-1458544E74C1}">
      <text>
        <r>
          <rPr>
            <b/>
            <sz val="9"/>
            <color indexed="81"/>
            <rFont val="Segoe UI"/>
            <charset val="1"/>
          </rPr>
          <t>Marcus Otti:</t>
        </r>
        <r>
          <rPr>
            <sz val="9"/>
            <color indexed="81"/>
            <rFont val="Segoe UI"/>
            <charset val="1"/>
          </rPr>
          <t xml:space="preserve">
Rahnama Mobarakeh und Kienberger, „Climate neutrality strategies for energy-intensive industries: An Austrian case study“.</t>
        </r>
      </text>
    </comment>
    <comment ref="D1" authorId="0" shapeId="0" xr:uid="{6F806A51-5BD0-4143-AC4F-9EFAE5BA0F88}">
      <text>
        <r>
          <rPr>
            <b/>
            <sz val="9"/>
            <color indexed="81"/>
            <rFont val="Segoe UI"/>
            <charset val="1"/>
          </rPr>
          <t>Marcus Otti:</t>
        </r>
        <r>
          <rPr>
            <sz val="9"/>
            <color indexed="81"/>
            <rFont val="Segoe UI"/>
            <charset val="1"/>
          </rPr>
          <t xml:space="preserve">
Rahnama Mobarakeh und Kienberger, „Climate neutrality strategies for energy-intensive industries: An Austrian case study“.</t>
        </r>
      </text>
    </comment>
    <comment ref="G1" authorId="0" shapeId="0" xr:uid="{BA40030A-575A-44BF-9F4E-DE882D68F584}">
      <text>
        <r>
          <rPr>
            <b/>
            <sz val="9"/>
            <color indexed="81"/>
            <rFont val="Segoe UI"/>
            <charset val="1"/>
          </rPr>
          <t>Marcus Otti:</t>
        </r>
        <r>
          <rPr>
            <sz val="9"/>
            <color indexed="81"/>
            <rFont val="Segoe UI"/>
            <charset val="1"/>
          </rPr>
          <t xml:space="preserve">
Rahnama Mobarakeh und Kienberger, „Climate neutrality strategies for energy-intensive industries: An Austrian case study“.</t>
        </r>
      </text>
    </comment>
    <comment ref="M1" authorId="0" shapeId="0" xr:uid="{974F8653-DE2F-4DEC-B5EF-9B91E8124B2C}">
      <text>
        <r>
          <rPr>
            <b/>
            <sz val="9"/>
            <color indexed="81"/>
            <rFont val="Segoe UI"/>
            <charset val="1"/>
          </rPr>
          <t>Marcus Otti:</t>
        </r>
        <r>
          <rPr>
            <sz val="9"/>
            <color indexed="81"/>
            <rFont val="Segoe UI"/>
            <charset val="1"/>
          </rPr>
          <t xml:space="preserve">
Rahnama Mobarakeh und Kienberger, „Climate neutrality strategies for energy-intensive industries: An Austrian case study“.</t>
        </r>
      </text>
    </comment>
    <comment ref="N1" authorId="0" shapeId="0" xr:uid="{D0E9634B-4DCA-41C4-9984-655E8886B727}">
      <text>
        <r>
          <rPr>
            <b/>
            <sz val="9"/>
            <color indexed="81"/>
            <rFont val="Segoe UI"/>
            <charset val="1"/>
          </rPr>
          <t>Marcus Otti:</t>
        </r>
        <r>
          <rPr>
            <sz val="9"/>
            <color indexed="81"/>
            <rFont val="Segoe UI"/>
            <charset val="1"/>
          </rPr>
          <t xml:space="preserve">
Rahnama Mobarakeh und Kienberger, „Climate neutrality strategies for energy-intensive industries: An Austrian case study“.</t>
        </r>
      </text>
    </comment>
    <comment ref="F9" authorId="0" shapeId="0" xr:uid="{9E11CEA9-FCFD-4C69-9953-A1B6AE16724D}">
      <text>
        <r>
          <rPr>
            <b/>
            <sz val="9"/>
            <color indexed="81"/>
            <rFont val="Segoe UI"/>
            <charset val="1"/>
          </rPr>
          <t>Marcus Otti:</t>
        </r>
        <r>
          <rPr>
            <sz val="9"/>
            <color indexed="81"/>
            <rFont val="Segoe UI"/>
            <charset val="1"/>
          </rPr>
          <t xml:space="preserve">
USD/tonCO2
MCKinsey</t>
        </r>
      </text>
    </comment>
    <comment ref="F10" authorId="0" shapeId="0" xr:uid="{E4CB227D-9AD8-45CF-AC4D-285EAE36DFF7}">
      <text>
        <r>
          <rPr>
            <b/>
            <sz val="9"/>
            <color indexed="81"/>
            <rFont val="Segoe UI"/>
            <charset val="1"/>
          </rPr>
          <t>Marcus Otti:</t>
        </r>
        <r>
          <rPr>
            <sz val="9"/>
            <color indexed="81"/>
            <rFont val="Segoe UI"/>
            <charset val="1"/>
          </rPr>
          <t xml:space="preserve">
Commission u. a., Energy efficiency and GHG emissions – Prospective scenarios for the pulp and paper industry.</t>
        </r>
      </text>
    </comment>
    <comment ref="F11" authorId="0" shapeId="0" xr:uid="{E1964C39-BCBC-47BC-86FE-812DC80278A4}">
      <text>
        <r>
          <rPr>
            <b/>
            <sz val="9"/>
            <color indexed="81"/>
            <rFont val="Segoe UI"/>
            <charset val="1"/>
          </rPr>
          <t>Marcus Otti:</t>
        </r>
        <r>
          <rPr>
            <sz val="9"/>
            <color indexed="81"/>
            <rFont val="Segoe UI"/>
            <charset val="1"/>
          </rPr>
          <t xml:space="preserve">
Commission u. a., Energy efficiency and GHG emissions – Prospective scenarios for the pulp and paper industry.</t>
        </r>
      </text>
    </comment>
    <comment ref="F12" authorId="0" shapeId="0" xr:uid="{BA265A4F-14CA-4F4B-A00A-12E860CF71EA}">
      <text>
        <r>
          <rPr>
            <b/>
            <sz val="9"/>
            <color indexed="81"/>
            <rFont val="Segoe UI"/>
            <charset val="1"/>
          </rPr>
          <t>Marcus Otti:</t>
        </r>
        <r>
          <rPr>
            <sz val="9"/>
            <color indexed="81"/>
            <rFont val="Segoe UI"/>
            <charset val="1"/>
          </rPr>
          <t xml:space="preserve">
Commission u. a., Energy efficiency and GHG emissions – Prospective scenarios for the pulp and paper industry.</t>
        </r>
      </text>
    </comment>
    <comment ref="F14" authorId="0" shapeId="0" xr:uid="{DF07AA48-D30A-4067-A8CF-EC50B6D15810}">
      <text>
        <r>
          <rPr>
            <b/>
            <sz val="9"/>
            <color indexed="81"/>
            <rFont val="Segoe UI"/>
            <charset val="1"/>
          </rPr>
          <t>Marcus Otti:</t>
        </r>
        <r>
          <rPr>
            <sz val="9"/>
            <color indexed="81"/>
            <rFont val="Segoe UI"/>
            <charset val="1"/>
          </rPr>
          <t xml:space="preserve">
Commission u. a., Energy efficiency and GHG emissions – Prospective scenarios for the pulp and paper industry.</t>
        </r>
      </text>
    </comment>
    <comment ref="F15" authorId="0" shapeId="0" xr:uid="{7CF8B104-C2ED-4543-9C70-DF7AE8ED03F1}">
      <text>
        <r>
          <rPr>
            <b/>
            <sz val="9"/>
            <color indexed="81"/>
            <rFont val="Segoe UI"/>
            <charset val="1"/>
          </rPr>
          <t>Marcus Otti:</t>
        </r>
        <r>
          <rPr>
            <sz val="9"/>
            <color indexed="81"/>
            <rFont val="Segoe UI"/>
            <charset val="1"/>
          </rPr>
          <t xml:space="preserve">
Commission u. a., Energy efficiency and GHG emissions – Prospective scenarios for the pulp and paper industry.</t>
        </r>
      </text>
    </comment>
    <comment ref="F16" authorId="0" shapeId="0" xr:uid="{89F44832-8712-424D-B939-A206C9170D9C}">
      <text>
        <r>
          <rPr>
            <b/>
            <sz val="9"/>
            <color indexed="81"/>
            <rFont val="Segoe UI"/>
            <charset val="1"/>
          </rPr>
          <t>Marcus Otti:</t>
        </r>
        <r>
          <rPr>
            <sz val="9"/>
            <color indexed="81"/>
            <rFont val="Segoe UI"/>
            <charset val="1"/>
          </rPr>
          <t xml:space="preserve">
Commission u. a., Energy efficiency and GHG emissions – Prospective scenarios for the pulp and paper industry.</t>
        </r>
      </text>
    </comment>
    <comment ref="F17" authorId="0" shapeId="0" xr:uid="{41C70385-56E4-49E7-B3AC-F29D9C00F818}">
      <text>
        <r>
          <rPr>
            <b/>
            <sz val="9"/>
            <color indexed="81"/>
            <rFont val="Segoe UI"/>
            <charset val="1"/>
          </rPr>
          <t>Marcus Otti:</t>
        </r>
        <r>
          <rPr>
            <sz val="9"/>
            <color indexed="81"/>
            <rFont val="Segoe UI"/>
            <charset val="1"/>
          </rPr>
          <t xml:space="preserve">
USD/tonCO2
MCKinsey</t>
        </r>
      </text>
    </comment>
    <comment ref="F18" authorId="0" shapeId="0" xr:uid="{CA1DC7F0-2058-488B-A12B-62B17ACA85B0}">
      <text>
        <r>
          <rPr>
            <b/>
            <sz val="9"/>
            <color indexed="81"/>
            <rFont val="Segoe UI"/>
            <charset val="1"/>
          </rPr>
          <t>Marcus Otti:</t>
        </r>
        <r>
          <rPr>
            <sz val="9"/>
            <color indexed="81"/>
            <rFont val="Segoe UI"/>
            <charset val="1"/>
          </rPr>
          <t xml:space="preserve">
USD/tonCO2
MCKinsey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Marcus Otti</author>
  </authors>
  <commentList>
    <comment ref="B1" authorId="0" shapeId="0" xr:uid="{5048835D-7906-4BF4-9501-3FCEC842E013}">
      <text>
        <r>
          <rPr>
            <b/>
            <sz val="9"/>
            <color indexed="81"/>
            <rFont val="Segoe UI"/>
            <charset val="1"/>
          </rPr>
          <t>Marcus Otti:</t>
        </r>
        <r>
          <rPr>
            <sz val="9"/>
            <color indexed="81"/>
            <rFont val="Segoe UI"/>
            <charset val="1"/>
          </rPr>
          <t xml:space="preserve">
Rahnama Mobarakeh und Kienberger, „Climate neutrality strategies for energy-intensive industries: An Austrian case study“.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Marcus Otti</author>
  </authors>
  <commentList>
    <comment ref="B1" authorId="0" shapeId="0" xr:uid="{4E2F52F5-C13D-43E3-9280-ED1958BAC290}">
      <text>
        <r>
          <rPr>
            <b/>
            <sz val="9"/>
            <color indexed="81"/>
            <rFont val="Segoe UI"/>
            <charset val="1"/>
          </rPr>
          <t>Marcus Otti:</t>
        </r>
        <r>
          <rPr>
            <sz val="9"/>
            <color indexed="81"/>
            <rFont val="Segoe UI"/>
            <charset val="1"/>
          </rPr>
          <t xml:space="preserve">
Rahnama Mobarakeh und Kienberger, „Climate neutrality strategies for energy-intensive industries: An Austrian case study“.</t>
        </r>
      </text>
    </comment>
  </commentList>
</comments>
</file>

<file path=xl/sharedStrings.xml><?xml version="1.0" encoding="utf-8"?>
<sst xmlns="http://schemas.openxmlformats.org/spreadsheetml/2006/main" count="386" uniqueCount="175">
  <si>
    <t>site</t>
  </si>
  <si>
    <t>branch</t>
  </si>
  <si>
    <t>pillar</t>
  </si>
  <si>
    <t>output</t>
  </si>
  <si>
    <t>year</t>
  </si>
  <si>
    <t>costs</t>
  </si>
  <si>
    <t>elec</t>
  </si>
  <si>
    <t>NG</t>
  </si>
  <si>
    <t>technology</t>
  </si>
  <si>
    <t>TRL</t>
  </si>
  <si>
    <t>description</t>
  </si>
  <si>
    <t>Use of electricity to reduce the iron ore in two ways: Electrolysis (ULCOLYSIS) and Electrowinning (ULCOWIN)</t>
  </si>
  <si>
    <t>CCS</t>
  </si>
  <si>
    <t>7</t>
  </si>
  <si>
    <t>Reduce directly injected iron ore at the top and coal powder at the bottom by using purified oxygen to replace the air in the smelting reduction process. The process will produce CO₂-rich waste gas and is suitable for combination with a CCS plant</t>
  </si>
  <si>
    <t>Recycle the CO and H₂-containing blast furnace exhaust gas (BFG) and utilise it as a reduction agent to replace coke or coal</t>
  </si>
  <si>
    <t>Use of natural gas as a reducing agent in direct reduced iron (DRI) replacing coke. To increase the emission reduction efficiency process can be integrated with CCS</t>
  </si>
  <si>
    <t>Use H₂ (renewable) instead of coal to reduce iron ore pellets in the shaft furnace or
fine iron powder in the fluidised bed</t>
  </si>
  <si>
    <t>full name</t>
  </si>
  <si>
    <t>IS</t>
  </si>
  <si>
    <t>EEI_IS</t>
  </si>
  <si>
    <t>ELEC_IS</t>
  </si>
  <si>
    <t>CCS_IS</t>
  </si>
  <si>
    <t>SEC</t>
  </si>
  <si>
    <t>SCe</t>
  </si>
  <si>
    <t>H2</t>
  </si>
  <si>
    <t xml:space="preserve">CO₂ separation of other produced gases (BF gas containing up to 60% CO₂) in the iron-making process and capture it. </t>
  </si>
  <si>
    <t>PP</t>
  </si>
  <si>
    <t>Electric Boiler</t>
  </si>
  <si>
    <t>Black Liqour Gasification</t>
  </si>
  <si>
    <t>BLG is a new technology capable of efficiently recovering energy from the black liquor’s organic content using a recovery boiler and gasification process.</t>
  </si>
  <si>
    <t>Fossil fuel emissions could be eliminated by replacing fossil fuels with electricity and using an electric boiler instead of a fossil fuel boiler (natural gas boiler) to generate heat (steam) demand.</t>
  </si>
  <si>
    <t>Heat Pump and waste Heat Recovery</t>
  </si>
  <si>
    <t>The heat pump can convert the arising low-temperature waste heat from process to medium temperature by consuming electricity. Reusing the waste heat at an acceptable temperature would drastically reduce fossil fuel emissions and improve energy efficiency.</t>
  </si>
  <si>
    <t>Direct Reduction Iron with H2</t>
  </si>
  <si>
    <t>Direct Reduction with Natural Gas</t>
  </si>
  <si>
    <t>Top Gas Recycling</t>
  </si>
  <si>
    <t>Smelting Reduction Process</t>
  </si>
  <si>
    <t>Electrification</t>
  </si>
  <si>
    <t>Energy Efficiency Improvement</t>
  </si>
  <si>
    <t>CCS_PP</t>
  </si>
  <si>
    <t>CO₂ emissions from combustion processing, the recovery boiler, and the lime kiln, particularly at the kraft pulp mill, can be captured and stored, allowing the industry to be a negative emissions site.</t>
  </si>
  <si>
    <t>Superheated Steam Drying</t>
  </si>
  <si>
    <t>Replacing the air needed to remove water from the paper in the drying section with superheated steam can improve heat recovery (full recovery) and increase energy efficiency. The recovered steam can be used in the next steps of paper production.</t>
  </si>
  <si>
    <t>Gas-Fired Dryers</t>
  </si>
  <si>
    <t>Dryers are heated with hot gases from gas combustion (which may occur in the drum) instead of steam. This dryer technology improves energy efficiency by 75–80% compared to the 65% of the usual system.</t>
  </si>
  <si>
    <t>Microwave Drying</t>
  </si>
  <si>
    <t>Paper is dried by exposure to microwave radiation. This technology increases the drying rate and reduces the total energy consumption.</t>
  </si>
  <si>
    <t>NMM</t>
  </si>
  <si>
    <t>CCS-Oxyfuel</t>
  </si>
  <si>
    <t>Using oxygen instead of air to produce CO₂-rich exhaust gas that can be easily captured after purification.</t>
  </si>
  <si>
    <t>ELEC_NMM</t>
  </si>
  <si>
    <t>Instead of fossil fuels, electricity can be used to meet the clinker kiln’s high temperature (1400 ◦C) heat demand. Electrification is achieved by adapting plasma technologies, microwave heating, and induction heating, which are not commercially available.</t>
  </si>
  <si>
    <t>Waste Heat Recovery</t>
  </si>
  <si>
    <t>Recovery of waste heat from the kiln and clinker cooler and converted to electricity using available technologies such as Organic Rankine Cycle, Single Flash Steam Cycle, Duel Pressure Steam Cycle.</t>
  </si>
  <si>
    <t>Advanced Grinding</t>
  </si>
  <si>
    <t>New grinding technologies such as ultrasonic grinding and noncontact grinding are more efficient grinding processes that can be applied to both raw materials and fuel grinding.</t>
  </si>
  <si>
    <t>New Binder - Carbonate Calcium Silicates</t>
  </si>
  <si>
    <t>New Binder - Magnesium Silicates</t>
  </si>
  <si>
    <t>New Binder - Alkali Activated Binders</t>
  </si>
  <si>
    <t>Carbonated calcium silicate is a new alternative clinker with little lime compared to conventional clinker. It can be produced in the same kiln as Portland cement with a lower burning temperature.</t>
  </si>
  <si>
    <t>Magnesium oxide, which is produced by calcining natural magnesite rock, can be used instead of limestone for clinker production and leads to negative emissions in cement production, as the CO₂ produced during the process is returned to the process.</t>
  </si>
  <si>
    <t>The alkali-activated material, a source of soluble base activator (alkali), and aluminum-rich materials produce the cement with lower energy and carbon intensity than Portland cement.</t>
  </si>
  <si>
    <t>TRL step</t>
  </si>
  <si>
    <t>Sappi Gratkorn</t>
  </si>
  <si>
    <t>comments</t>
  </si>
  <si>
    <t>Marienhütte Graz</t>
  </si>
  <si>
    <t>Böhler Edelstahl Kapfenberg</t>
  </si>
  <si>
    <t>Breitendorf Edelstahl Mitterdorf</t>
  </si>
  <si>
    <t>https://www.klimafonds.gv.at/wp-content/uploads/sites/16/KLIENEisen-StahlF-u-E-Fahrplan.pdf</t>
  </si>
  <si>
    <t>location</t>
  </si>
  <si>
    <t>Linz</t>
  </si>
  <si>
    <t>Leoben</t>
  </si>
  <si>
    <t>Graz</t>
  </si>
  <si>
    <t>Kapfenberg</t>
  </si>
  <si>
    <t>Sankt Barbara im Mürztal</t>
  </si>
  <si>
    <t>Gratkorn</t>
  </si>
  <si>
    <t>AustroCell Hallein</t>
  </si>
  <si>
    <t>Brigl&amp;Bergmeister</t>
  </si>
  <si>
    <t>Essity Austria</t>
  </si>
  <si>
    <t>Dr. Franz Feuerstein</t>
  </si>
  <si>
    <t>W. Hamburger</t>
  </si>
  <si>
    <t>Laakirchen Papier</t>
  </si>
  <si>
    <t>Lenzing</t>
  </si>
  <si>
    <t>Lenzing Papier</t>
  </si>
  <si>
    <t>Mayr-Meinhof Karton</t>
  </si>
  <si>
    <t>Merckens Karton- und Pappenfabrik</t>
  </si>
  <si>
    <t>Mondi Frantschach</t>
  </si>
  <si>
    <t>Mondi Neusiedler</t>
  </si>
  <si>
    <t>Ybbstaler Zellstoff</t>
  </si>
  <si>
    <t>Smurfit Kappa Nettingsdorf</t>
  </si>
  <si>
    <t>Norske Skog Bruck</t>
  </si>
  <si>
    <t>Zellstoff Pöls</t>
  </si>
  <si>
    <t>Poneder</t>
  </si>
  <si>
    <t>Profümed</t>
  </si>
  <si>
    <t>Rondo Ganahl</t>
  </si>
  <si>
    <t>Salzer Papier</t>
  </si>
  <si>
    <t>UPM-Kymmene Austria</t>
  </si>
  <si>
    <t>Papierfabrik Wattens</t>
  </si>
  <si>
    <t>Hallein</t>
  </si>
  <si>
    <t>Wattens</t>
  </si>
  <si>
    <t>Niklasdorf</t>
  </si>
  <si>
    <t>Pernitz</t>
  </si>
  <si>
    <t>Traun</t>
  </si>
  <si>
    <t>Pitten</t>
  </si>
  <si>
    <t>Laakirchen</t>
  </si>
  <si>
    <t>Frohnleiten</t>
  </si>
  <si>
    <t>Schwertberg</t>
  </si>
  <si>
    <t>Amstetten</t>
  </si>
  <si>
    <t>Kematen an der Ybbs</t>
  </si>
  <si>
    <t>Ansfelden</t>
  </si>
  <si>
    <t>Bruck an der Mur</t>
  </si>
  <si>
    <t>Pöls-Oberkurzheim</t>
  </si>
  <si>
    <t>Grimmenstein</t>
  </si>
  <si>
    <t>St. Pölten</t>
  </si>
  <si>
    <t>Frastanz</t>
  </si>
  <si>
    <t>Frantschach-St.Gertraud</t>
  </si>
  <si>
    <t>Alpacem Zement Wietersdorf</t>
  </si>
  <si>
    <t>Klein St. Paul</t>
  </si>
  <si>
    <t>Alpacem Zement Peggau</t>
  </si>
  <si>
    <t>Peggau</t>
  </si>
  <si>
    <t>Baumit</t>
  </si>
  <si>
    <t>Waldegg</t>
  </si>
  <si>
    <t>Danucem</t>
  </si>
  <si>
    <t>Wien</t>
  </si>
  <si>
    <t>Holcim Mannersdorf</t>
  </si>
  <si>
    <t>Holcim Retznei</t>
  </si>
  <si>
    <t>Kirchdorfer Zementwerk Hofmann</t>
  </si>
  <si>
    <t>Leube</t>
  </si>
  <si>
    <t>Schretter und Cie</t>
  </si>
  <si>
    <t>SPZ Eiberg</t>
  </si>
  <si>
    <t>Zementwerk Hatschek</t>
  </si>
  <si>
    <t>Mannersdorf am Leithagebirge</t>
  </si>
  <si>
    <t>Ehrenhausen  an der Weinstraße</t>
  </si>
  <si>
    <t>Kirchdorf an der Krems</t>
  </si>
  <si>
    <t>Grödig</t>
  </si>
  <si>
    <t>Vils</t>
  </si>
  <si>
    <t>Kirchbichl</t>
  </si>
  <si>
    <t>Gmunden</t>
  </si>
  <si>
    <t>voest Linz A</t>
  </si>
  <si>
    <t>voest Linz B</t>
  </si>
  <si>
    <t>voest Linz C</t>
  </si>
  <si>
    <t>voest Donawitz A</t>
  </si>
  <si>
    <t>voest Donawitz B</t>
  </si>
  <si>
    <t>Hochofen 2</t>
  </si>
  <si>
    <t>Hochofen 3</t>
  </si>
  <si>
    <t>NB-AAB</t>
  </si>
  <si>
    <t>NB-MS</t>
  </si>
  <si>
    <t>NB-CCS</t>
  </si>
  <si>
    <t>AG</t>
  </si>
  <si>
    <t>WHR</t>
  </si>
  <si>
    <t>CCS-O</t>
  </si>
  <si>
    <t>MD</t>
  </si>
  <si>
    <t>GFD</t>
  </si>
  <si>
    <t>SSD</t>
  </si>
  <si>
    <t>HPHR</t>
  </si>
  <si>
    <t>EB</t>
  </si>
  <si>
    <t>BLG</t>
  </si>
  <si>
    <t>DRI-H2</t>
  </si>
  <si>
    <t>DRI-NG</t>
  </si>
  <si>
    <t>TGR</t>
  </si>
  <si>
    <t>SRP</t>
  </si>
  <si>
    <t>coal</t>
  </si>
  <si>
    <t>alt</t>
  </si>
  <si>
    <t>CCS-A</t>
  </si>
  <si>
    <t>CCS-Amine gas treating</t>
  </si>
  <si>
    <t>Amine gas treating uses aqueous solutions of various alkylamines to remove hydrogen sulfide and CO2 from gases.</t>
  </si>
  <si>
    <t>EAF</t>
  </si>
  <si>
    <t>Electric Arc Furnace</t>
  </si>
  <si>
    <t>Use electricity to melt iron to produce steel</t>
  </si>
  <si>
    <t>price</t>
  </si>
  <si>
    <t>green</t>
  </si>
  <si>
    <t>grey</t>
  </si>
  <si>
    <t>mix</t>
  </si>
  <si>
    <t>GG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</si>
</sst>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1"/>
      <color theme="1"/>
      <name val="Segoe UI Light"/>
      <family val="2"/>
    </font>
    <font>
      <sz val="9"/>
      <color indexed="81"/>
      <name val="Segoe UI"/>
      <charset val="1"/>
    </font>
    <font>
      <b/>
      <sz val="9"/>
      <color indexed="81"/>
      <name val="Segoe UI"/>
      <charset val="1"/>
    </font>
  </fonts>
  <fills count="2">
    <fill>
      <patternFill patternType="none"/>
    </fill>
    <fill>
      <patternFill patternType="gray125"/>
    </fill>
  </fills>
  <borders count="2">
    <border>
      <left/>
      <right/>
      <top/>
      <bottom/>
      <diagonal/>
    </border>
    <border>
      <left/>
      <right/>
      <top/>
      <bottom style="thin">
        <color indexed="64"/>
      </bottom>
      <diagonal/>
    </border>
  </borders>
  <cellStyleXfs count="2">
    <xf numFmtId="0" fontId="0" fillId="0" borderId="0"/>
    <xf numFmtId="0" fontId="2" fillId="0" borderId="0"/>
  </cellStyleXfs>
  <cellXfs count="8">
    <xf numFmtId="0" fontId="0" fillId="0" borderId="0" xfId="0"/>
    <xf numFmtId="0" fontId="1" fillId="0" borderId="0" xfId="0" applyFont="1" applyAlignment="1">
      <alignment horizontal="center"/>
    </xf>
    <xf numFmtId="0" fontId="1" fillId="0" borderId="1" xfId="0" applyFont="1" applyBorder="1" applyAlignment="1">
      <alignment horizontal="center"/>
    </xf>
    <xf numFmtId="0" fontId="0" fillId="0" borderId="0" xfId="0" applyAlignment="1">
      <alignment horizontal="left"/>
    </xf>
    <xf numFmtId="0" fontId="0" fillId="0" borderId="0" xfId="0" applyAlignment="1">
      <alignment horizontal="left" wrapText="1"/>
    </xf>
    <xf numFmtId="0" fontId="0" fillId="0" borderId="0" xfId="0" applyFill="1" applyAlignment="1">
      <alignment horizontal="left"/>
    </xf>
    <xf numFmtId="0" fontId="0" fillId="0" borderId="0" xfId="0" applyAlignment="1">
      <alignment horizontal="right"/>
    </xf>
    <xf numFmtId="0" fontId="0" fillId="0" borderId="0" xfId="0" applyFill="1" applyAlignment="1">
      <alignment horizontal="right"/>
    </xf>
  </cellXfs>
  <cellStyles count="2">
    <cellStyle name="Standard" xfId="0" builtinId="0"/>
    <cellStyle name="Standard 2" xfId="1" xr:uid="{B58E6A9A-864B-4E97-BE1B-B8A1F673290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CD659-E9B5-4363-8C5D-AE9615F69036}">
  <sheetPr codeName="Tabelle1"/>
  <dimension ref="A1:L43"/>
  <sheetViews>
    <sheetView topLeftCell="A4" workbookViewId="0">
      <selection activeCell="K45" sqref="K45"/>
    </sheetView>
  </sheetViews>
  <sheetFormatPr baseColWidth="10" defaultRowHeight="15" x14ac:dyDescent="0.25"/>
  <cols>
    <col min="1" max="1" width="33.28515625" style="3" bestFit="1" customWidth="1"/>
    <col min="2" max="2" width="11.140625" style="3"/>
    <col min="3" max="3" width="11.140625" style="6"/>
    <col min="5" max="5" width="11.42578125" style="3"/>
    <col min="6" max="10" width="7.7109375" customWidth="1"/>
    <col min="11" max="11" width="30.140625" bestFit="1" customWidth="1"/>
    <col min="12" max="12" width="84.42578125" bestFit="1" customWidth="1"/>
  </cols>
  <sheetData>
    <row r="1" spans="1:12" s="1" customFormat="1" x14ac:dyDescent="0.25">
      <c r="A1" s="1" t="s">
        <v>0</v>
      </c>
      <c r="B1" s="1" t="s">
        <v>1</v>
      </c>
      <c r="C1" s="1" t="s">
        <v>3</v>
      </c>
      <c r="D1" s="1" t="s">
        <v>24</v>
      </c>
      <c r="E1" s="1" t="s">
        <v>23</v>
      </c>
      <c r="F1" s="1" t="s">
        <v>6</v>
      </c>
      <c r="G1" s="1" t="s">
        <v>7</v>
      </c>
      <c r="H1" s="1" t="s">
        <v>162</v>
      </c>
      <c r="I1" s="1" t="s">
        <v>25</v>
      </c>
      <c r="J1" s="1" t="s">
        <v>163</v>
      </c>
      <c r="K1" s="1" t="s">
        <v>70</v>
      </c>
      <c r="L1" s="1" t="s">
        <v>65</v>
      </c>
    </row>
    <row r="2" spans="1:12" x14ac:dyDescent="0.25">
      <c r="A2" s="3" t="s">
        <v>139</v>
      </c>
      <c r="B2" s="3" t="s">
        <v>19</v>
      </c>
      <c r="C2" s="6">
        <f>5260000/3</f>
        <v>1753333.3333333333</v>
      </c>
      <c r="D2" s="3">
        <v>1.79</v>
      </c>
      <c r="E2" s="3">
        <f>16.3/3.6</f>
        <v>4.5277777777777777</v>
      </c>
      <c r="F2">
        <v>0.1</v>
      </c>
      <c r="G2" s="6">
        <v>0.15</v>
      </c>
      <c r="H2">
        <v>0.75</v>
      </c>
      <c r="I2">
        <v>0</v>
      </c>
      <c r="J2">
        <v>0</v>
      </c>
      <c r="K2" t="s">
        <v>71</v>
      </c>
      <c r="L2" t="s">
        <v>69</v>
      </c>
    </row>
    <row r="3" spans="1:12" x14ac:dyDescent="0.25">
      <c r="A3" s="3" t="s">
        <v>140</v>
      </c>
      <c r="B3" s="3" t="s">
        <v>19</v>
      </c>
      <c r="C3" s="6">
        <f t="shared" ref="C3:C4" si="0">5260000/3</f>
        <v>1753333.3333333333</v>
      </c>
      <c r="D3" s="3">
        <v>1.79</v>
      </c>
      <c r="E3" s="3">
        <f t="shared" ref="E3:E6" si="1">16.3/3.6</f>
        <v>4.5277777777777777</v>
      </c>
      <c r="F3">
        <v>0.1</v>
      </c>
      <c r="G3" s="6">
        <v>0.15</v>
      </c>
      <c r="H3">
        <v>0.75</v>
      </c>
      <c r="I3">
        <v>0</v>
      </c>
      <c r="J3">
        <v>0</v>
      </c>
      <c r="K3" t="s">
        <v>71</v>
      </c>
      <c r="L3" t="s">
        <v>144</v>
      </c>
    </row>
    <row r="4" spans="1:12" x14ac:dyDescent="0.25">
      <c r="A4" s="3" t="s">
        <v>141</v>
      </c>
      <c r="B4" s="3" t="s">
        <v>19</v>
      </c>
      <c r="C4" s="6">
        <f t="shared" si="0"/>
        <v>1753333.3333333333</v>
      </c>
      <c r="D4" s="3">
        <v>1.79</v>
      </c>
      <c r="E4" s="3">
        <f t="shared" si="1"/>
        <v>4.5277777777777777</v>
      </c>
      <c r="F4">
        <v>0.1</v>
      </c>
      <c r="G4" s="6">
        <v>0.15</v>
      </c>
      <c r="H4">
        <v>0.75</v>
      </c>
      <c r="I4">
        <v>0</v>
      </c>
      <c r="J4">
        <v>0</v>
      </c>
      <c r="K4" t="s">
        <v>71</v>
      </c>
      <c r="L4" t="s">
        <v>145</v>
      </c>
    </row>
    <row r="5" spans="1:12" x14ac:dyDescent="0.25">
      <c r="A5" s="3" t="s">
        <v>142</v>
      </c>
      <c r="B5" s="3" t="s">
        <v>19</v>
      </c>
      <c r="C5" s="6">
        <f>1610000/3</f>
        <v>536666.66666666663</v>
      </c>
      <c r="D5" s="3">
        <v>1.79</v>
      </c>
      <c r="E5" s="3">
        <f t="shared" si="1"/>
        <v>4.5277777777777777</v>
      </c>
      <c r="F5">
        <v>0.1</v>
      </c>
      <c r="G5" s="6">
        <v>0.15</v>
      </c>
      <c r="H5">
        <v>0.75</v>
      </c>
      <c r="I5">
        <v>0</v>
      </c>
      <c r="J5">
        <v>0</v>
      </c>
      <c r="K5" t="s">
        <v>72</v>
      </c>
      <c r="L5" t="s">
        <v>69</v>
      </c>
    </row>
    <row r="6" spans="1:12" x14ac:dyDescent="0.25">
      <c r="A6" s="3" t="s">
        <v>143</v>
      </c>
      <c r="B6" s="3" t="s">
        <v>19</v>
      </c>
      <c r="C6" s="6">
        <f>1610000/3</f>
        <v>536666.66666666663</v>
      </c>
      <c r="D6" s="3">
        <v>1.79</v>
      </c>
      <c r="E6" s="3">
        <f t="shared" si="1"/>
        <v>4.5277777777777777</v>
      </c>
      <c r="F6">
        <v>0.1</v>
      </c>
      <c r="G6" s="6">
        <v>0.15</v>
      </c>
      <c r="H6">
        <v>0.75</v>
      </c>
      <c r="I6">
        <v>0</v>
      </c>
      <c r="J6">
        <v>0</v>
      </c>
      <c r="K6" t="s">
        <v>72</v>
      </c>
      <c r="L6" t="s">
        <v>144</v>
      </c>
    </row>
    <row r="7" spans="1:12" x14ac:dyDescent="0.25">
      <c r="A7" s="3" t="s">
        <v>66</v>
      </c>
      <c r="B7" s="3" t="s">
        <v>19</v>
      </c>
      <c r="C7" s="7">
        <v>410000</v>
      </c>
      <c r="D7" s="3">
        <v>0.16</v>
      </c>
      <c r="E7" s="3">
        <v>1.1000000000000001</v>
      </c>
      <c r="F7">
        <v>0.8</v>
      </c>
      <c r="G7" s="6">
        <v>0</v>
      </c>
      <c r="H7">
        <v>0.2</v>
      </c>
      <c r="I7">
        <v>0</v>
      </c>
      <c r="J7">
        <v>0</v>
      </c>
      <c r="K7" t="s">
        <v>73</v>
      </c>
      <c r="L7" t="s">
        <v>69</v>
      </c>
    </row>
    <row r="8" spans="1:12" x14ac:dyDescent="0.25">
      <c r="A8" s="3" t="s">
        <v>67</v>
      </c>
      <c r="B8" s="3" t="s">
        <v>19</v>
      </c>
      <c r="C8" s="7">
        <v>205000</v>
      </c>
      <c r="D8" s="3">
        <v>0.16</v>
      </c>
      <c r="E8" s="3">
        <v>1.1000000000000001</v>
      </c>
      <c r="F8">
        <v>0.8</v>
      </c>
      <c r="G8" s="6">
        <v>0</v>
      </c>
      <c r="H8">
        <v>0.2</v>
      </c>
      <c r="I8">
        <v>0</v>
      </c>
      <c r="J8">
        <v>0</v>
      </c>
      <c r="K8" t="s">
        <v>74</v>
      </c>
      <c r="L8" t="s">
        <v>69</v>
      </c>
    </row>
    <row r="9" spans="1:12" x14ac:dyDescent="0.25">
      <c r="A9" s="3" t="s">
        <v>68</v>
      </c>
      <c r="B9" s="3" t="s">
        <v>19</v>
      </c>
      <c r="C9" s="7">
        <v>110000</v>
      </c>
      <c r="D9" s="3">
        <v>0.16</v>
      </c>
      <c r="E9" s="3">
        <v>1.1000000000000001</v>
      </c>
      <c r="F9">
        <v>0.8</v>
      </c>
      <c r="G9" s="6">
        <v>0</v>
      </c>
      <c r="H9">
        <v>0.2</v>
      </c>
      <c r="I9">
        <v>0</v>
      </c>
      <c r="J9">
        <v>0</v>
      </c>
      <c r="K9" t="s">
        <v>75</v>
      </c>
      <c r="L9" t="s">
        <v>69</v>
      </c>
    </row>
    <row r="10" spans="1:12" x14ac:dyDescent="0.25">
      <c r="A10" s="3" t="s">
        <v>64</v>
      </c>
      <c r="B10" s="3" t="s">
        <v>27</v>
      </c>
      <c r="C10" s="6">
        <v>1000000</v>
      </c>
      <c r="D10" s="5">
        <v>0.41</v>
      </c>
      <c r="E10" s="3">
        <f t="shared" ref="E10:E32" si="2">13.53/3.6</f>
        <v>3.7583333333333329</v>
      </c>
      <c r="F10">
        <v>0.26</v>
      </c>
      <c r="G10">
        <v>0.3</v>
      </c>
      <c r="H10">
        <v>0.04</v>
      </c>
      <c r="I10">
        <v>0</v>
      </c>
      <c r="J10">
        <v>0.4</v>
      </c>
      <c r="K10" t="s">
        <v>76</v>
      </c>
    </row>
    <row r="11" spans="1:12" x14ac:dyDescent="0.25">
      <c r="A11" s="3" t="s">
        <v>77</v>
      </c>
      <c r="B11" s="3" t="s">
        <v>27</v>
      </c>
      <c r="C11" s="7">
        <v>160000</v>
      </c>
      <c r="D11" s="5">
        <v>0.41</v>
      </c>
      <c r="E11" s="3">
        <f t="shared" si="2"/>
        <v>3.7583333333333329</v>
      </c>
      <c r="F11">
        <v>0.26</v>
      </c>
      <c r="G11">
        <v>0.3</v>
      </c>
      <c r="H11">
        <v>0.04</v>
      </c>
      <c r="I11">
        <v>0</v>
      </c>
      <c r="J11">
        <v>0.4</v>
      </c>
      <c r="K11" t="s">
        <v>99</v>
      </c>
    </row>
    <row r="12" spans="1:12" x14ac:dyDescent="0.25">
      <c r="A12" s="3" t="s">
        <v>78</v>
      </c>
      <c r="B12" s="3" t="s">
        <v>27</v>
      </c>
      <c r="C12" s="7">
        <v>80000</v>
      </c>
      <c r="D12" s="5">
        <v>0.41</v>
      </c>
      <c r="E12" s="3">
        <f t="shared" si="2"/>
        <v>3.7583333333333329</v>
      </c>
      <c r="F12">
        <v>0.26</v>
      </c>
      <c r="G12">
        <v>0.3</v>
      </c>
      <c r="H12">
        <v>0.04</v>
      </c>
      <c r="I12">
        <v>0</v>
      </c>
      <c r="J12">
        <v>0.4</v>
      </c>
      <c r="K12" t="s">
        <v>101</v>
      </c>
    </row>
    <row r="13" spans="1:12" x14ac:dyDescent="0.25">
      <c r="A13" s="3" t="s">
        <v>79</v>
      </c>
      <c r="B13" s="3" t="s">
        <v>27</v>
      </c>
      <c r="C13" s="7">
        <v>130000</v>
      </c>
      <c r="D13" s="5">
        <v>0.41</v>
      </c>
      <c r="E13" s="3">
        <f t="shared" si="2"/>
        <v>3.7583333333333329</v>
      </c>
      <c r="F13">
        <v>0.26</v>
      </c>
      <c r="G13">
        <v>0.3</v>
      </c>
      <c r="H13">
        <v>0.04</v>
      </c>
      <c r="I13">
        <v>0</v>
      </c>
      <c r="J13">
        <v>0.4</v>
      </c>
      <c r="K13" t="s">
        <v>102</v>
      </c>
    </row>
    <row r="14" spans="1:12" x14ac:dyDescent="0.25">
      <c r="A14" s="3" t="s">
        <v>80</v>
      </c>
      <c r="B14" s="3" t="s">
        <v>27</v>
      </c>
      <c r="C14" s="7">
        <v>90000</v>
      </c>
      <c r="D14" s="5">
        <v>0.41</v>
      </c>
      <c r="E14" s="3">
        <f t="shared" si="2"/>
        <v>3.7583333333333329</v>
      </c>
      <c r="F14">
        <v>0.26</v>
      </c>
      <c r="G14">
        <v>0.3</v>
      </c>
      <c r="H14">
        <v>0.04</v>
      </c>
      <c r="I14">
        <v>0</v>
      </c>
      <c r="J14">
        <v>0.4</v>
      </c>
      <c r="K14" t="s">
        <v>103</v>
      </c>
    </row>
    <row r="15" spans="1:12" x14ac:dyDescent="0.25">
      <c r="A15" s="3" t="s">
        <v>81</v>
      </c>
      <c r="B15" s="3" t="s">
        <v>27</v>
      </c>
      <c r="C15" s="7">
        <v>450000</v>
      </c>
      <c r="D15" s="5">
        <v>0.41</v>
      </c>
      <c r="E15" s="3">
        <f t="shared" si="2"/>
        <v>3.7583333333333329</v>
      </c>
      <c r="F15">
        <v>0.26</v>
      </c>
      <c r="G15">
        <v>0.3</v>
      </c>
      <c r="H15">
        <v>0.04</v>
      </c>
      <c r="I15">
        <v>0</v>
      </c>
      <c r="J15">
        <v>0.4</v>
      </c>
      <c r="K15" t="s">
        <v>104</v>
      </c>
    </row>
    <row r="16" spans="1:12" x14ac:dyDescent="0.25">
      <c r="A16" s="3" t="s">
        <v>82</v>
      </c>
      <c r="B16" s="3" t="s">
        <v>27</v>
      </c>
      <c r="C16" s="7">
        <v>800000</v>
      </c>
      <c r="D16" s="5">
        <v>0.41</v>
      </c>
      <c r="E16" s="3">
        <f t="shared" si="2"/>
        <v>3.7583333333333329</v>
      </c>
      <c r="F16">
        <v>0.26</v>
      </c>
      <c r="G16">
        <v>0.3</v>
      </c>
      <c r="H16">
        <v>0.04</v>
      </c>
      <c r="I16">
        <v>0</v>
      </c>
      <c r="J16">
        <v>0.4</v>
      </c>
      <c r="K16" t="s">
        <v>105</v>
      </c>
    </row>
    <row r="17" spans="1:11" x14ac:dyDescent="0.25">
      <c r="A17" s="3" t="s">
        <v>83</v>
      </c>
      <c r="B17" s="3" t="s">
        <v>27</v>
      </c>
      <c r="C17" s="7">
        <v>300000</v>
      </c>
      <c r="D17" s="5">
        <v>0.41</v>
      </c>
      <c r="E17" s="3">
        <f t="shared" si="2"/>
        <v>3.7583333333333329</v>
      </c>
      <c r="F17">
        <v>0.26</v>
      </c>
      <c r="G17">
        <v>0.3</v>
      </c>
      <c r="H17">
        <v>0.04</v>
      </c>
      <c r="I17">
        <v>0</v>
      </c>
      <c r="J17">
        <v>0.4</v>
      </c>
      <c r="K17" t="s">
        <v>83</v>
      </c>
    </row>
    <row r="18" spans="1:11" x14ac:dyDescent="0.25">
      <c r="A18" s="3" t="s">
        <v>84</v>
      </c>
      <c r="B18" s="3" t="s">
        <v>27</v>
      </c>
      <c r="C18" s="7">
        <v>100000</v>
      </c>
      <c r="D18" s="5">
        <v>0.41</v>
      </c>
      <c r="E18" s="3">
        <f t="shared" si="2"/>
        <v>3.7583333333333329</v>
      </c>
      <c r="F18">
        <v>0.26</v>
      </c>
      <c r="G18">
        <v>0.3</v>
      </c>
      <c r="H18">
        <v>0.04</v>
      </c>
      <c r="I18">
        <v>0</v>
      </c>
      <c r="J18">
        <v>0.4</v>
      </c>
      <c r="K18" t="s">
        <v>83</v>
      </c>
    </row>
    <row r="19" spans="1:11" x14ac:dyDescent="0.25">
      <c r="A19" s="3" t="s">
        <v>85</v>
      </c>
      <c r="B19" s="3" t="s">
        <v>27</v>
      </c>
      <c r="C19" s="7">
        <v>520000</v>
      </c>
      <c r="D19" s="5">
        <v>0.41</v>
      </c>
      <c r="E19" s="3">
        <f t="shared" si="2"/>
        <v>3.7583333333333329</v>
      </c>
      <c r="F19">
        <v>0.26</v>
      </c>
      <c r="G19">
        <v>0.3</v>
      </c>
      <c r="H19">
        <v>0.04</v>
      </c>
      <c r="I19">
        <v>0</v>
      </c>
      <c r="J19">
        <v>0.4</v>
      </c>
      <c r="K19" t="s">
        <v>106</v>
      </c>
    </row>
    <row r="20" spans="1:11" x14ac:dyDescent="0.25">
      <c r="A20" s="3" t="s">
        <v>86</v>
      </c>
      <c r="B20" s="3" t="s">
        <v>27</v>
      </c>
      <c r="C20" s="7">
        <v>10000</v>
      </c>
      <c r="D20" s="5">
        <v>0.41</v>
      </c>
      <c r="E20" s="3">
        <f t="shared" si="2"/>
        <v>3.7583333333333329</v>
      </c>
      <c r="F20">
        <v>0.26</v>
      </c>
      <c r="G20">
        <v>0.3</v>
      </c>
      <c r="H20">
        <v>0.04</v>
      </c>
      <c r="I20">
        <v>0</v>
      </c>
      <c r="J20">
        <v>0.4</v>
      </c>
      <c r="K20" t="s">
        <v>107</v>
      </c>
    </row>
    <row r="21" spans="1:11" x14ac:dyDescent="0.25">
      <c r="A21" s="3" t="s">
        <v>87</v>
      </c>
      <c r="B21" s="3" t="s">
        <v>27</v>
      </c>
      <c r="C21" s="7">
        <v>270000</v>
      </c>
      <c r="D21" s="5">
        <v>0.41</v>
      </c>
      <c r="E21" s="3">
        <f t="shared" si="2"/>
        <v>3.7583333333333329</v>
      </c>
      <c r="F21">
        <v>0.26</v>
      </c>
      <c r="G21">
        <v>0.3</v>
      </c>
      <c r="H21">
        <v>0.04</v>
      </c>
      <c r="I21">
        <v>0</v>
      </c>
      <c r="J21">
        <v>0.4</v>
      </c>
      <c r="K21" t="s">
        <v>116</v>
      </c>
    </row>
    <row r="22" spans="1:11" x14ac:dyDescent="0.25">
      <c r="A22" s="3" t="s">
        <v>88</v>
      </c>
      <c r="B22" s="3" t="s">
        <v>27</v>
      </c>
      <c r="C22" s="7">
        <v>200000</v>
      </c>
      <c r="D22" s="5">
        <v>0.41</v>
      </c>
      <c r="E22" s="3">
        <f t="shared" si="2"/>
        <v>3.7583333333333329</v>
      </c>
      <c r="F22">
        <v>0.26</v>
      </c>
      <c r="G22">
        <v>0.3</v>
      </c>
      <c r="H22">
        <v>0.04</v>
      </c>
      <c r="I22">
        <v>0</v>
      </c>
      <c r="J22">
        <v>0.4</v>
      </c>
      <c r="K22" t="s">
        <v>108</v>
      </c>
    </row>
    <row r="23" spans="1:11" x14ac:dyDescent="0.25">
      <c r="A23" s="3" t="s">
        <v>89</v>
      </c>
      <c r="B23" s="3" t="s">
        <v>27</v>
      </c>
      <c r="C23" s="7">
        <v>70000</v>
      </c>
      <c r="D23" s="5">
        <v>0.41</v>
      </c>
      <c r="E23" s="3">
        <f t="shared" si="2"/>
        <v>3.7583333333333329</v>
      </c>
      <c r="F23">
        <v>0.26</v>
      </c>
      <c r="G23">
        <v>0.3</v>
      </c>
      <c r="H23">
        <v>0.04</v>
      </c>
      <c r="I23">
        <v>0</v>
      </c>
      <c r="J23">
        <v>0.4</v>
      </c>
      <c r="K23" t="s">
        <v>109</v>
      </c>
    </row>
    <row r="24" spans="1:11" x14ac:dyDescent="0.25">
      <c r="A24" s="3" t="s">
        <v>90</v>
      </c>
      <c r="B24" s="3" t="s">
        <v>27</v>
      </c>
      <c r="C24" s="7">
        <v>440000</v>
      </c>
      <c r="D24" s="5">
        <v>0.41</v>
      </c>
      <c r="E24" s="3">
        <f t="shared" si="2"/>
        <v>3.7583333333333329</v>
      </c>
      <c r="F24">
        <v>0.26</v>
      </c>
      <c r="G24">
        <v>0.3</v>
      </c>
      <c r="H24">
        <v>0.04</v>
      </c>
      <c r="I24">
        <v>0</v>
      </c>
      <c r="J24">
        <v>0.4</v>
      </c>
      <c r="K24" t="s">
        <v>110</v>
      </c>
    </row>
    <row r="25" spans="1:11" x14ac:dyDescent="0.25">
      <c r="A25" s="3" t="s">
        <v>91</v>
      </c>
      <c r="B25" s="3" t="s">
        <v>27</v>
      </c>
      <c r="C25" s="7">
        <v>370000</v>
      </c>
      <c r="D25" s="5">
        <v>0.41</v>
      </c>
      <c r="E25" s="3">
        <f t="shared" si="2"/>
        <v>3.7583333333333329</v>
      </c>
      <c r="F25">
        <v>0.26</v>
      </c>
      <c r="G25">
        <v>0.3</v>
      </c>
      <c r="H25">
        <v>0.04</v>
      </c>
      <c r="I25">
        <v>0</v>
      </c>
      <c r="J25">
        <v>0.4</v>
      </c>
      <c r="K25" t="s">
        <v>111</v>
      </c>
    </row>
    <row r="26" spans="1:11" x14ac:dyDescent="0.25">
      <c r="A26" s="3" t="s">
        <v>92</v>
      </c>
      <c r="B26" s="3" t="s">
        <v>27</v>
      </c>
      <c r="C26" s="7">
        <v>200000</v>
      </c>
      <c r="D26" s="5">
        <v>0.41</v>
      </c>
      <c r="E26" s="3">
        <f t="shared" si="2"/>
        <v>3.7583333333333329</v>
      </c>
      <c r="F26">
        <v>0.26</v>
      </c>
      <c r="G26">
        <v>0.3</v>
      </c>
      <c r="H26">
        <v>0.04</v>
      </c>
      <c r="I26">
        <v>0</v>
      </c>
      <c r="J26">
        <v>0.4</v>
      </c>
      <c r="K26" t="s">
        <v>112</v>
      </c>
    </row>
    <row r="27" spans="1:11" x14ac:dyDescent="0.25">
      <c r="A27" s="3" t="s">
        <v>93</v>
      </c>
      <c r="B27" s="3" t="s">
        <v>27</v>
      </c>
      <c r="C27" s="7">
        <v>1000</v>
      </c>
      <c r="D27" s="5">
        <v>0.41</v>
      </c>
      <c r="E27" s="3">
        <f t="shared" si="2"/>
        <v>3.7583333333333329</v>
      </c>
      <c r="F27">
        <v>0.26</v>
      </c>
      <c r="G27">
        <v>0.3</v>
      </c>
      <c r="H27">
        <v>0.04</v>
      </c>
      <c r="I27">
        <v>0</v>
      </c>
      <c r="J27">
        <v>0.4</v>
      </c>
      <c r="K27" t="s">
        <v>108</v>
      </c>
    </row>
    <row r="28" spans="1:11" x14ac:dyDescent="0.25">
      <c r="A28" s="3" t="s">
        <v>94</v>
      </c>
      <c r="B28" s="3" t="s">
        <v>27</v>
      </c>
      <c r="C28" s="7">
        <v>5000</v>
      </c>
      <c r="D28" s="5">
        <v>0.41</v>
      </c>
      <c r="E28" s="3">
        <f t="shared" si="2"/>
        <v>3.7583333333333329</v>
      </c>
      <c r="F28">
        <v>0.26</v>
      </c>
      <c r="G28">
        <v>0.3</v>
      </c>
      <c r="H28">
        <v>0.04</v>
      </c>
      <c r="I28">
        <v>0</v>
      </c>
      <c r="J28">
        <v>0.4</v>
      </c>
      <c r="K28" t="s">
        <v>113</v>
      </c>
    </row>
    <row r="29" spans="1:11" x14ac:dyDescent="0.25">
      <c r="A29" s="3" t="s">
        <v>95</v>
      </c>
      <c r="B29" s="3" t="s">
        <v>27</v>
      </c>
      <c r="C29" s="7">
        <v>120000</v>
      </c>
      <c r="D29" s="5">
        <v>0.41</v>
      </c>
      <c r="E29" s="3">
        <f t="shared" si="2"/>
        <v>3.7583333333333329</v>
      </c>
      <c r="F29">
        <v>0.26</v>
      </c>
      <c r="G29">
        <v>0.3</v>
      </c>
      <c r="H29">
        <v>0.04</v>
      </c>
      <c r="I29">
        <v>0</v>
      </c>
      <c r="J29">
        <v>0.4</v>
      </c>
      <c r="K29" t="s">
        <v>115</v>
      </c>
    </row>
    <row r="30" spans="1:11" x14ac:dyDescent="0.25">
      <c r="A30" s="3" t="s">
        <v>96</v>
      </c>
      <c r="B30" s="3" t="s">
        <v>27</v>
      </c>
      <c r="C30" s="7">
        <v>30000</v>
      </c>
      <c r="D30" s="5">
        <v>0.41</v>
      </c>
      <c r="E30" s="3">
        <f t="shared" si="2"/>
        <v>3.7583333333333329</v>
      </c>
      <c r="F30">
        <v>0.26</v>
      </c>
      <c r="G30">
        <v>0.3</v>
      </c>
      <c r="H30">
        <v>0.04</v>
      </c>
      <c r="I30">
        <v>0</v>
      </c>
      <c r="J30">
        <v>0.4</v>
      </c>
      <c r="K30" t="s">
        <v>114</v>
      </c>
    </row>
    <row r="31" spans="1:11" x14ac:dyDescent="0.25">
      <c r="A31" s="3" t="s">
        <v>97</v>
      </c>
      <c r="B31" s="3" t="s">
        <v>27</v>
      </c>
      <c r="C31" s="7">
        <v>270000</v>
      </c>
      <c r="D31" s="5">
        <v>0.41</v>
      </c>
      <c r="E31" s="3">
        <f t="shared" si="2"/>
        <v>3.7583333333333329</v>
      </c>
      <c r="F31">
        <v>0.26</v>
      </c>
      <c r="G31">
        <v>0.3</v>
      </c>
      <c r="H31">
        <v>0.04</v>
      </c>
      <c r="I31">
        <v>0</v>
      </c>
      <c r="J31">
        <v>0.4</v>
      </c>
      <c r="K31" t="s">
        <v>105</v>
      </c>
    </row>
    <row r="32" spans="1:11" x14ac:dyDescent="0.25">
      <c r="A32" s="3" t="s">
        <v>98</v>
      </c>
      <c r="B32" s="3" t="s">
        <v>27</v>
      </c>
      <c r="C32" s="7">
        <v>60000</v>
      </c>
      <c r="D32" s="5">
        <v>0.41</v>
      </c>
      <c r="E32" s="3">
        <f t="shared" si="2"/>
        <v>3.7583333333333329</v>
      </c>
      <c r="F32">
        <v>0.26</v>
      </c>
      <c r="G32">
        <v>0.3</v>
      </c>
      <c r="H32">
        <v>0.04</v>
      </c>
      <c r="I32">
        <v>0</v>
      </c>
      <c r="J32">
        <v>0.4</v>
      </c>
      <c r="K32" t="s">
        <v>100</v>
      </c>
    </row>
    <row r="33" spans="1:11" x14ac:dyDescent="0.25">
      <c r="A33" s="3" t="s">
        <v>117</v>
      </c>
      <c r="B33" s="3" t="s">
        <v>48</v>
      </c>
      <c r="C33" s="7">
        <v>600000</v>
      </c>
      <c r="D33" s="5">
        <v>0.52</v>
      </c>
      <c r="E33" s="3">
        <f>4.3/3.6</f>
        <v>1.1944444444444444</v>
      </c>
      <c r="F33">
        <v>0.14000000000000001</v>
      </c>
      <c r="G33">
        <v>0.13</v>
      </c>
      <c r="H33">
        <v>0.13</v>
      </c>
      <c r="I33">
        <v>0</v>
      </c>
      <c r="J33">
        <v>0.6</v>
      </c>
      <c r="K33" t="s">
        <v>118</v>
      </c>
    </row>
    <row r="34" spans="1:11" x14ac:dyDescent="0.25">
      <c r="A34" s="3" t="s">
        <v>119</v>
      </c>
      <c r="B34" s="3" t="s">
        <v>48</v>
      </c>
      <c r="C34" s="7">
        <v>400000</v>
      </c>
      <c r="D34" s="5">
        <v>0.52</v>
      </c>
      <c r="E34" s="3">
        <f t="shared" ref="E34:E43" si="3">4.3/3.6</f>
        <v>1.1944444444444444</v>
      </c>
      <c r="F34">
        <v>0.14000000000000001</v>
      </c>
      <c r="G34">
        <v>0.13</v>
      </c>
      <c r="H34">
        <v>0.13</v>
      </c>
      <c r="I34">
        <v>0</v>
      </c>
      <c r="J34">
        <v>0.6</v>
      </c>
      <c r="K34" t="s">
        <v>120</v>
      </c>
    </row>
    <row r="35" spans="1:11" x14ac:dyDescent="0.25">
      <c r="A35" s="3" t="s">
        <v>121</v>
      </c>
      <c r="B35" s="3" t="s">
        <v>48</v>
      </c>
      <c r="C35" s="7">
        <v>340000</v>
      </c>
      <c r="D35" s="5">
        <v>0.52</v>
      </c>
      <c r="E35" s="3">
        <f t="shared" si="3"/>
        <v>1.1944444444444444</v>
      </c>
      <c r="F35">
        <v>0.14000000000000001</v>
      </c>
      <c r="G35">
        <v>0.13</v>
      </c>
      <c r="H35">
        <v>0.13</v>
      </c>
      <c r="I35">
        <v>0</v>
      </c>
      <c r="J35">
        <v>0.6</v>
      </c>
      <c r="K35" t="s">
        <v>122</v>
      </c>
    </row>
    <row r="36" spans="1:11" x14ac:dyDescent="0.25">
      <c r="A36" s="3" t="s">
        <v>123</v>
      </c>
      <c r="B36" s="3" t="s">
        <v>48</v>
      </c>
      <c r="C36" s="7">
        <v>340000</v>
      </c>
      <c r="D36" s="5">
        <v>0.52</v>
      </c>
      <c r="E36" s="3">
        <f t="shared" si="3"/>
        <v>1.1944444444444444</v>
      </c>
      <c r="F36">
        <v>0.14000000000000001</v>
      </c>
      <c r="G36">
        <v>0.13</v>
      </c>
      <c r="H36">
        <v>0.13</v>
      </c>
      <c r="I36">
        <v>0</v>
      </c>
      <c r="J36">
        <v>0.6</v>
      </c>
      <c r="K36" t="s">
        <v>124</v>
      </c>
    </row>
    <row r="37" spans="1:11" x14ac:dyDescent="0.25">
      <c r="A37" s="3" t="s">
        <v>125</v>
      </c>
      <c r="B37" s="3" t="s">
        <v>48</v>
      </c>
      <c r="C37" s="7">
        <v>800000</v>
      </c>
      <c r="D37" s="5">
        <v>0.52</v>
      </c>
      <c r="E37" s="3">
        <f t="shared" si="3"/>
        <v>1.1944444444444444</v>
      </c>
      <c r="F37">
        <v>0.14000000000000001</v>
      </c>
      <c r="G37">
        <v>0.13</v>
      </c>
      <c r="H37">
        <v>0.13</v>
      </c>
      <c r="I37">
        <v>0</v>
      </c>
      <c r="J37">
        <v>0.6</v>
      </c>
      <c r="K37" t="s">
        <v>132</v>
      </c>
    </row>
    <row r="38" spans="1:11" x14ac:dyDescent="0.25">
      <c r="A38" s="3" t="s">
        <v>126</v>
      </c>
      <c r="B38" s="3" t="s">
        <v>48</v>
      </c>
      <c r="C38" s="7">
        <v>800000</v>
      </c>
      <c r="D38" s="5">
        <v>0.52</v>
      </c>
      <c r="E38" s="3">
        <f t="shared" si="3"/>
        <v>1.1944444444444444</v>
      </c>
      <c r="F38">
        <v>0.14000000000000001</v>
      </c>
      <c r="G38">
        <v>0.13</v>
      </c>
      <c r="H38">
        <v>0.13</v>
      </c>
      <c r="I38">
        <v>0</v>
      </c>
      <c r="J38">
        <v>0.6</v>
      </c>
      <c r="K38" t="s">
        <v>133</v>
      </c>
    </row>
    <row r="39" spans="1:11" x14ac:dyDescent="0.25">
      <c r="A39" s="3" t="s">
        <v>127</v>
      </c>
      <c r="B39" s="3" t="s">
        <v>48</v>
      </c>
      <c r="C39" s="7">
        <v>340000</v>
      </c>
      <c r="D39" s="5">
        <v>0.52</v>
      </c>
      <c r="E39" s="3">
        <f t="shared" si="3"/>
        <v>1.1944444444444444</v>
      </c>
      <c r="F39">
        <v>0.14000000000000001</v>
      </c>
      <c r="G39">
        <v>0.13</v>
      </c>
      <c r="H39">
        <v>0.13</v>
      </c>
      <c r="I39">
        <v>0</v>
      </c>
      <c r="J39">
        <v>0.6</v>
      </c>
      <c r="K39" t="s">
        <v>134</v>
      </c>
    </row>
    <row r="40" spans="1:11" x14ac:dyDescent="0.25">
      <c r="A40" s="3" t="s">
        <v>128</v>
      </c>
      <c r="B40" s="3" t="s">
        <v>48</v>
      </c>
      <c r="C40" s="7">
        <v>600000</v>
      </c>
      <c r="D40" s="5">
        <v>0.52</v>
      </c>
      <c r="E40" s="3">
        <f t="shared" si="3"/>
        <v>1.1944444444444444</v>
      </c>
      <c r="F40">
        <v>0.14000000000000001</v>
      </c>
      <c r="G40">
        <v>0.13</v>
      </c>
      <c r="H40">
        <v>0.13</v>
      </c>
      <c r="I40">
        <v>0</v>
      </c>
      <c r="J40">
        <v>0.6</v>
      </c>
      <c r="K40" t="s">
        <v>135</v>
      </c>
    </row>
    <row r="41" spans="1:11" x14ac:dyDescent="0.25">
      <c r="A41" s="3" t="s">
        <v>129</v>
      </c>
      <c r="B41" s="3" t="s">
        <v>48</v>
      </c>
      <c r="C41" s="7">
        <v>340000</v>
      </c>
      <c r="D41" s="5">
        <v>0.52</v>
      </c>
      <c r="E41" s="3">
        <f t="shared" si="3"/>
        <v>1.1944444444444444</v>
      </c>
      <c r="F41">
        <v>0.14000000000000001</v>
      </c>
      <c r="G41">
        <v>0.13</v>
      </c>
      <c r="H41">
        <v>0.13</v>
      </c>
      <c r="I41">
        <v>0</v>
      </c>
      <c r="J41">
        <v>0.6</v>
      </c>
      <c r="K41" t="s">
        <v>136</v>
      </c>
    </row>
    <row r="42" spans="1:11" x14ac:dyDescent="0.25">
      <c r="A42" s="3" t="s">
        <v>130</v>
      </c>
      <c r="B42" s="3" t="s">
        <v>48</v>
      </c>
      <c r="C42" s="7">
        <v>340000</v>
      </c>
      <c r="D42" s="5">
        <v>0.52</v>
      </c>
      <c r="E42" s="3">
        <f t="shared" si="3"/>
        <v>1.1944444444444444</v>
      </c>
      <c r="F42">
        <v>0.14000000000000001</v>
      </c>
      <c r="G42">
        <v>0.13</v>
      </c>
      <c r="H42">
        <v>0.13</v>
      </c>
      <c r="I42">
        <v>0</v>
      </c>
      <c r="J42">
        <v>0.6</v>
      </c>
      <c r="K42" t="s">
        <v>137</v>
      </c>
    </row>
    <row r="43" spans="1:11" x14ac:dyDescent="0.25">
      <c r="A43" s="3" t="s">
        <v>131</v>
      </c>
      <c r="B43" s="3" t="s">
        <v>48</v>
      </c>
      <c r="C43" s="7">
        <v>340000</v>
      </c>
      <c r="D43" s="5">
        <v>0.52</v>
      </c>
      <c r="E43" s="3">
        <f t="shared" si="3"/>
        <v>1.1944444444444444</v>
      </c>
      <c r="F43">
        <v>0.14000000000000001</v>
      </c>
      <c r="G43">
        <v>0.13</v>
      </c>
      <c r="H43">
        <v>0.13</v>
      </c>
      <c r="I43">
        <v>0</v>
      </c>
      <c r="J43">
        <v>0.6</v>
      </c>
      <c r="K43" t="s">
        <v>138</v>
      </c>
    </row>
  </sheetData>
  <pageMargins left="0.7" right="0.7" top="0.78740157499999996" bottom="0.78740157499999996"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A4079-AD3C-4A5B-A552-FC2762FC24B9}">
  <dimension ref="A1:G3"/>
  <sheetViews>
    <sheetView workbookViewId="0">
      <selection activeCell="G3" sqref="G3"/>
    </sheetView>
  </sheetViews>
  <sheetFormatPr baseColWidth="10" defaultRowHeight="15" x14ac:dyDescent="0.25"/>
  <sheetData>
    <row r="1" spans="1:7" x14ac:dyDescent="0.25">
      <c r="A1" s="1" t="s">
        <v>173</v>
      </c>
      <c r="B1" s="1" t="s">
        <v>6</v>
      </c>
      <c r="C1" s="1" t="s">
        <v>7</v>
      </c>
      <c r="D1" s="1" t="s">
        <v>162</v>
      </c>
      <c r="E1" s="1" t="s">
        <v>25</v>
      </c>
      <c r="F1" s="1" t="s">
        <v>163</v>
      </c>
      <c r="G1" s="1" t="s">
        <v>174</v>
      </c>
    </row>
    <row r="2" spans="1:7" x14ac:dyDescent="0.25">
      <c r="A2" s="1" t="s">
        <v>171</v>
      </c>
      <c r="C2">
        <v>0</v>
      </c>
      <c r="D2">
        <v>0</v>
      </c>
      <c r="E2">
        <v>0</v>
      </c>
      <c r="G2">
        <v>0</v>
      </c>
    </row>
    <row r="3" spans="1:7" x14ac:dyDescent="0.25">
      <c r="A3" s="1" t="s">
        <v>172</v>
      </c>
    </row>
  </sheetData>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E0691-8E4D-40B1-85C7-FD0BAC7BBC53}">
  <dimension ref="A1:G3"/>
  <sheetViews>
    <sheetView workbookViewId="0">
      <selection activeCell="G2" sqref="G2"/>
    </sheetView>
  </sheetViews>
  <sheetFormatPr baseColWidth="10" defaultRowHeight="15" x14ac:dyDescent="0.25"/>
  <sheetData>
    <row r="1" spans="1:7" x14ac:dyDescent="0.25">
      <c r="A1" s="1" t="s">
        <v>173</v>
      </c>
      <c r="B1" s="1" t="s">
        <v>6</v>
      </c>
      <c r="C1" s="1" t="s">
        <v>7</v>
      </c>
      <c r="D1" s="1" t="s">
        <v>162</v>
      </c>
      <c r="E1" s="1" t="s">
        <v>25</v>
      </c>
      <c r="F1" s="1" t="s">
        <v>163</v>
      </c>
      <c r="G1" s="1" t="s">
        <v>174</v>
      </c>
    </row>
    <row r="2" spans="1:7" x14ac:dyDescent="0.25">
      <c r="A2" s="1" t="s">
        <v>171</v>
      </c>
      <c r="C2">
        <v>0</v>
      </c>
      <c r="D2">
        <v>0</v>
      </c>
      <c r="E2">
        <v>0</v>
      </c>
      <c r="G2">
        <v>2000000</v>
      </c>
    </row>
    <row r="3" spans="1:7" x14ac:dyDescent="0.25">
      <c r="A3" s="1" t="s">
        <v>172</v>
      </c>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C868D9-76C1-4B0A-9C88-0A4AEE468192}">
  <dimension ref="A1:G3"/>
  <sheetViews>
    <sheetView workbookViewId="0">
      <selection activeCell="C2" sqref="C2"/>
    </sheetView>
  </sheetViews>
  <sheetFormatPr baseColWidth="10" defaultRowHeight="15" x14ac:dyDescent="0.25"/>
  <sheetData>
    <row r="1" spans="1:7" x14ac:dyDescent="0.25">
      <c r="A1" s="1" t="s">
        <v>173</v>
      </c>
      <c r="B1" s="1" t="s">
        <v>6</v>
      </c>
      <c r="C1" s="1" t="s">
        <v>7</v>
      </c>
      <c r="D1" s="1" t="s">
        <v>162</v>
      </c>
      <c r="E1" s="1" t="s">
        <v>25</v>
      </c>
      <c r="F1" s="1" t="s">
        <v>163</v>
      </c>
      <c r="G1" s="1" t="s">
        <v>174</v>
      </c>
    </row>
    <row r="2" spans="1:7" x14ac:dyDescent="0.25">
      <c r="A2" s="1" t="s">
        <v>171</v>
      </c>
      <c r="C2">
        <v>0</v>
      </c>
      <c r="D2">
        <v>0</v>
      </c>
      <c r="E2">
        <v>2000000</v>
      </c>
      <c r="G2">
        <v>7500000</v>
      </c>
    </row>
    <row r="3" spans="1:7" x14ac:dyDescent="0.25">
      <c r="A3" s="1" t="s">
        <v>172</v>
      </c>
    </row>
  </sheetData>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F2493-F4BC-4BB6-8C10-966C629B36D1}">
  <dimension ref="A1:G3"/>
  <sheetViews>
    <sheetView workbookViewId="0">
      <selection activeCell="D5" sqref="D5"/>
    </sheetView>
  </sheetViews>
  <sheetFormatPr baseColWidth="10" defaultRowHeight="15" x14ac:dyDescent="0.25"/>
  <sheetData>
    <row r="1" spans="1:7" x14ac:dyDescent="0.25">
      <c r="A1" s="1" t="s">
        <v>173</v>
      </c>
      <c r="B1" s="1" t="s">
        <v>6</v>
      </c>
      <c r="C1" s="1" t="s">
        <v>7</v>
      </c>
      <c r="D1" s="1" t="s">
        <v>162</v>
      </c>
      <c r="E1" s="1" t="s">
        <v>25</v>
      </c>
      <c r="F1" s="1" t="s">
        <v>163</v>
      </c>
      <c r="G1" s="1" t="s">
        <v>174</v>
      </c>
    </row>
    <row r="2" spans="1:7" x14ac:dyDescent="0.25">
      <c r="A2" s="1" t="s">
        <v>171</v>
      </c>
      <c r="C2">
        <v>0</v>
      </c>
      <c r="D2">
        <v>0</v>
      </c>
      <c r="E2">
        <v>3500000</v>
      </c>
      <c r="G2">
        <v>15000000</v>
      </c>
    </row>
    <row r="3" spans="1:7" x14ac:dyDescent="0.25">
      <c r="A3" s="1" t="s">
        <v>172</v>
      </c>
    </row>
  </sheetData>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52DC4-7353-4B3B-9049-1A6DF172E922}">
  <dimension ref="A1:G3"/>
  <sheetViews>
    <sheetView workbookViewId="0">
      <selection activeCell="C7" sqref="C7"/>
    </sheetView>
  </sheetViews>
  <sheetFormatPr baseColWidth="10" defaultRowHeight="15" x14ac:dyDescent="0.25"/>
  <sheetData>
    <row r="1" spans="1:7" x14ac:dyDescent="0.25">
      <c r="A1" s="1" t="s">
        <v>173</v>
      </c>
      <c r="B1" s="1" t="s">
        <v>6</v>
      </c>
      <c r="C1" s="1" t="s">
        <v>7</v>
      </c>
      <c r="D1" s="1" t="s">
        <v>162</v>
      </c>
      <c r="E1" s="1" t="s">
        <v>25</v>
      </c>
      <c r="F1" s="1" t="s">
        <v>163</v>
      </c>
      <c r="G1" s="1" t="s">
        <v>174</v>
      </c>
    </row>
    <row r="2" spans="1:7" x14ac:dyDescent="0.25">
      <c r="A2" s="1" t="s">
        <v>171</v>
      </c>
      <c r="C2">
        <v>0</v>
      </c>
      <c r="D2">
        <v>0</v>
      </c>
      <c r="E2">
        <v>3500000</v>
      </c>
      <c r="G2">
        <v>20000000</v>
      </c>
    </row>
    <row r="3" spans="1:7" x14ac:dyDescent="0.25">
      <c r="A3" s="1" t="s">
        <v>172</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5898A-008C-4E7B-A92F-3F70998D2C26}">
  <dimension ref="A1:N24"/>
  <sheetViews>
    <sheetView tabSelected="1" zoomScaleNormal="100" workbookViewId="0">
      <pane ySplit="1" topLeftCell="A2" activePane="bottomLeft" state="frozen"/>
      <selection activeCell="E44" sqref="E44"/>
      <selection pane="bottomLeft" activeCell="H17" sqref="H17"/>
    </sheetView>
  </sheetViews>
  <sheetFormatPr baseColWidth="10" defaultRowHeight="15" x14ac:dyDescent="0.25"/>
  <cols>
    <col min="1" max="1" width="13.85546875" style="3" customWidth="1"/>
    <col min="2" max="2" width="8.28515625" style="3" customWidth="1"/>
    <col min="3" max="3" width="5.7109375" style="3" customWidth="1"/>
    <col min="4" max="4" width="6.85546875" style="3" customWidth="1"/>
    <col min="5" max="5" width="7.85546875" style="3" bestFit="1" customWidth="1"/>
    <col min="6" max="6" width="11.42578125" style="3"/>
    <col min="7" max="7" width="7.42578125" style="3" customWidth="1"/>
    <col min="8" max="12" width="7.5703125" style="3" customWidth="1"/>
    <col min="13" max="13" width="37.85546875" style="3" customWidth="1"/>
    <col min="14" max="14" width="105.140625" bestFit="1" customWidth="1"/>
  </cols>
  <sheetData>
    <row r="1" spans="1:14" s="1" customFormat="1" x14ac:dyDescent="0.25">
      <c r="A1" s="2" t="s">
        <v>8</v>
      </c>
      <c r="B1" s="2" t="s">
        <v>1</v>
      </c>
      <c r="C1" s="2" t="s">
        <v>2</v>
      </c>
      <c r="D1" s="2" t="s">
        <v>9</v>
      </c>
      <c r="E1" s="2" t="s">
        <v>63</v>
      </c>
      <c r="F1" s="2" t="s">
        <v>5</v>
      </c>
      <c r="G1" s="2" t="s">
        <v>23</v>
      </c>
      <c r="H1" s="1" t="s">
        <v>6</v>
      </c>
      <c r="I1" s="1" t="s">
        <v>7</v>
      </c>
      <c r="J1" s="1" t="s">
        <v>162</v>
      </c>
      <c r="K1" s="1" t="s">
        <v>25</v>
      </c>
      <c r="L1" s="1" t="s">
        <v>163</v>
      </c>
      <c r="M1" s="2" t="s">
        <v>18</v>
      </c>
      <c r="N1" s="2" t="s">
        <v>10</v>
      </c>
    </row>
    <row r="2" spans="1:14" x14ac:dyDescent="0.25">
      <c r="A2" s="3" t="s">
        <v>20</v>
      </c>
      <c r="B2" s="3" t="s">
        <v>19</v>
      </c>
      <c r="C2" s="3">
        <v>1</v>
      </c>
      <c r="D2" s="3">
        <v>8</v>
      </c>
      <c r="E2" s="3">
        <v>3</v>
      </c>
      <c r="F2" s="3">
        <v>450</v>
      </c>
      <c r="G2" s="3">
        <v>0.26</v>
      </c>
      <c r="M2" s="3" t="s">
        <v>39</v>
      </c>
      <c r="N2" s="3"/>
    </row>
    <row r="3" spans="1:14" x14ac:dyDescent="0.25">
      <c r="A3" s="3" t="s">
        <v>21</v>
      </c>
      <c r="B3" s="3" t="s">
        <v>19</v>
      </c>
      <c r="C3" s="3">
        <v>2</v>
      </c>
      <c r="D3" s="3">
        <v>4</v>
      </c>
      <c r="E3" s="3">
        <v>5</v>
      </c>
      <c r="F3" s="3">
        <v>300</v>
      </c>
      <c r="G3" s="3">
        <v>0.31</v>
      </c>
      <c r="H3" s="3">
        <v>-0.54</v>
      </c>
      <c r="I3" s="3">
        <v>0</v>
      </c>
      <c r="J3" s="3">
        <v>0.54</v>
      </c>
      <c r="K3" s="3">
        <v>0</v>
      </c>
      <c r="L3" s="3">
        <v>0</v>
      </c>
      <c r="M3" s="3" t="s">
        <v>38</v>
      </c>
      <c r="N3" s="3" t="s">
        <v>11</v>
      </c>
    </row>
    <row r="4" spans="1:14" x14ac:dyDescent="0.25">
      <c r="A4" s="3" t="s">
        <v>161</v>
      </c>
      <c r="B4" s="3" t="s">
        <v>19</v>
      </c>
      <c r="C4" s="3">
        <v>3</v>
      </c>
      <c r="D4" s="3" t="s">
        <v>13</v>
      </c>
      <c r="E4" s="3">
        <v>3</v>
      </c>
      <c r="F4" s="3">
        <v>300</v>
      </c>
      <c r="M4" s="3" t="s">
        <v>37</v>
      </c>
      <c r="N4" s="3" t="s">
        <v>14</v>
      </c>
    </row>
    <row r="5" spans="1:14" x14ac:dyDescent="0.25">
      <c r="A5" s="3" t="s">
        <v>160</v>
      </c>
      <c r="B5" s="3" t="s">
        <v>19</v>
      </c>
      <c r="C5" s="3">
        <v>3</v>
      </c>
      <c r="D5" s="3" t="s">
        <v>13</v>
      </c>
      <c r="E5" s="3">
        <v>3</v>
      </c>
      <c r="F5" s="3">
        <v>300</v>
      </c>
      <c r="H5" s="3">
        <v>-0.08</v>
      </c>
      <c r="I5" s="3">
        <v>-7.0000000000000007E-2</v>
      </c>
      <c r="J5" s="3">
        <v>0.15</v>
      </c>
      <c r="K5" s="3">
        <v>0</v>
      </c>
      <c r="L5" s="3">
        <v>0</v>
      </c>
      <c r="M5" s="3" t="s">
        <v>36</v>
      </c>
      <c r="N5" s="3" t="s">
        <v>15</v>
      </c>
    </row>
    <row r="6" spans="1:14" x14ac:dyDescent="0.25">
      <c r="A6" s="3" t="s">
        <v>159</v>
      </c>
      <c r="B6" s="3" t="s">
        <v>19</v>
      </c>
      <c r="C6" s="3">
        <v>3</v>
      </c>
      <c r="D6" s="5">
        <v>9</v>
      </c>
      <c r="E6" s="5">
        <v>5</v>
      </c>
      <c r="F6" s="3">
        <v>270</v>
      </c>
      <c r="H6" s="3">
        <v>0</v>
      </c>
      <c r="I6" s="3">
        <v>-0.75</v>
      </c>
      <c r="J6" s="3">
        <v>0.75</v>
      </c>
      <c r="K6" s="3">
        <v>0</v>
      </c>
      <c r="L6" s="3">
        <v>0</v>
      </c>
      <c r="M6" s="3" t="s">
        <v>35</v>
      </c>
      <c r="N6" s="3" t="s">
        <v>16</v>
      </c>
    </row>
    <row r="7" spans="1:14" x14ac:dyDescent="0.25">
      <c r="A7" s="3" t="s">
        <v>158</v>
      </c>
      <c r="B7" s="3" t="s">
        <v>19</v>
      </c>
      <c r="C7" s="3">
        <v>3</v>
      </c>
      <c r="D7" s="5">
        <v>6</v>
      </c>
      <c r="E7" s="5">
        <v>4</v>
      </c>
      <c r="F7" s="3">
        <v>270</v>
      </c>
      <c r="G7" s="3">
        <v>0.05</v>
      </c>
      <c r="H7" s="3">
        <v>-0.2</v>
      </c>
      <c r="I7" s="3">
        <v>0.15</v>
      </c>
      <c r="J7" s="3">
        <v>0.75</v>
      </c>
      <c r="K7" s="3">
        <v>-0.7</v>
      </c>
      <c r="L7" s="3">
        <v>0</v>
      </c>
      <c r="M7" s="3" t="s">
        <v>34</v>
      </c>
      <c r="N7" s="3" t="s">
        <v>17</v>
      </c>
    </row>
    <row r="8" spans="1:14" x14ac:dyDescent="0.25">
      <c r="A8" s="3" t="s">
        <v>167</v>
      </c>
      <c r="B8" s="3" t="s">
        <v>19</v>
      </c>
      <c r="C8" s="3">
        <v>1</v>
      </c>
      <c r="D8" s="3">
        <v>9</v>
      </c>
      <c r="E8" s="3">
        <v>3</v>
      </c>
      <c r="F8" s="3">
        <v>240</v>
      </c>
      <c r="M8" s="3" t="s">
        <v>168</v>
      </c>
      <c r="N8" s="3" t="s">
        <v>169</v>
      </c>
    </row>
    <row r="9" spans="1:14" x14ac:dyDescent="0.25">
      <c r="A9" s="3" t="s">
        <v>22</v>
      </c>
      <c r="B9" s="3" t="s">
        <v>19</v>
      </c>
      <c r="C9" s="3">
        <v>4</v>
      </c>
      <c r="D9" s="3">
        <v>7</v>
      </c>
      <c r="E9" s="3">
        <v>3</v>
      </c>
      <c r="F9" s="3">
        <v>500</v>
      </c>
      <c r="G9" s="3">
        <v>-0.2</v>
      </c>
      <c r="M9" s="3" t="s">
        <v>12</v>
      </c>
      <c r="N9" s="4" t="s">
        <v>26</v>
      </c>
    </row>
    <row r="10" spans="1:14" x14ac:dyDescent="0.25">
      <c r="A10" s="3" t="s">
        <v>157</v>
      </c>
      <c r="B10" s="3" t="s">
        <v>27</v>
      </c>
      <c r="C10" s="3">
        <v>1</v>
      </c>
      <c r="D10" s="3">
        <v>8</v>
      </c>
      <c r="E10" s="3">
        <v>3</v>
      </c>
      <c r="F10" s="3">
        <v>450</v>
      </c>
      <c r="G10" s="3">
        <v>0.17</v>
      </c>
      <c r="M10" s="3" t="s">
        <v>29</v>
      </c>
      <c r="N10" s="3" t="s">
        <v>30</v>
      </c>
    </row>
    <row r="11" spans="1:14" x14ac:dyDescent="0.25">
      <c r="A11" s="3" t="s">
        <v>156</v>
      </c>
      <c r="B11" s="3" t="s">
        <v>27</v>
      </c>
      <c r="C11" s="3">
        <v>2</v>
      </c>
      <c r="D11" s="3">
        <v>9</v>
      </c>
      <c r="E11" s="3">
        <v>3</v>
      </c>
      <c r="F11" s="3">
        <v>150</v>
      </c>
      <c r="H11" s="3">
        <v>-0.25</v>
      </c>
      <c r="I11" s="3">
        <v>0.21</v>
      </c>
      <c r="J11" s="3">
        <v>0.04</v>
      </c>
      <c r="K11" s="3">
        <v>0</v>
      </c>
      <c r="L11" s="3">
        <v>0</v>
      </c>
      <c r="M11" s="3" t="s">
        <v>28</v>
      </c>
      <c r="N11" s="3" t="s">
        <v>31</v>
      </c>
    </row>
    <row r="12" spans="1:14" x14ac:dyDescent="0.25">
      <c r="A12" s="3" t="s">
        <v>155</v>
      </c>
      <c r="B12" s="3" t="s">
        <v>27</v>
      </c>
      <c r="C12" s="3">
        <v>2</v>
      </c>
      <c r="D12" s="3">
        <v>7</v>
      </c>
      <c r="E12" s="3">
        <v>3</v>
      </c>
      <c r="F12" s="3">
        <v>150</v>
      </c>
      <c r="G12" s="3">
        <v>0.2</v>
      </c>
      <c r="H12" s="3">
        <v>-0.25</v>
      </c>
      <c r="I12" s="3">
        <v>0.21</v>
      </c>
      <c r="J12" s="3">
        <v>0.04</v>
      </c>
      <c r="K12" s="3">
        <v>0</v>
      </c>
      <c r="L12" s="3">
        <v>0</v>
      </c>
      <c r="M12" s="3" t="s">
        <v>32</v>
      </c>
      <c r="N12" s="3" t="s">
        <v>33</v>
      </c>
    </row>
    <row r="13" spans="1:14" x14ac:dyDescent="0.25">
      <c r="A13" s="3" t="s">
        <v>40</v>
      </c>
      <c r="B13" s="3" t="s">
        <v>27</v>
      </c>
      <c r="C13" s="3">
        <v>4</v>
      </c>
      <c r="D13" s="3">
        <v>6</v>
      </c>
      <c r="E13" s="3">
        <v>3</v>
      </c>
      <c r="F13" s="3">
        <v>200</v>
      </c>
      <c r="G13" s="3">
        <v>-0.2</v>
      </c>
      <c r="M13" s="3" t="s">
        <v>12</v>
      </c>
      <c r="N13" s="3" t="s">
        <v>41</v>
      </c>
    </row>
    <row r="14" spans="1:14" x14ac:dyDescent="0.25">
      <c r="A14" s="3" t="s">
        <v>154</v>
      </c>
      <c r="B14" s="3" t="s">
        <v>27</v>
      </c>
      <c r="C14" s="3">
        <v>1</v>
      </c>
      <c r="D14" s="3">
        <v>3</v>
      </c>
      <c r="E14" s="3">
        <v>3</v>
      </c>
      <c r="F14" s="3">
        <v>300</v>
      </c>
      <c r="G14" s="3">
        <v>0.1</v>
      </c>
      <c r="M14" s="3" t="s">
        <v>42</v>
      </c>
      <c r="N14" s="3" t="s">
        <v>43</v>
      </c>
    </row>
    <row r="15" spans="1:14" x14ac:dyDescent="0.25">
      <c r="A15" s="3" t="s">
        <v>153</v>
      </c>
      <c r="B15" s="3" t="s">
        <v>27</v>
      </c>
      <c r="C15" s="3">
        <v>1</v>
      </c>
      <c r="D15" s="3">
        <v>6</v>
      </c>
      <c r="E15" s="3">
        <v>3</v>
      </c>
      <c r="F15" s="3">
        <v>300</v>
      </c>
      <c r="G15" s="3">
        <v>0.1</v>
      </c>
      <c r="M15" s="3" t="s">
        <v>44</v>
      </c>
      <c r="N15" s="3" t="s">
        <v>45</v>
      </c>
    </row>
    <row r="16" spans="1:14" x14ac:dyDescent="0.25">
      <c r="A16" s="3" t="s">
        <v>152</v>
      </c>
      <c r="B16" s="3" t="s">
        <v>27</v>
      </c>
      <c r="C16" s="3">
        <v>1</v>
      </c>
      <c r="D16" s="3">
        <v>3</v>
      </c>
      <c r="E16" s="3">
        <v>3</v>
      </c>
      <c r="F16" s="3">
        <v>300</v>
      </c>
      <c r="G16" s="3">
        <v>0.1</v>
      </c>
      <c r="M16" s="3" t="s">
        <v>46</v>
      </c>
      <c r="N16" s="3" t="s">
        <v>47</v>
      </c>
    </row>
    <row r="17" spans="1:14" x14ac:dyDescent="0.25">
      <c r="A17" s="3" t="s">
        <v>151</v>
      </c>
      <c r="B17" s="3" t="s">
        <v>48</v>
      </c>
      <c r="C17" s="3">
        <v>4</v>
      </c>
      <c r="D17" s="3">
        <v>6</v>
      </c>
      <c r="E17" s="3">
        <v>3</v>
      </c>
      <c r="F17" s="3">
        <v>500</v>
      </c>
      <c r="G17" s="3">
        <v>-0.15</v>
      </c>
      <c r="M17" s="3" t="s">
        <v>49</v>
      </c>
      <c r="N17" s="3" t="s">
        <v>50</v>
      </c>
    </row>
    <row r="18" spans="1:14" x14ac:dyDescent="0.25">
      <c r="A18" s="3" t="s">
        <v>164</v>
      </c>
      <c r="B18" s="3" t="s">
        <v>48</v>
      </c>
      <c r="C18" s="3">
        <v>4</v>
      </c>
      <c r="D18" s="3">
        <v>7</v>
      </c>
      <c r="E18" s="3">
        <v>3</v>
      </c>
      <c r="F18" s="3">
        <v>210</v>
      </c>
      <c r="G18" s="3">
        <v>-0.4</v>
      </c>
      <c r="M18" s="3" t="s">
        <v>165</v>
      </c>
      <c r="N18" s="3" t="s">
        <v>166</v>
      </c>
    </row>
    <row r="19" spans="1:14" x14ac:dyDescent="0.25">
      <c r="A19" s="3" t="s">
        <v>51</v>
      </c>
      <c r="B19" s="3" t="s">
        <v>48</v>
      </c>
      <c r="C19" s="3">
        <v>2</v>
      </c>
      <c r="D19" s="3">
        <v>4</v>
      </c>
      <c r="E19" s="3">
        <v>3</v>
      </c>
      <c r="F19" s="3">
        <v>250</v>
      </c>
      <c r="H19" s="3">
        <v>-0.15</v>
      </c>
      <c r="I19" s="3">
        <v>0.02</v>
      </c>
      <c r="J19" s="3">
        <v>0.13</v>
      </c>
      <c r="K19" s="3">
        <v>0</v>
      </c>
      <c r="L19" s="3">
        <v>0</v>
      </c>
      <c r="M19" s="3" t="s">
        <v>38</v>
      </c>
      <c r="N19" s="3" t="s">
        <v>52</v>
      </c>
    </row>
    <row r="20" spans="1:14" x14ac:dyDescent="0.25">
      <c r="A20" s="3" t="s">
        <v>150</v>
      </c>
      <c r="B20" s="3" t="s">
        <v>48</v>
      </c>
      <c r="C20" s="3">
        <v>1</v>
      </c>
      <c r="D20" s="3">
        <v>8</v>
      </c>
      <c r="E20" s="3">
        <v>3</v>
      </c>
      <c r="F20" s="3">
        <v>250</v>
      </c>
      <c r="G20" s="3">
        <v>0.05</v>
      </c>
      <c r="M20" s="3" t="s">
        <v>53</v>
      </c>
      <c r="N20" s="3" t="s">
        <v>54</v>
      </c>
    </row>
    <row r="21" spans="1:14" x14ac:dyDescent="0.25">
      <c r="A21" s="3" t="s">
        <v>149</v>
      </c>
      <c r="B21" s="3" t="s">
        <v>48</v>
      </c>
      <c r="C21" s="3">
        <v>1</v>
      </c>
      <c r="D21" s="3">
        <v>6</v>
      </c>
      <c r="E21" s="3">
        <v>3</v>
      </c>
      <c r="F21" s="3">
        <v>250</v>
      </c>
      <c r="G21" s="3">
        <v>0.05</v>
      </c>
      <c r="M21" s="3" t="s">
        <v>55</v>
      </c>
      <c r="N21" s="3" t="s">
        <v>56</v>
      </c>
    </row>
    <row r="22" spans="1:14" x14ac:dyDescent="0.25">
      <c r="A22" s="3" t="s">
        <v>148</v>
      </c>
      <c r="B22" s="3" t="s">
        <v>48</v>
      </c>
      <c r="C22" s="3">
        <v>1</v>
      </c>
      <c r="D22" s="3">
        <v>7</v>
      </c>
      <c r="E22" s="3">
        <v>3</v>
      </c>
      <c r="F22" s="3">
        <v>300</v>
      </c>
      <c r="M22" s="3" t="s">
        <v>57</v>
      </c>
      <c r="N22" s="3" t="s">
        <v>60</v>
      </c>
    </row>
    <row r="23" spans="1:14" x14ac:dyDescent="0.25">
      <c r="A23" s="3" t="s">
        <v>147</v>
      </c>
      <c r="B23" s="3" t="s">
        <v>48</v>
      </c>
      <c r="C23" s="3">
        <v>1</v>
      </c>
      <c r="D23" s="3">
        <v>3</v>
      </c>
      <c r="E23" s="3">
        <v>3</v>
      </c>
      <c r="F23" s="3">
        <v>300</v>
      </c>
      <c r="M23" s="3" t="s">
        <v>58</v>
      </c>
      <c r="N23" s="3" t="s">
        <v>61</v>
      </c>
    </row>
    <row r="24" spans="1:14" x14ac:dyDescent="0.25">
      <c r="A24" s="3" t="s">
        <v>146</v>
      </c>
      <c r="B24" s="3" t="s">
        <v>48</v>
      </c>
      <c r="C24" s="3">
        <v>1</v>
      </c>
      <c r="D24" s="3">
        <v>9</v>
      </c>
      <c r="E24" s="3">
        <v>3</v>
      </c>
      <c r="F24" s="3">
        <v>300</v>
      </c>
      <c r="M24" s="3" t="s">
        <v>59</v>
      </c>
      <c r="N24" s="3" t="s">
        <v>62</v>
      </c>
    </row>
  </sheetData>
  <pageMargins left="0.7" right="0.7" top="0.78740157499999996" bottom="0.78740157499999996"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82AF7-273D-43BB-BA32-883A02C6370B}">
  <dimension ref="A1:B24"/>
  <sheetViews>
    <sheetView workbookViewId="0">
      <selection activeCell="D15" sqref="D15"/>
    </sheetView>
  </sheetViews>
  <sheetFormatPr baseColWidth="10" defaultRowHeight="15" x14ac:dyDescent="0.25"/>
  <sheetData>
    <row r="1" spans="1:2" x14ac:dyDescent="0.25">
      <c r="A1" s="2" t="s">
        <v>8</v>
      </c>
      <c r="B1" s="2" t="s">
        <v>24</v>
      </c>
    </row>
    <row r="2" spans="1:2" x14ac:dyDescent="0.25">
      <c r="A2" s="3" t="s">
        <v>20</v>
      </c>
      <c r="B2" s="3">
        <v>0.15</v>
      </c>
    </row>
    <row r="3" spans="1:2" x14ac:dyDescent="0.25">
      <c r="A3" s="3" t="s">
        <v>21</v>
      </c>
      <c r="B3" s="3">
        <v>0.3</v>
      </c>
    </row>
    <row r="4" spans="1:2" x14ac:dyDescent="0.25">
      <c r="A4" s="3" t="s">
        <v>161</v>
      </c>
      <c r="B4" s="3">
        <v>0.2</v>
      </c>
    </row>
    <row r="5" spans="1:2" x14ac:dyDescent="0.25">
      <c r="A5" s="3" t="s">
        <v>160</v>
      </c>
      <c r="B5" s="3">
        <v>0.15</v>
      </c>
    </row>
    <row r="6" spans="1:2" x14ac:dyDescent="0.25">
      <c r="A6" s="3" t="s">
        <v>159</v>
      </c>
      <c r="B6" s="3">
        <v>0.4</v>
      </c>
    </row>
    <row r="7" spans="1:2" x14ac:dyDescent="0.25">
      <c r="A7" s="3" t="s">
        <v>158</v>
      </c>
      <c r="B7" s="3">
        <v>0.9</v>
      </c>
    </row>
    <row r="8" spans="1:2" x14ac:dyDescent="0.25">
      <c r="A8" s="3" t="s">
        <v>167</v>
      </c>
      <c r="B8" s="3">
        <v>0</v>
      </c>
    </row>
    <row r="9" spans="1:2" x14ac:dyDescent="0.25">
      <c r="A9" s="3" t="s">
        <v>22</v>
      </c>
      <c r="B9" s="3">
        <v>0.4</v>
      </c>
    </row>
    <row r="10" spans="1:2" x14ac:dyDescent="0.25">
      <c r="A10" s="3" t="s">
        <v>157</v>
      </c>
      <c r="B10" s="3">
        <v>0.22</v>
      </c>
    </row>
    <row r="11" spans="1:2" x14ac:dyDescent="0.25">
      <c r="A11" s="3" t="s">
        <v>156</v>
      </c>
      <c r="B11" s="3">
        <v>0.2</v>
      </c>
    </row>
    <row r="12" spans="1:2" x14ac:dyDescent="0.25">
      <c r="A12" s="3" t="s">
        <v>155</v>
      </c>
      <c r="B12" s="3">
        <v>0.4</v>
      </c>
    </row>
    <row r="13" spans="1:2" x14ac:dyDescent="0.25">
      <c r="A13" s="3" t="s">
        <v>40</v>
      </c>
      <c r="B13" s="3">
        <v>0.98</v>
      </c>
    </row>
    <row r="14" spans="1:2" x14ac:dyDescent="0.25">
      <c r="A14" s="3" t="s">
        <v>154</v>
      </c>
      <c r="B14" s="3">
        <v>0.1</v>
      </c>
    </row>
    <row r="15" spans="1:2" x14ac:dyDescent="0.25">
      <c r="A15" s="3" t="s">
        <v>153</v>
      </c>
      <c r="B15" s="3">
        <v>0.1</v>
      </c>
    </row>
    <row r="16" spans="1:2" x14ac:dyDescent="0.25">
      <c r="A16" s="3" t="s">
        <v>152</v>
      </c>
      <c r="B16" s="3">
        <v>0.1</v>
      </c>
    </row>
    <row r="17" spans="1:2" x14ac:dyDescent="0.25">
      <c r="A17" s="3" t="s">
        <v>151</v>
      </c>
      <c r="B17" s="3">
        <v>0.5</v>
      </c>
    </row>
    <row r="18" spans="1:2" x14ac:dyDescent="0.25">
      <c r="A18" s="3" t="s">
        <v>164</v>
      </c>
      <c r="B18" s="3">
        <v>0.95</v>
      </c>
    </row>
    <row r="19" spans="1:2" x14ac:dyDescent="0.25">
      <c r="A19" s="3" t="s">
        <v>51</v>
      </c>
      <c r="B19" s="3">
        <v>0.2</v>
      </c>
    </row>
    <row r="20" spans="1:2" x14ac:dyDescent="0.25">
      <c r="A20" s="3" t="s">
        <v>150</v>
      </c>
      <c r="B20" s="3">
        <v>0.05</v>
      </c>
    </row>
    <row r="21" spans="1:2" x14ac:dyDescent="0.25">
      <c r="A21" s="3" t="s">
        <v>149</v>
      </c>
      <c r="B21" s="3">
        <v>0.05</v>
      </c>
    </row>
    <row r="22" spans="1:2" x14ac:dyDescent="0.25">
      <c r="A22" s="3" t="s">
        <v>148</v>
      </c>
      <c r="B22" s="3">
        <v>0.5</v>
      </c>
    </row>
    <row r="23" spans="1:2" x14ac:dyDescent="0.25">
      <c r="A23" s="3" t="s">
        <v>147</v>
      </c>
      <c r="B23" s="3">
        <v>0.5</v>
      </c>
    </row>
    <row r="24" spans="1:2" x14ac:dyDescent="0.25">
      <c r="A24" s="3" t="s">
        <v>146</v>
      </c>
      <c r="B24" s="3">
        <v>0.5</v>
      </c>
    </row>
  </sheetData>
  <pageMargins left="0.7" right="0.7" top="0.78740157499999996" bottom="0.78740157499999996"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A3D45-AD08-4D39-9D23-98D04F90BCF8}">
  <dimension ref="A1:B24"/>
  <sheetViews>
    <sheetView workbookViewId="0">
      <selection activeCell="C27" sqref="C27"/>
    </sheetView>
  </sheetViews>
  <sheetFormatPr baseColWidth="10" defaultRowHeight="15" x14ac:dyDescent="0.25"/>
  <sheetData>
    <row r="1" spans="1:2" x14ac:dyDescent="0.25">
      <c r="A1" s="2" t="s">
        <v>8</v>
      </c>
      <c r="B1" s="2" t="s">
        <v>24</v>
      </c>
    </row>
    <row r="2" spans="1:2" x14ac:dyDescent="0.25">
      <c r="A2" s="3" t="s">
        <v>20</v>
      </c>
      <c r="B2" s="3">
        <v>0.15</v>
      </c>
    </row>
    <row r="3" spans="1:2" x14ac:dyDescent="0.25">
      <c r="A3" s="3" t="s">
        <v>21</v>
      </c>
      <c r="B3" s="3">
        <v>0.9</v>
      </c>
    </row>
    <row r="4" spans="1:2" x14ac:dyDescent="0.25">
      <c r="A4" s="3" t="s">
        <v>161</v>
      </c>
      <c r="B4" s="3">
        <v>0.2</v>
      </c>
    </row>
    <row r="5" spans="1:2" x14ac:dyDescent="0.25">
      <c r="A5" s="3" t="s">
        <v>160</v>
      </c>
      <c r="B5" s="3">
        <v>0.15</v>
      </c>
    </row>
    <row r="6" spans="1:2" x14ac:dyDescent="0.25">
      <c r="A6" s="3" t="s">
        <v>159</v>
      </c>
      <c r="B6" s="3">
        <v>0.4</v>
      </c>
    </row>
    <row r="7" spans="1:2" x14ac:dyDescent="0.25">
      <c r="A7" s="3" t="s">
        <v>158</v>
      </c>
      <c r="B7" s="3">
        <v>0.95</v>
      </c>
    </row>
    <row r="8" spans="1:2" x14ac:dyDescent="0.25">
      <c r="A8" s="3" t="s">
        <v>167</v>
      </c>
      <c r="B8" s="3">
        <v>0</v>
      </c>
    </row>
    <row r="9" spans="1:2" x14ac:dyDescent="0.25">
      <c r="A9" s="3" t="s">
        <v>22</v>
      </c>
      <c r="B9" s="3">
        <v>0.4</v>
      </c>
    </row>
    <row r="10" spans="1:2" x14ac:dyDescent="0.25">
      <c r="A10" s="3" t="s">
        <v>157</v>
      </c>
      <c r="B10" s="3">
        <v>0.22</v>
      </c>
    </row>
    <row r="11" spans="1:2" x14ac:dyDescent="0.25">
      <c r="A11" s="3" t="s">
        <v>156</v>
      </c>
      <c r="B11" s="3">
        <v>0.4</v>
      </c>
    </row>
    <row r="12" spans="1:2" x14ac:dyDescent="0.25">
      <c r="A12" s="3" t="s">
        <v>155</v>
      </c>
      <c r="B12" s="3">
        <v>0.9</v>
      </c>
    </row>
    <row r="13" spans="1:2" x14ac:dyDescent="0.25">
      <c r="A13" s="3" t="s">
        <v>40</v>
      </c>
      <c r="B13" s="3">
        <v>0.98</v>
      </c>
    </row>
    <row r="14" spans="1:2" x14ac:dyDescent="0.25">
      <c r="A14" s="3" t="s">
        <v>154</v>
      </c>
      <c r="B14" s="3">
        <v>0.1</v>
      </c>
    </row>
    <row r="15" spans="1:2" x14ac:dyDescent="0.25">
      <c r="A15" s="3" t="s">
        <v>153</v>
      </c>
      <c r="B15" s="3">
        <v>0.1</v>
      </c>
    </row>
    <row r="16" spans="1:2" x14ac:dyDescent="0.25">
      <c r="A16" s="3" t="s">
        <v>152</v>
      </c>
      <c r="B16" s="3">
        <v>0.1</v>
      </c>
    </row>
    <row r="17" spans="1:2" x14ac:dyDescent="0.25">
      <c r="A17" s="3" t="s">
        <v>151</v>
      </c>
      <c r="B17" s="3">
        <v>0.9</v>
      </c>
    </row>
    <row r="18" spans="1:2" x14ac:dyDescent="0.25">
      <c r="A18" s="3" t="s">
        <v>164</v>
      </c>
      <c r="B18" s="3">
        <v>0.95</v>
      </c>
    </row>
    <row r="19" spans="1:2" x14ac:dyDescent="0.25">
      <c r="A19" s="3" t="s">
        <v>51</v>
      </c>
      <c r="B19" s="3">
        <v>0.4</v>
      </c>
    </row>
    <row r="20" spans="1:2" x14ac:dyDescent="0.25">
      <c r="A20" s="3" t="s">
        <v>150</v>
      </c>
      <c r="B20" s="3">
        <v>0.05</v>
      </c>
    </row>
    <row r="21" spans="1:2" x14ac:dyDescent="0.25">
      <c r="A21" s="3" t="s">
        <v>149</v>
      </c>
      <c r="B21" s="3">
        <v>0.05</v>
      </c>
    </row>
    <row r="22" spans="1:2" x14ac:dyDescent="0.25">
      <c r="A22" s="3" t="s">
        <v>148</v>
      </c>
      <c r="B22" s="3">
        <v>0.5</v>
      </c>
    </row>
    <row r="23" spans="1:2" x14ac:dyDescent="0.25">
      <c r="A23" s="3" t="s">
        <v>147</v>
      </c>
      <c r="B23" s="3">
        <v>0.5</v>
      </c>
    </row>
    <row r="24" spans="1:2" x14ac:dyDescent="0.25">
      <c r="A24" s="3" t="s">
        <v>146</v>
      </c>
      <c r="B24" s="3">
        <v>0.5</v>
      </c>
    </row>
  </sheetData>
  <pageMargins left="0.7" right="0.7" top="0.78740157499999996" bottom="0.78740157499999996"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033BA-B666-4A57-B25A-FC5242C49ECA}">
  <dimension ref="A1:C21"/>
  <sheetViews>
    <sheetView workbookViewId="0">
      <selection activeCell="N38" sqref="N38:O39"/>
    </sheetView>
  </sheetViews>
  <sheetFormatPr baseColWidth="10" defaultRowHeight="15" x14ac:dyDescent="0.25"/>
  <sheetData>
    <row r="1" spans="1:3" x14ac:dyDescent="0.25">
      <c r="A1" s="1" t="s">
        <v>4</v>
      </c>
      <c r="B1" s="1" t="s">
        <v>170</v>
      </c>
      <c r="C1" s="1"/>
    </row>
    <row r="2" spans="1:3" x14ac:dyDescent="0.25">
      <c r="A2">
        <v>2021</v>
      </c>
      <c r="B2">
        <v>50</v>
      </c>
    </row>
    <row r="3" spans="1:3" x14ac:dyDescent="0.25">
      <c r="A3">
        <v>2022</v>
      </c>
      <c r="B3">
        <v>60</v>
      </c>
    </row>
    <row r="4" spans="1:3" x14ac:dyDescent="0.25">
      <c r="A4">
        <v>2023</v>
      </c>
      <c r="B4">
        <v>70</v>
      </c>
    </row>
    <row r="5" spans="1:3" x14ac:dyDescent="0.25">
      <c r="A5">
        <v>2024</v>
      </c>
      <c r="B5">
        <v>80</v>
      </c>
    </row>
    <row r="6" spans="1:3" x14ac:dyDescent="0.25">
      <c r="A6">
        <v>2025</v>
      </c>
      <c r="B6">
        <v>100</v>
      </c>
    </row>
    <row r="7" spans="1:3" x14ac:dyDescent="0.25">
      <c r="A7">
        <v>2026</v>
      </c>
      <c r="B7">
        <f>B$6+(B$21-B$6)*(ROW(B7)-ROW(B$6))/(ROW(B$21)-ROW(B$6))</f>
        <v>120</v>
      </c>
    </row>
    <row r="8" spans="1:3" x14ac:dyDescent="0.25">
      <c r="A8">
        <v>2027</v>
      </c>
      <c r="B8">
        <f t="shared" ref="B8:B20" si="0">B$6+(B$21-B$6)*(ROW(B8)-ROW(B$6))/(ROW(B$21)-ROW(B$6))</f>
        <v>140</v>
      </c>
    </row>
    <row r="9" spans="1:3" x14ac:dyDescent="0.25">
      <c r="A9">
        <v>2028</v>
      </c>
      <c r="B9">
        <f t="shared" si="0"/>
        <v>160</v>
      </c>
    </row>
    <row r="10" spans="1:3" x14ac:dyDescent="0.25">
      <c r="A10">
        <v>2029</v>
      </c>
      <c r="B10">
        <f t="shared" si="0"/>
        <v>180</v>
      </c>
    </row>
    <row r="11" spans="1:3" x14ac:dyDescent="0.25">
      <c r="A11">
        <v>2030</v>
      </c>
      <c r="B11">
        <f t="shared" si="0"/>
        <v>200</v>
      </c>
    </row>
    <row r="12" spans="1:3" x14ac:dyDescent="0.25">
      <c r="A12">
        <v>2031</v>
      </c>
      <c r="B12">
        <f t="shared" si="0"/>
        <v>220</v>
      </c>
    </row>
    <row r="13" spans="1:3" x14ac:dyDescent="0.25">
      <c r="A13">
        <v>2032</v>
      </c>
      <c r="B13">
        <f t="shared" si="0"/>
        <v>240</v>
      </c>
    </row>
    <row r="14" spans="1:3" x14ac:dyDescent="0.25">
      <c r="A14">
        <v>2033</v>
      </c>
      <c r="B14">
        <f t="shared" si="0"/>
        <v>260</v>
      </c>
    </row>
    <row r="15" spans="1:3" x14ac:dyDescent="0.25">
      <c r="A15">
        <v>2034</v>
      </c>
      <c r="B15">
        <f t="shared" si="0"/>
        <v>280</v>
      </c>
    </row>
    <row r="16" spans="1:3" x14ac:dyDescent="0.25">
      <c r="A16">
        <v>2035</v>
      </c>
      <c r="B16">
        <f t="shared" si="0"/>
        <v>300</v>
      </c>
    </row>
    <row r="17" spans="1:2" x14ac:dyDescent="0.25">
      <c r="A17">
        <v>2036</v>
      </c>
      <c r="B17">
        <f t="shared" si="0"/>
        <v>320</v>
      </c>
    </row>
    <row r="18" spans="1:2" x14ac:dyDescent="0.25">
      <c r="A18">
        <v>2037</v>
      </c>
      <c r="B18">
        <f t="shared" si="0"/>
        <v>340</v>
      </c>
    </row>
    <row r="19" spans="1:2" x14ac:dyDescent="0.25">
      <c r="A19">
        <v>2038</v>
      </c>
      <c r="B19">
        <f t="shared" si="0"/>
        <v>360</v>
      </c>
    </row>
    <row r="20" spans="1:2" x14ac:dyDescent="0.25">
      <c r="A20">
        <v>2039</v>
      </c>
      <c r="B20">
        <f t="shared" si="0"/>
        <v>380</v>
      </c>
    </row>
    <row r="21" spans="1:2" x14ac:dyDescent="0.25">
      <c r="A21">
        <v>2040</v>
      </c>
      <c r="B21">
        <v>400</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BEAE3-6E8D-4802-8D78-E96DEB745190}">
  <sheetPr codeName="Tabelle3"/>
  <dimension ref="A1:G3"/>
  <sheetViews>
    <sheetView workbookViewId="0">
      <selection activeCell="E3" sqref="E3"/>
    </sheetView>
  </sheetViews>
  <sheetFormatPr baseColWidth="10" defaultRowHeight="15" x14ac:dyDescent="0.25"/>
  <sheetData>
    <row r="1" spans="1:7" s="1" customFormat="1" x14ac:dyDescent="0.25">
      <c r="A1" s="1" t="s">
        <v>173</v>
      </c>
      <c r="B1" s="1" t="s">
        <v>6</v>
      </c>
      <c r="C1" s="1" t="s">
        <v>7</v>
      </c>
      <c r="D1" s="1" t="s">
        <v>162</v>
      </c>
      <c r="E1" s="1" t="s">
        <v>25</v>
      </c>
      <c r="F1" s="1" t="s">
        <v>163</v>
      </c>
      <c r="G1" s="1" t="s">
        <v>174</v>
      </c>
    </row>
    <row r="2" spans="1:7" x14ac:dyDescent="0.25">
      <c r="A2" s="1" t="s">
        <v>171</v>
      </c>
      <c r="B2">
        <v>85</v>
      </c>
      <c r="C2">
        <v>40</v>
      </c>
      <c r="D2">
        <v>0</v>
      </c>
      <c r="E2">
        <f>E3*0.75</f>
        <v>150</v>
      </c>
      <c r="F2">
        <v>17.5</v>
      </c>
      <c r="G2">
        <v>200</v>
      </c>
    </row>
    <row r="3" spans="1:7" x14ac:dyDescent="0.25">
      <c r="A3" s="1" t="s">
        <v>172</v>
      </c>
      <c r="B3">
        <v>85</v>
      </c>
      <c r="C3">
        <v>40</v>
      </c>
      <c r="D3">
        <v>20</v>
      </c>
      <c r="E3">
        <v>200</v>
      </c>
      <c r="F3">
        <v>17.5</v>
      </c>
      <c r="G3">
        <v>200</v>
      </c>
    </row>
  </sheetData>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88C843-8DB8-452B-80DE-395BBD7D2BBF}">
  <dimension ref="A1:G3"/>
  <sheetViews>
    <sheetView workbookViewId="0">
      <selection activeCell="G4" sqref="G4"/>
    </sheetView>
  </sheetViews>
  <sheetFormatPr baseColWidth="10" defaultRowHeight="15" x14ac:dyDescent="0.25"/>
  <sheetData>
    <row r="1" spans="1:7" s="1" customFormat="1" x14ac:dyDescent="0.25">
      <c r="A1" s="1" t="s">
        <v>173</v>
      </c>
      <c r="B1" s="1" t="s">
        <v>6</v>
      </c>
      <c r="C1" s="1" t="s">
        <v>7</v>
      </c>
      <c r="D1" s="1" t="s">
        <v>162</v>
      </c>
      <c r="E1" s="1" t="s">
        <v>25</v>
      </c>
      <c r="F1" s="1" t="s">
        <v>163</v>
      </c>
      <c r="G1" s="1" t="s">
        <v>174</v>
      </c>
    </row>
    <row r="2" spans="1:7" x14ac:dyDescent="0.25">
      <c r="A2" s="1" t="s">
        <v>171</v>
      </c>
      <c r="B2">
        <v>85</v>
      </c>
      <c r="C2">
        <v>40</v>
      </c>
      <c r="D2">
        <v>0</v>
      </c>
      <c r="E2">
        <f>E3*0.75</f>
        <v>112.5</v>
      </c>
      <c r="F2">
        <v>17.5</v>
      </c>
      <c r="G2">
        <v>150</v>
      </c>
    </row>
    <row r="3" spans="1:7" x14ac:dyDescent="0.25">
      <c r="A3" s="1" t="s">
        <v>172</v>
      </c>
      <c r="B3">
        <v>85</v>
      </c>
      <c r="C3">
        <v>40</v>
      </c>
      <c r="D3">
        <v>20</v>
      </c>
      <c r="E3">
        <v>150</v>
      </c>
      <c r="F3">
        <v>17.5</v>
      </c>
      <c r="G3">
        <v>150</v>
      </c>
    </row>
  </sheetData>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4A6C8-B281-4EEF-9FB5-86FE81652A6A}">
  <dimension ref="A1:G3"/>
  <sheetViews>
    <sheetView workbookViewId="0">
      <selection activeCell="E3" sqref="E3"/>
    </sheetView>
  </sheetViews>
  <sheetFormatPr baseColWidth="10" defaultRowHeight="15" x14ac:dyDescent="0.25"/>
  <sheetData>
    <row r="1" spans="1:7" s="1" customFormat="1" x14ac:dyDescent="0.25">
      <c r="A1" s="1" t="s">
        <v>173</v>
      </c>
      <c r="B1" s="1" t="s">
        <v>6</v>
      </c>
      <c r="C1" s="1" t="s">
        <v>7</v>
      </c>
      <c r="D1" s="1" t="s">
        <v>162</v>
      </c>
      <c r="E1" s="1" t="s">
        <v>25</v>
      </c>
      <c r="F1" s="1" t="s">
        <v>163</v>
      </c>
      <c r="G1" s="1" t="s">
        <v>174</v>
      </c>
    </row>
    <row r="2" spans="1:7" x14ac:dyDescent="0.25">
      <c r="A2" s="1" t="s">
        <v>171</v>
      </c>
      <c r="B2">
        <v>85</v>
      </c>
      <c r="C2">
        <v>60</v>
      </c>
      <c r="D2">
        <v>0</v>
      </c>
      <c r="E2">
        <f>E3*0.75</f>
        <v>90</v>
      </c>
      <c r="F2">
        <v>17.5</v>
      </c>
      <c r="G2">
        <v>100</v>
      </c>
    </row>
    <row r="3" spans="1:7" x14ac:dyDescent="0.25">
      <c r="A3" s="1" t="s">
        <v>172</v>
      </c>
      <c r="B3">
        <v>85</v>
      </c>
      <c r="C3">
        <v>60</v>
      </c>
      <c r="D3">
        <v>20</v>
      </c>
      <c r="E3">
        <v>120</v>
      </c>
      <c r="F3">
        <v>17.5</v>
      </c>
      <c r="G3">
        <v>100</v>
      </c>
    </row>
  </sheetData>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41412-EABA-4A15-9FF1-12F11F7B251A}">
  <dimension ref="A1:G3"/>
  <sheetViews>
    <sheetView workbookViewId="0">
      <selection activeCell="G4" sqref="G4"/>
    </sheetView>
  </sheetViews>
  <sheetFormatPr baseColWidth="10" defaultRowHeight="15" x14ac:dyDescent="0.25"/>
  <sheetData>
    <row r="1" spans="1:7" s="1" customFormat="1" x14ac:dyDescent="0.25">
      <c r="A1" s="1" t="s">
        <v>173</v>
      </c>
      <c r="B1" s="1" t="s">
        <v>6</v>
      </c>
      <c r="C1" s="1" t="s">
        <v>7</v>
      </c>
      <c r="D1" s="1" t="s">
        <v>162</v>
      </c>
      <c r="E1" s="1" t="s">
        <v>25</v>
      </c>
      <c r="F1" s="1" t="s">
        <v>163</v>
      </c>
      <c r="G1" s="1" t="s">
        <v>174</v>
      </c>
    </row>
    <row r="2" spans="1:7" x14ac:dyDescent="0.25">
      <c r="A2" s="1" t="s">
        <v>171</v>
      </c>
      <c r="B2">
        <v>85</v>
      </c>
      <c r="C2">
        <v>80</v>
      </c>
      <c r="D2">
        <v>0</v>
      </c>
      <c r="E2">
        <f>E3*0.75</f>
        <v>75</v>
      </c>
      <c r="F2">
        <v>17.5</v>
      </c>
      <c r="G2">
        <v>70</v>
      </c>
    </row>
    <row r="3" spans="1:7" x14ac:dyDescent="0.25">
      <c r="A3" s="1" t="s">
        <v>172</v>
      </c>
      <c r="B3">
        <v>85</v>
      </c>
      <c r="C3">
        <v>80</v>
      </c>
      <c r="D3">
        <v>20</v>
      </c>
      <c r="E3">
        <v>100</v>
      </c>
      <c r="F3">
        <v>17.5</v>
      </c>
      <c r="G3">
        <v>70</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14</vt:i4>
      </vt:variant>
    </vt:vector>
  </HeadingPairs>
  <TitlesOfParts>
    <vt:vector size="14" baseType="lpstr">
      <vt:lpstr>SITE</vt:lpstr>
      <vt:lpstr>TECHNOLOGY</vt:lpstr>
      <vt:lpstr>SCe_2020</vt:lpstr>
      <vt:lpstr>SCe_2030</vt:lpstr>
      <vt:lpstr>CO2</vt:lpstr>
      <vt:lpstr>energy price 2020</vt:lpstr>
      <vt:lpstr>energy price 2025</vt:lpstr>
      <vt:lpstr>energy price 2030</vt:lpstr>
      <vt:lpstr>energy price 2035</vt:lpstr>
      <vt:lpstr>max 2020</vt:lpstr>
      <vt:lpstr>max 2025</vt:lpstr>
      <vt:lpstr>max 2030</vt:lpstr>
      <vt:lpstr>max 2035</vt:lpstr>
      <vt:lpstr>max 2040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Marcus Otti</dc:creator>
  <cp:lastModifiedBy>Otti, Marcus</cp:lastModifiedBy>
  <dcterms:created xsi:type="dcterms:W3CDTF">2023-08-22T12:19:49Z</dcterms:created>
  <dcterms:modified xsi:type="dcterms:W3CDTF">2024-05-15T07:49:40Z</dcterms:modified>
</cp:coreProperties>
</file>