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<sst xmlns="http://schemas.openxmlformats.org/spreadsheetml/2006/main" uniqueCount="16">
  <si>
    <t>Table 1</t>
  </si>
  <si>
    <t>Monthly active users</t>
  </si>
  <si>
    <t>Premium users</t>
  </si>
  <si>
    <t>Free-users</t>
  </si>
  <si>
    <t>Revenue (Monthly subs)</t>
  </si>
  <si>
    <t>Revenue (one-offs)</t>
  </si>
  <si>
    <t>Total Monthly Revenue</t>
  </si>
  <si>
    <t>RevenueCat’s cut</t>
  </si>
  <si>
    <t>Apples Cut</t>
  </si>
  <si>
    <t>Firebase Auth</t>
  </si>
  <si>
    <t>Firebase Firestore</t>
  </si>
  <si>
    <t>Firebase Cloud Functions</t>
  </si>
  <si>
    <t>Firebase Storage</t>
  </si>
  <si>
    <t>Total monthly cuts</t>
  </si>
  <si>
    <t>Monthly Profit</t>
  </si>
  <si>
    <t>Yearly profit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</si>
</sst>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_-[$$-409]* #,##0.00_-;_-[$$-409]* \(#,##0.00\)_-;_-[$$-409]* &quot;-&quot;??;_-@_-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7"/>
      <color indexed="8"/>
      <name val="Helvetica Neue"/>
    </font>
    <font>
      <sz val="16"/>
      <color indexed="11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3" borderId="4" applyNumberFormat="1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horizontal="center" vertical="center" wrapText="1"/>
    </xf>
    <xf numFmtId="0" fontId="4" borderId="7" applyNumberFormat="1" applyFont="1" applyFill="0" applyBorder="1" applyAlignment="1" applyProtection="0">
      <alignment horizontal="center" vertical="center" wrapText="1"/>
    </xf>
    <xf numFmtId="59" fontId="4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7711"/>
          <c:y val="0.12368"/>
          <c:w val="0.811737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Cuts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1'!$A$4:$A$24</c:f>
              <c:strCach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'Sheet 1'!$N$4:$N$24</c:f>
              <c:numCache>
                <c:ptCount val="21"/>
                <c:pt idx="0">
                  <c:v>0.000000</c:v>
                </c:pt>
                <c:pt idx="1">
                  <c:v>4054.784000</c:v>
                </c:pt>
                <c:pt idx="2">
                  <c:v>8213.824000</c:v>
                </c:pt>
                <c:pt idx="3">
                  <c:v>12372.864000</c:v>
                </c:pt>
                <c:pt idx="4">
                  <c:v>29745.554000</c:v>
                </c:pt>
                <c:pt idx="5">
                  <c:v>37208.006500</c:v>
                </c:pt>
                <c:pt idx="6">
                  <c:v>44670.459000</c:v>
                </c:pt>
                <c:pt idx="7">
                  <c:v>52132.911500</c:v>
                </c:pt>
                <c:pt idx="8">
                  <c:v>59595.364000</c:v>
                </c:pt>
                <c:pt idx="9">
                  <c:v>67057.816500</c:v>
                </c:pt>
                <c:pt idx="10">
                  <c:v>74520.269000</c:v>
                </c:pt>
                <c:pt idx="11">
                  <c:v>81982.721500</c:v>
                </c:pt>
                <c:pt idx="12">
                  <c:v>89445.174000</c:v>
                </c:pt>
                <c:pt idx="13">
                  <c:v>96907.626500</c:v>
                </c:pt>
                <c:pt idx="14">
                  <c:v>104370.079000</c:v>
                </c:pt>
                <c:pt idx="15">
                  <c:v>111832.531500</c:v>
                </c:pt>
                <c:pt idx="16">
                  <c:v>119294.984000</c:v>
                </c:pt>
                <c:pt idx="17">
                  <c:v>126757.436500</c:v>
                </c:pt>
                <c:pt idx="18">
                  <c:v>134219.889000</c:v>
                </c:pt>
                <c:pt idx="19">
                  <c:v>141682.341500</c:v>
                </c:pt>
                <c:pt idx="20">
                  <c:v>149144.794000</c:v>
                </c:pt>
              </c:numCache>
            </c:numRef>
          </c:val>
        </c:ser>
        <c:ser>
          <c:idx val="1"/>
          <c:order val="1"/>
          <c:tx>
            <c:v>Monthly Profit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1'!$A$4:$A$24</c:f>
              <c:strCach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'Sheet 1'!$O$4:$O$24</c:f>
              <c:numCache>
                <c:ptCount val="21"/>
                <c:pt idx="0">
                  <c:v>0.000000</c:v>
                </c:pt>
                <c:pt idx="1">
                  <c:v>17967.966000</c:v>
                </c:pt>
                <c:pt idx="2">
                  <c:v>35831.676000</c:v>
                </c:pt>
                <c:pt idx="3">
                  <c:v>53695.386000</c:v>
                </c:pt>
                <c:pt idx="4">
                  <c:v>58345.446000</c:v>
                </c:pt>
                <c:pt idx="5">
                  <c:v>72905.743500</c:v>
                </c:pt>
                <c:pt idx="6">
                  <c:v>87466.041000</c:v>
                </c:pt>
                <c:pt idx="7">
                  <c:v>102026.338500</c:v>
                </c:pt>
                <c:pt idx="8">
                  <c:v>116586.636000</c:v>
                </c:pt>
                <c:pt idx="9">
                  <c:v>131146.933500</c:v>
                </c:pt>
                <c:pt idx="10">
                  <c:v>145707.231000</c:v>
                </c:pt>
                <c:pt idx="11">
                  <c:v>160267.528500</c:v>
                </c:pt>
                <c:pt idx="12">
                  <c:v>174827.826000</c:v>
                </c:pt>
                <c:pt idx="13">
                  <c:v>189388.123500</c:v>
                </c:pt>
                <c:pt idx="14">
                  <c:v>203948.421000</c:v>
                </c:pt>
                <c:pt idx="15">
                  <c:v>218508.718500</c:v>
                </c:pt>
                <c:pt idx="16">
                  <c:v>233069.016000</c:v>
                </c:pt>
                <c:pt idx="17">
                  <c:v>247629.313500</c:v>
                </c:pt>
                <c:pt idx="18">
                  <c:v>262189.611000</c:v>
                </c:pt>
                <c:pt idx="19">
                  <c:v>276749.908500</c:v>
                </c:pt>
                <c:pt idx="20">
                  <c:v>291310.206000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037"/>
          <c:y val="0"/>
          <c:w val="0.95989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731259</xdr:colOff>
      <xdr:row>26</xdr:row>
      <xdr:rowOff>46145</xdr:rowOff>
    </xdr:from>
    <xdr:to>
      <xdr:col>9</xdr:col>
      <xdr:colOff>1028369</xdr:colOff>
      <xdr:row>41</xdr:row>
      <xdr:rowOff>65195</xdr:rowOff>
    </xdr:to>
    <xdr:graphicFrame>
      <xdr:nvGraphicFramePr>
        <xdr:cNvPr id="2" name="2D Column Chart"/>
        <xdr:cNvGraphicFramePr/>
      </xdr:nvGraphicFramePr>
      <xdr:xfrm>
        <a:off x="1975859" y="9943890"/>
        <a:ext cx="1641341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7.8594" style="1" customWidth="1"/>
    <col min="3" max="3" width="21.4922" style="1" customWidth="1"/>
    <col min="4" max="4" width="17.0469" style="1" customWidth="1"/>
    <col min="5" max="5" width="34.9375" style="1" customWidth="1"/>
    <col min="6" max="6" width="26.625" style="1" customWidth="1"/>
    <col min="7" max="7" width="31.9844" style="1" customWidth="1"/>
    <col min="8" max="8" width="28.3906" style="1" customWidth="1"/>
    <col min="9" max="9" width="23.2266" style="1" customWidth="1"/>
    <col min="10" max="11" width="28.3984" style="1" customWidth="1"/>
    <col min="12" max="12" width="35.8047" style="1" customWidth="1"/>
    <col min="13" max="13" width="28.3984" style="1" customWidth="1"/>
    <col min="14" max="14" width="28.625" style="1" customWidth="1"/>
    <col min="15" max="15" width="27.1484" style="1" customWidth="1"/>
    <col min="16" max="16" width="24.1094" style="1" customWidth="1"/>
    <col min="1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8.0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t="s" s="6">
        <v>7</v>
      </c>
      <c r="I3" t="s" s="6">
        <v>8</v>
      </c>
      <c r="J3" t="s" s="6">
        <v>9</v>
      </c>
      <c r="K3" t="s" s="6">
        <v>10</v>
      </c>
      <c r="L3" t="s" s="6">
        <v>11</v>
      </c>
      <c r="M3" t="s" s="6">
        <v>12</v>
      </c>
      <c r="N3" t="s" s="6">
        <v>13</v>
      </c>
      <c r="O3" t="s" s="6">
        <v>14</v>
      </c>
      <c r="P3" t="s" s="6">
        <v>15</v>
      </c>
    </row>
    <row r="4" ht="31.6" customHeight="1">
      <c r="A4" s="7"/>
      <c r="B4" s="8">
        <v>0</v>
      </c>
      <c r="C4" s="9">
        <f>B4*0.06</f>
        <v>0</v>
      </c>
      <c r="D4" s="9">
        <f>B4-C4</f>
        <v>0</v>
      </c>
      <c r="E4" s="10">
        <f>((C4/2)*8.9)+((C4/2)*(89.9/12))</f>
        <v>0</v>
      </c>
      <c r="F4" s="10">
        <f>(D4*0.06)*6.9</f>
        <v>0</v>
      </c>
      <c r="G4" s="10">
        <f>E4+F4</f>
        <v>0</v>
      </c>
      <c r="H4" s="10">
        <f>IF(G4&lt;2500,G4*0,G4*0.01)</f>
        <v>0</v>
      </c>
      <c r="I4" s="10">
        <f>IF((G4*12)&lt;1000000,G4*0.15,G4*0.3)</f>
        <v>0</v>
      </c>
      <c r="J4" s="10">
        <f>MAX(0,(B4*1-10000))*0.01</f>
        <v>0</v>
      </c>
      <c r="K4" s="10">
        <f>MAX(0,(B4*3000-50000*30)/100000)*0.06+MAX(0,(B4*100-20000*30)/100000)*0.18+MAX(0,(B4*1-20000*30)/100000)*0.02+MAX(0,(B4*0.02-1))*0.026+MAX(0,(B4*0.1-10))*0.12</f>
        <v>0</v>
      </c>
      <c r="L4" s="10">
        <f>MAX(0,(B4*100-2000000)/1000000)*0.4</f>
        <v>0</v>
      </c>
      <c r="M4" s="10">
        <f>MAX(0,(B4*6*0.001-5))*0.026+MAX(0,(B4*6*0.001-1))*0.12</f>
        <v>0</v>
      </c>
      <c r="N4" s="10">
        <f>SUM(H4:M4)</f>
        <v>0</v>
      </c>
      <c r="O4" s="10">
        <f>G4-N4</f>
        <v>0</v>
      </c>
      <c r="P4" s="10">
        <f>O4*12</f>
        <v>0</v>
      </c>
    </row>
    <row r="5" ht="31.6" customHeight="1">
      <c r="A5" s="7"/>
      <c r="B5" s="8">
        <v>25000</v>
      </c>
      <c r="C5" s="9">
        <f>B5*0.06</f>
        <v>1500</v>
      </c>
      <c r="D5" s="9">
        <f>B5-C5</f>
        <v>23500</v>
      </c>
      <c r="E5" s="10">
        <f>((C5/2)*8.9)+((C5/2)*(89.9/12))</f>
        <v>12293.75</v>
      </c>
      <c r="F5" s="10">
        <f>(D5*0.06)*6.9</f>
        <v>9729</v>
      </c>
      <c r="G5" s="10">
        <f>E5+F5</f>
        <v>22022.75</v>
      </c>
      <c r="H5" s="10">
        <f>IF(G5&lt;2500,G5*0,G5*0.01)</f>
        <v>220.2275</v>
      </c>
      <c r="I5" s="10">
        <f>IF((G5*12)&lt;1000000,G5*0.15,G5*0.3)</f>
        <v>3303.4125</v>
      </c>
      <c r="J5" s="10">
        <f>MAX(0,(B5*1-10000))*0.01</f>
        <v>150</v>
      </c>
      <c r="K5" s="10">
        <f>MAX(0,(B5*3000-50000*30)/100000)*0.06+MAX(0,(B5*100-20000*30)/100000)*0.18+MAX(0,(B5*1-20000*30)/100000)*0.02+MAX(0,(B5*0.02-1))*0.026+MAX(0,(B5*0.1-10))*0.12</f>
        <v>359.294</v>
      </c>
      <c r="L5" s="10">
        <f>MAX(0,(B5*100-2000000)/1000000)*0.4</f>
        <v>0.2</v>
      </c>
      <c r="M5" s="10">
        <f>MAX(0,(B5*6*0.001-5))*0.026+MAX(0,(B5*6*0.001-1))*0.12</f>
        <v>21.65</v>
      </c>
      <c r="N5" s="10">
        <f>SUM(H5:M5)</f>
        <v>4054.784</v>
      </c>
      <c r="O5" s="10">
        <f>G5-N5</f>
        <v>17967.966</v>
      </c>
      <c r="P5" s="10">
        <f>O5*12</f>
        <v>215615.592</v>
      </c>
    </row>
    <row r="6" ht="31.6" customHeight="1">
      <c r="A6" s="7"/>
      <c r="B6" s="8">
        <v>50000</v>
      </c>
      <c r="C6" s="9">
        <f>B6*0.06</f>
        <v>3000</v>
      </c>
      <c r="D6" s="9">
        <f>B6-C6</f>
        <v>47000</v>
      </c>
      <c r="E6" s="10">
        <f>((C6/2)*8.9)+((C6/2)*(89.9/12))</f>
        <v>24587.5</v>
      </c>
      <c r="F6" s="10">
        <f>(D6*0.06)*6.9</f>
        <v>19458</v>
      </c>
      <c r="G6" s="10">
        <f>E6+F6</f>
        <v>44045.5</v>
      </c>
      <c r="H6" s="10">
        <f>IF(G6&lt;2500,G6*0,G6*0.01)</f>
        <v>440.455</v>
      </c>
      <c r="I6" s="10">
        <f>IF((G6*12)&lt;1000000,G6*0.15,G6*0.3)</f>
        <v>6606.825</v>
      </c>
      <c r="J6" s="10">
        <f>MAX(0,(B6*1-10000))*0.01</f>
        <v>400</v>
      </c>
      <c r="K6" s="10">
        <f>MAX(0,(B6*3000-50000*30)/100000)*0.06+MAX(0,(B6*100-20000*30)/100000)*0.18+MAX(0,(B6*1-20000*30)/100000)*0.02+MAX(0,(B6*0.02-1))*0.026+MAX(0,(B6*0.1-10))*0.12</f>
        <v>721.794</v>
      </c>
      <c r="L6" s="10">
        <f>MAX(0,(B6*100-2000000)/1000000)*0.4</f>
        <v>1.2</v>
      </c>
      <c r="M6" s="10">
        <f>MAX(0,(B6*6*0.001-5))*0.026+MAX(0,(B6*6*0.001-1))*0.12</f>
        <v>43.55</v>
      </c>
      <c r="N6" s="10">
        <f>SUM(H6:M6)</f>
        <v>8213.824000000001</v>
      </c>
      <c r="O6" s="10">
        <f>G6-N6</f>
        <v>35831.676</v>
      </c>
      <c r="P6" s="10">
        <f>O6*12</f>
        <v>429980.112</v>
      </c>
    </row>
    <row r="7" ht="31.6" customHeight="1">
      <c r="A7" s="7"/>
      <c r="B7" s="8">
        <v>75000</v>
      </c>
      <c r="C7" s="9">
        <f>B7*0.06</f>
        <v>4500</v>
      </c>
      <c r="D7" s="9">
        <f>B7-C7</f>
        <v>70500</v>
      </c>
      <c r="E7" s="10">
        <f>((C7/2)*8.9)+((C7/2)*(89.9/12))</f>
        <v>36881.25</v>
      </c>
      <c r="F7" s="10">
        <f>(D7*0.06)*6.9</f>
        <v>29187</v>
      </c>
      <c r="G7" s="10">
        <f>E7+F7</f>
        <v>66068.25</v>
      </c>
      <c r="H7" s="10">
        <f>IF(G7&lt;2500,G7*0,G7*0.01)</f>
        <v>660.6825</v>
      </c>
      <c r="I7" s="10">
        <f>IF((G7*12)&lt;1000000,G7*0.15,G7*0.3)</f>
        <v>9910.237499999999</v>
      </c>
      <c r="J7" s="10">
        <f>MAX(0,(B7*1-10000))*0.01</f>
        <v>650</v>
      </c>
      <c r="K7" s="10">
        <f>MAX(0,(B7*3000-50000*30)/100000)*0.06+MAX(0,(B7*100-20000*30)/100000)*0.18+MAX(0,(B7*1-20000*30)/100000)*0.02+MAX(0,(B7*0.02-1))*0.026+MAX(0,(B7*0.1-10))*0.12</f>
        <v>1084.294</v>
      </c>
      <c r="L7" s="10">
        <f>MAX(0,(B7*100-2000000)/1000000)*0.4</f>
        <v>2.2</v>
      </c>
      <c r="M7" s="10">
        <f>MAX(0,(B7*6*0.001-5))*0.026+MAX(0,(B7*6*0.001-1))*0.12</f>
        <v>65.45</v>
      </c>
      <c r="N7" s="10">
        <f>SUM(H7:M7)</f>
        <v>12372.864</v>
      </c>
      <c r="O7" s="10">
        <f>G7-N7</f>
        <v>53695.386</v>
      </c>
      <c r="P7" s="10">
        <f>O7*12</f>
        <v>644344.632</v>
      </c>
    </row>
    <row r="8" ht="31.6" customHeight="1">
      <c r="A8" s="7"/>
      <c r="B8" s="8">
        <v>100000</v>
      </c>
      <c r="C8" s="9">
        <f>B8*0.06</f>
        <v>6000</v>
      </c>
      <c r="D8" s="9">
        <f>B8-C8</f>
        <v>94000</v>
      </c>
      <c r="E8" s="10">
        <f>((C8/2)*8.9)+((C8/2)*(89.9/12))</f>
        <v>49175</v>
      </c>
      <c r="F8" s="10">
        <f>(D8*0.06)*6.9</f>
        <v>38916</v>
      </c>
      <c r="G8" s="10">
        <f>E8+F8</f>
        <v>88091</v>
      </c>
      <c r="H8" s="10">
        <f>IF(G8&lt;2500,G8*0,G8*0.01)</f>
        <v>880.91</v>
      </c>
      <c r="I8" s="10">
        <f>IF((G8*12)&lt;1000000,G8*0.15,G8*0.3)</f>
        <v>26427.3</v>
      </c>
      <c r="J8" s="10">
        <f>MAX(0,(B8*1-10000))*0.01</f>
        <v>900</v>
      </c>
      <c r="K8" s="10">
        <f>MAX(0,(B8*3000-50000*30)/100000)*0.06+MAX(0,(B8*100-20000*30)/100000)*0.18+MAX(0,(B8*1-20000*30)/100000)*0.02+MAX(0,(B8*0.02-1))*0.026+MAX(0,(B8*0.1-10))*0.12</f>
        <v>1446.794</v>
      </c>
      <c r="L8" s="10">
        <f>MAX(0,(B8*100-2000000)/1000000)*0.4</f>
        <v>3.2</v>
      </c>
      <c r="M8" s="10">
        <f>MAX(0,(B8*6*0.001-5))*0.026+MAX(0,(B8*6*0.001-1))*0.12</f>
        <v>87.34999999999999</v>
      </c>
      <c r="N8" s="10">
        <f>SUM(H8:M8)</f>
        <v>29745.554</v>
      </c>
      <c r="O8" s="10">
        <f>G8-N8</f>
        <v>58345.446</v>
      </c>
      <c r="P8" s="10">
        <f>O8*12</f>
        <v>700145.352</v>
      </c>
    </row>
    <row r="9" ht="31.6" customHeight="1">
      <c r="A9" s="7"/>
      <c r="B9" s="8">
        <v>125000</v>
      </c>
      <c r="C9" s="9">
        <f>B9*0.06</f>
        <v>7500</v>
      </c>
      <c r="D9" s="9">
        <f>B9-C9</f>
        <v>117500</v>
      </c>
      <c r="E9" s="10">
        <f>((C9/2)*8.9)+((C9/2)*(89.9/12))</f>
        <v>61468.75</v>
      </c>
      <c r="F9" s="10">
        <f>(D9*0.06)*6.9</f>
        <v>48645</v>
      </c>
      <c r="G9" s="10">
        <f>E9+F9</f>
        <v>110113.75</v>
      </c>
      <c r="H9" s="10">
        <f>IF(G9&lt;2500,G9*0,G9*0.01)</f>
        <v>1101.1375</v>
      </c>
      <c r="I9" s="10">
        <f>IF((G9*12)&lt;1000000,G9*0.15,G9*0.3)</f>
        <v>33034.125</v>
      </c>
      <c r="J9" s="10">
        <f>MAX(0,(B9*1-10000))*0.01</f>
        <v>1150</v>
      </c>
      <c r="K9" s="10">
        <f>MAX(0,(B9*3000-50000*30)/100000)*0.06+MAX(0,(B9*100-20000*30)/100000)*0.18+MAX(0,(B9*1-20000*30)/100000)*0.02+MAX(0,(B9*0.02-1))*0.026+MAX(0,(B9*0.1-10))*0.12</f>
        <v>1809.294</v>
      </c>
      <c r="L9" s="10">
        <f>MAX(0,(B9*100-2000000)/1000000)*0.4</f>
        <v>4.2</v>
      </c>
      <c r="M9" s="10">
        <f>MAX(0,(B9*6*0.001-5))*0.026+MAX(0,(B9*6*0.001-1))*0.12</f>
        <v>109.25</v>
      </c>
      <c r="N9" s="10">
        <f>SUM(H9:M9)</f>
        <v>37208.0065</v>
      </c>
      <c r="O9" s="10">
        <f>G9-N9</f>
        <v>72905.7435</v>
      </c>
      <c r="P9" s="10">
        <f>O9*12</f>
        <v>874868.922</v>
      </c>
    </row>
    <row r="10" ht="31.6" customHeight="1">
      <c r="A10" s="7"/>
      <c r="B10" s="8">
        <v>150000</v>
      </c>
      <c r="C10" s="9">
        <f>B10*0.06</f>
        <v>9000</v>
      </c>
      <c r="D10" s="9">
        <f>B10-C10</f>
        <v>141000</v>
      </c>
      <c r="E10" s="10">
        <f>((C10/2)*8.9)+((C10/2)*(89.9/12))</f>
        <v>73762.5</v>
      </c>
      <c r="F10" s="10">
        <f>(D10*0.06)*6.9</f>
        <v>58374</v>
      </c>
      <c r="G10" s="10">
        <f>E10+F10</f>
        <v>132136.5</v>
      </c>
      <c r="H10" s="10">
        <f>IF(G10&lt;2500,G10*0,G10*0.01)</f>
        <v>1321.365</v>
      </c>
      <c r="I10" s="10">
        <f>IF((G10*12)&lt;1000000,G10*0.15,G10*0.3)</f>
        <v>39640.95</v>
      </c>
      <c r="J10" s="10">
        <f>MAX(0,(B10*1-10000))*0.01</f>
        <v>1400</v>
      </c>
      <c r="K10" s="10">
        <f>MAX(0,(B10*3000-50000*30)/100000)*0.06+MAX(0,(B10*100-20000*30)/100000)*0.18+MAX(0,(B10*1-20000*30)/100000)*0.02+MAX(0,(B10*0.02-1))*0.026+MAX(0,(B10*0.1-10))*0.12</f>
        <v>2171.794</v>
      </c>
      <c r="L10" s="10">
        <f>MAX(0,(B10*100-2000000)/1000000)*0.4</f>
        <v>5.2</v>
      </c>
      <c r="M10" s="10">
        <f>MAX(0,(B10*6*0.001-5))*0.026+MAX(0,(B10*6*0.001-1))*0.12</f>
        <v>131.15</v>
      </c>
      <c r="N10" s="10">
        <f>SUM(H10:M10)</f>
        <v>44670.459</v>
      </c>
      <c r="O10" s="10">
        <f>G10-N10</f>
        <v>87466.041</v>
      </c>
      <c r="P10" s="10">
        <f>O10*12</f>
        <v>1049592.492</v>
      </c>
    </row>
    <row r="11" ht="31.6" customHeight="1">
      <c r="A11" s="7"/>
      <c r="B11" s="8">
        <v>175000</v>
      </c>
      <c r="C11" s="9">
        <f>B11*0.06</f>
        <v>10500</v>
      </c>
      <c r="D11" s="9">
        <f>B11-C11</f>
        <v>164500</v>
      </c>
      <c r="E11" s="10">
        <f>((C11/2)*8.9)+((C11/2)*(89.9/12))</f>
        <v>86056.25</v>
      </c>
      <c r="F11" s="10">
        <f>(D11*0.06)*6.9</f>
        <v>68103</v>
      </c>
      <c r="G11" s="10">
        <f>E11+F11</f>
        <v>154159.25</v>
      </c>
      <c r="H11" s="10">
        <f>IF(G11&lt;2500,G11*0,G11*0.01)</f>
        <v>1541.5925</v>
      </c>
      <c r="I11" s="10">
        <f>IF((G11*12)&lt;1000000,G11*0.15,G11*0.3)</f>
        <v>46247.775</v>
      </c>
      <c r="J11" s="10">
        <f>MAX(0,(B11*1-10000))*0.01</f>
        <v>1650</v>
      </c>
      <c r="K11" s="10">
        <f>MAX(0,(B11*3000-50000*30)/100000)*0.06+MAX(0,(B11*100-20000*30)/100000)*0.18+MAX(0,(B11*1-20000*30)/100000)*0.02+MAX(0,(B11*0.02-1))*0.026+MAX(0,(B11*0.1-10))*0.12</f>
        <v>2534.294</v>
      </c>
      <c r="L11" s="10">
        <f>MAX(0,(B11*100-2000000)/1000000)*0.4</f>
        <v>6.2</v>
      </c>
      <c r="M11" s="10">
        <f>MAX(0,(B11*6*0.001-5))*0.026+MAX(0,(B11*6*0.001-1))*0.12</f>
        <v>153.05</v>
      </c>
      <c r="N11" s="10">
        <f>SUM(H11:M11)</f>
        <v>52132.9115</v>
      </c>
      <c r="O11" s="10">
        <f>G11-N11</f>
        <v>102026.3385</v>
      </c>
      <c r="P11" s="10">
        <f>O11*12</f>
        <v>1224316.062</v>
      </c>
    </row>
    <row r="12" ht="31.6" customHeight="1">
      <c r="A12" s="7"/>
      <c r="B12" s="8">
        <v>200000</v>
      </c>
      <c r="C12" s="9">
        <f>B12*0.06</f>
        <v>12000</v>
      </c>
      <c r="D12" s="9">
        <f>B12-C12</f>
        <v>188000</v>
      </c>
      <c r="E12" s="10">
        <f>((C12/2)*8.9)+((C12/2)*(89.9/12))</f>
        <v>98350</v>
      </c>
      <c r="F12" s="10">
        <f>(D12*0.06)*6.9</f>
        <v>77832</v>
      </c>
      <c r="G12" s="10">
        <f>E12+F12</f>
        <v>176182</v>
      </c>
      <c r="H12" s="10">
        <f>IF(G12&lt;2500,G12*0,G12*0.01)</f>
        <v>1761.82</v>
      </c>
      <c r="I12" s="10">
        <f>IF((G12*12)&lt;1000000,G12*0.15,G12*0.3)</f>
        <v>52854.6</v>
      </c>
      <c r="J12" s="10">
        <f>MAX(0,(B12*1-10000))*0.01</f>
        <v>1900</v>
      </c>
      <c r="K12" s="10">
        <f>MAX(0,(B12*3000-50000*30)/100000)*0.06+MAX(0,(B12*100-20000*30)/100000)*0.18+MAX(0,(B12*1-20000*30)/100000)*0.02+MAX(0,(B12*0.02-1))*0.026+MAX(0,(B12*0.1-10))*0.12</f>
        <v>2896.794</v>
      </c>
      <c r="L12" s="10">
        <f>MAX(0,(B12*100-2000000)/1000000)*0.4</f>
        <v>7.2</v>
      </c>
      <c r="M12" s="10">
        <f>MAX(0,(B12*6*0.001-5))*0.026+MAX(0,(B12*6*0.001-1))*0.12</f>
        <v>174.95</v>
      </c>
      <c r="N12" s="10">
        <f>SUM(H12:M12)</f>
        <v>59595.364</v>
      </c>
      <c r="O12" s="10">
        <f>G12-N12</f>
        <v>116586.636</v>
      </c>
      <c r="P12" s="10">
        <f>O12*12</f>
        <v>1399039.632</v>
      </c>
    </row>
    <row r="13" ht="31.6" customHeight="1">
      <c r="A13" s="7"/>
      <c r="B13" s="8">
        <v>225000</v>
      </c>
      <c r="C13" s="9">
        <f>B13*0.06</f>
        <v>13500</v>
      </c>
      <c r="D13" s="9">
        <f>B13-C13</f>
        <v>211500</v>
      </c>
      <c r="E13" s="10">
        <f>((C13/2)*8.9)+((C13/2)*(89.9/12))</f>
        <v>110643.75</v>
      </c>
      <c r="F13" s="10">
        <f>(D13*0.06)*6.9</f>
        <v>87561</v>
      </c>
      <c r="G13" s="10">
        <f>E13+F13</f>
        <v>198204.75</v>
      </c>
      <c r="H13" s="10">
        <f>IF(G13&lt;2500,G13*0,G13*0.01)</f>
        <v>1982.0475</v>
      </c>
      <c r="I13" s="10">
        <f>IF((G13*12)&lt;1000000,G13*0.15,G13*0.3)</f>
        <v>59461.425</v>
      </c>
      <c r="J13" s="10">
        <f>MAX(0,(B13*1-10000))*0.01</f>
        <v>2150</v>
      </c>
      <c r="K13" s="10">
        <f>MAX(0,(B13*3000-50000*30)/100000)*0.06+MAX(0,(B13*100-20000*30)/100000)*0.18+MAX(0,(B13*1-20000*30)/100000)*0.02+MAX(0,(B13*0.02-1))*0.026+MAX(0,(B13*0.1-10))*0.12</f>
        <v>3259.294</v>
      </c>
      <c r="L13" s="10">
        <f>MAX(0,(B13*100-2000000)/1000000)*0.4</f>
        <v>8.199999999999999</v>
      </c>
      <c r="M13" s="10">
        <f>MAX(0,(B13*6*0.001-5))*0.026+MAX(0,(B13*6*0.001-1))*0.12</f>
        <v>196.85</v>
      </c>
      <c r="N13" s="10">
        <f>SUM(H13:M13)</f>
        <v>67057.8165</v>
      </c>
      <c r="O13" s="10">
        <f>G13-N13</f>
        <v>131146.9335</v>
      </c>
      <c r="P13" s="10">
        <f>O13*12</f>
        <v>1573763.202</v>
      </c>
    </row>
    <row r="14" ht="31.6" customHeight="1">
      <c r="A14" s="7"/>
      <c r="B14" s="8">
        <v>250000</v>
      </c>
      <c r="C14" s="9">
        <f>B14*0.06</f>
        <v>15000</v>
      </c>
      <c r="D14" s="9">
        <f>B14-C14</f>
        <v>235000</v>
      </c>
      <c r="E14" s="10">
        <f>((C14/2)*8.9)+((C14/2)*(89.9/12))</f>
        <v>122937.5</v>
      </c>
      <c r="F14" s="10">
        <f>(D14*0.06)*6.9</f>
        <v>97290</v>
      </c>
      <c r="G14" s="10">
        <f>E14+F14</f>
        <v>220227.5</v>
      </c>
      <c r="H14" s="10">
        <f>IF(G14&lt;2500,G14*0,G14*0.01)</f>
        <v>2202.275</v>
      </c>
      <c r="I14" s="10">
        <f>IF((G14*12)&lt;1000000,G14*0.15,G14*0.3)</f>
        <v>66068.25</v>
      </c>
      <c r="J14" s="10">
        <f>MAX(0,(B14*1-10000))*0.01</f>
        <v>2400</v>
      </c>
      <c r="K14" s="10">
        <f>MAX(0,(B14*3000-50000*30)/100000)*0.06+MAX(0,(B14*100-20000*30)/100000)*0.18+MAX(0,(B14*1-20000*30)/100000)*0.02+MAX(0,(B14*0.02-1))*0.026+MAX(0,(B14*0.1-10))*0.12</f>
        <v>3621.794</v>
      </c>
      <c r="L14" s="10">
        <f>MAX(0,(B14*100-2000000)/1000000)*0.4</f>
        <v>9.199999999999999</v>
      </c>
      <c r="M14" s="10">
        <f>MAX(0,(B14*6*0.001-5))*0.026+MAX(0,(B14*6*0.001-1))*0.12</f>
        <v>218.75</v>
      </c>
      <c r="N14" s="10">
        <f>SUM(H14:M14)</f>
        <v>74520.269</v>
      </c>
      <c r="O14" s="10">
        <f>G14-N14</f>
        <v>145707.231</v>
      </c>
      <c r="P14" s="10">
        <f>O14*12</f>
        <v>1748486.772</v>
      </c>
    </row>
    <row r="15" ht="31.6" customHeight="1">
      <c r="A15" s="7"/>
      <c r="B15" s="8">
        <v>275000</v>
      </c>
      <c r="C15" s="9">
        <f>B15*0.06</f>
        <v>16500</v>
      </c>
      <c r="D15" s="9">
        <f>B15-C15</f>
        <v>258500</v>
      </c>
      <c r="E15" s="10">
        <f>((C15/2)*8.9)+((C15/2)*(89.9/12))</f>
        <v>135231.25</v>
      </c>
      <c r="F15" s="10">
        <f>(D15*0.06)*6.9</f>
        <v>107019</v>
      </c>
      <c r="G15" s="10">
        <f>E15+F15</f>
        <v>242250.25</v>
      </c>
      <c r="H15" s="10">
        <f>IF(G15&lt;2500,G15*0,G15*0.01)</f>
        <v>2422.5025</v>
      </c>
      <c r="I15" s="10">
        <f>IF((G15*12)&lt;1000000,G15*0.15,G15*0.3)</f>
        <v>72675.075</v>
      </c>
      <c r="J15" s="10">
        <f>MAX(0,(B15*1-10000))*0.01</f>
        <v>2650</v>
      </c>
      <c r="K15" s="10">
        <f>MAX(0,(B15*3000-50000*30)/100000)*0.06+MAX(0,(B15*100-20000*30)/100000)*0.18+MAX(0,(B15*1-20000*30)/100000)*0.02+MAX(0,(B15*0.02-1))*0.026+MAX(0,(B15*0.1-10))*0.12</f>
        <v>3984.294</v>
      </c>
      <c r="L15" s="10">
        <f>MAX(0,(B15*100-2000000)/1000000)*0.4</f>
        <v>10.2</v>
      </c>
      <c r="M15" s="10">
        <f>MAX(0,(B15*6*0.001-5))*0.026+MAX(0,(B15*6*0.001-1))*0.12</f>
        <v>240.65</v>
      </c>
      <c r="N15" s="10">
        <f>SUM(H15:M15)</f>
        <v>81982.7215</v>
      </c>
      <c r="O15" s="10">
        <f>G15-N15</f>
        <v>160267.5285</v>
      </c>
      <c r="P15" s="10">
        <f>O15*12</f>
        <v>1923210.342</v>
      </c>
    </row>
    <row r="16" ht="31.6" customHeight="1">
      <c r="A16" s="7"/>
      <c r="B16" s="8">
        <v>300000</v>
      </c>
      <c r="C16" s="9">
        <f>B16*0.06</f>
        <v>18000</v>
      </c>
      <c r="D16" s="9">
        <f>B16-C16</f>
        <v>282000</v>
      </c>
      <c r="E16" s="10">
        <f>((C16/2)*8.9)+((C16/2)*(89.9/12))</f>
        <v>147525</v>
      </c>
      <c r="F16" s="10">
        <f>(D16*0.06)*6.9</f>
        <v>116748</v>
      </c>
      <c r="G16" s="10">
        <f>E16+F16</f>
        <v>264273</v>
      </c>
      <c r="H16" s="10">
        <f>IF(G16&lt;2500,G16*0,G16*0.01)</f>
        <v>2642.73</v>
      </c>
      <c r="I16" s="10">
        <f>IF((G16*12)&lt;1000000,G16*0.15,G16*0.3)</f>
        <v>79281.899999999994</v>
      </c>
      <c r="J16" s="10">
        <f>MAX(0,(B16*1-10000))*0.01</f>
        <v>2900</v>
      </c>
      <c r="K16" s="10">
        <f>MAX(0,(B16*3000-50000*30)/100000)*0.06+MAX(0,(B16*100-20000*30)/100000)*0.18+MAX(0,(B16*1-20000*30)/100000)*0.02+MAX(0,(B16*0.02-1))*0.026+MAX(0,(B16*0.1-10))*0.12</f>
        <v>4346.794</v>
      </c>
      <c r="L16" s="10">
        <f>MAX(0,(B16*100-2000000)/1000000)*0.4</f>
        <v>11.2</v>
      </c>
      <c r="M16" s="10">
        <f>MAX(0,(B16*6*0.001-5))*0.026+MAX(0,(B16*6*0.001-1))*0.12</f>
        <v>262.55</v>
      </c>
      <c r="N16" s="10">
        <f>SUM(H16:M16)</f>
        <v>89445.174</v>
      </c>
      <c r="O16" s="10">
        <f>G16-N16</f>
        <v>174827.826</v>
      </c>
      <c r="P16" s="10">
        <f>O16*12</f>
        <v>2097933.912</v>
      </c>
    </row>
    <row r="17" ht="31.6" customHeight="1">
      <c r="A17" s="7"/>
      <c r="B17" s="8">
        <v>325000</v>
      </c>
      <c r="C17" s="9">
        <f>B17*0.06</f>
        <v>19500</v>
      </c>
      <c r="D17" s="9">
        <f>B17-C17</f>
        <v>305500</v>
      </c>
      <c r="E17" s="10">
        <f>((C17/2)*8.9)+((C17/2)*(89.9/12))</f>
        <v>159818.75</v>
      </c>
      <c r="F17" s="10">
        <f>(D17*0.06)*6.9</f>
        <v>126477</v>
      </c>
      <c r="G17" s="10">
        <f>E17+F17</f>
        <v>286295.75</v>
      </c>
      <c r="H17" s="10">
        <f>IF(G17&lt;2500,G17*0,G17*0.01)</f>
        <v>2862.9575</v>
      </c>
      <c r="I17" s="10">
        <f>IF((G17*12)&lt;1000000,G17*0.15,G17*0.3)</f>
        <v>85888.725000000006</v>
      </c>
      <c r="J17" s="10">
        <f>MAX(0,(B17*1-10000))*0.01</f>
        <v>3150</v>
      </c>
      <c r="K17" s="10">
        <f>MAX(0,(B17*3000-50000*30)/100000)*0.06+MAX(0,(B17*100-20000*30)/100000)*0.18+MAX(0,(B17*1-20000*30)/100000)*0.02+MAX(0,(B17*0.02-1))*0.026+MAX(0,(B17*0.1-10))*0.12</f>
        <v>4709.294</v>
      </c>
      <c r="L17" s="10">
        <f>MAX(0,(B17*100-2000000)/1000000)*0.4</f>
        <v>12.2</v>
      </c>
      <c r="M17" s="10">
        <f>MAX(0,(B17*6*0.001-5))*0.026+MAX(0,(B17*6*0.001-1))*0.12</f>
        <v>284.45</v>
      </c>
      <c r="N17" s="10">
        <f>SUM(H17:M17)</f>
        <v>96907.6265</v>
      </c>
      <c r="O17" s="10">
        <f>G17-N17</f>
        <v>189388.1235</v>
      </c>
      <c r="P17" s="10">
        <f>O17*12</f>
        <v>2272657.482</v>
      </c>
    </row>
    <row r="18" ht="31.6" customHeight="1">
      <c r="A18" s="7"/>
      <c r="B18" s="8">
        <v>350000</v>
      </c>
      <c r="C18" s="9">
        <f>B18*0.06</f>
        <v>21000</v>
      </c>
      <c r="D18" s="9">
        <f>B18-C18</f>
        <v>329000</v>
      </c>
      <c r="E18" s="10">
        <f>((C18/2)*8.9)+((C18/2)*(89.9/12))</f>
        <v>172112.5</v>
      </c>
      <c r="F18" s="10">
        <f>(D18*0.06)*6.9</f>
        <v>136206</v>
      </c>
      <c r="G18" s="10">
        <f>E18+F18</f>
        <v>308318.5</v>
      </c>
      <c r="H18" s="10">
        <f>IF(G18&lt;2500,G18*0,G18*0.01)</f>
        <v>3083.185</v>
      </c>
      <c r="I18" s="10">
        <f>IF((G18*12)&lt;1000000,G18*0.15,G18*0.3)</f>
        <v>92495.55</v>
      </c>
      <c r="J18" s="10">
        <f>MAX(0,(B18*1-10000))*0.01</f>
        <v>3400</v>
      </c>
      <c r="K18" s="10">
        <f>MAX(0,(B18*3000-50000*30)/100000)*0.06+MAX(0,(B18*100-20000*30)/100000)*0.18+MAX(0,(B18*1-20000*30)/100000)*0.02+MAX(0,(B18*0.02-1))*0.026+MAX(0,(B18*0.1-10))*0.12</f>
        <v>5071.794</v>
      </c>
      <c r="L18" s="10">
        <f>MAX(0,(B18*100-2000000)/1000000)*0.4</f>
        <v>13.2</v>
      </c>
      <c r="M18" s="10">
        <f>MAX(0,(B18*6*0.001-5))*0.026+MAX(0,(B18*6*0.001-1))*0.12</f>
        <v>306.35</v>
      </c>
      <c r="N18" s="10">
        <f>SUM(H18:M18)</f>
        <v>104370.079</v>
      </c>
      <c r="O18" s="10">
        <f>G18-N18</f>
        <v>203948.421</v>
      </c>
      <c r="P18" s="10">
        <f>O18*12</f>
        <v>2447381.052</v>
      </c>
    </row>
    <row r="19" ht="31.6" customHeight="1">
      <c r="A19" s="7"/>
      <c r="B19" s="8">
        <v>375000</v>
      </c>
      <c r="C19" s="9">
        <f>B19*0.06</f>
        <v>22500</v>
      </c>
      <c r="D19" s="9">
        <f>B19-C19</f>
        <v>352500</v>
      </c>
      <c r="E19" s="10">
        <f>((C19/2)*8.9)+((C19/2)*(89.9/12))</f>
        <v>184406.25</v>
      </c>
      <c r="F19" s="10">
        <f>(D19*0.06)*6.9</f>
        <v>145935</v>
      </c>
      <c r="G19" s="10">
        <f>E19+F19</f>
        <v>330341.25</v>
      </c>
      <c r="H19" s="10">
        <f>IF(G19&lt;2500,G19*0,G19*0.01)</f>
        <v>3303.4125</v>
      </c>
      <c r="I19" s="10">
        <f>IF((G19*12)&lt;1000000,G19*0.15,G19*0.3)</f>
        <v>99102.375</v>
      </c>
      <c r="J19" s="10">
        <f>MAX(0,(B19*1-10000))*0.01</f>
        <v>3650</v>
      </c>
      <c r="K19" s="10">
        <f>MAX(0,(B19*3000-50000*30)/100000)*0.06+MAX(0,(B19*100-20000*30)/100000)*0.18+MAX(0,(B19*1-20000*30)/100000)*0.02+MAX(0,(B19*0.02-1))*0.026+MAX(0,(B19*0.1-10))*0.12</f>
        <v>5434.294</v>
      </c>
      <c r="L19" s="10">
        <f>MAX(0,(B19*100-2000000)/1000000)*0.4</f>
        <v>14.2</v>
      </c>
      <c r="M19" s="10">
        <f>MAX(0,(B19*6*0.001-5))*0.026+MAX(0,(B19*6*0.001-1))*0.12</f>
        <v>328.25</v>
      </c>
      <c r="N19" s="10">
        <f>SUM(H19:M19)</f>
        <v>111832.5315</v>
      </c>
      <c r="O19" s="10">
        <f>G19-N19</f>
        <v>218508.7185</v>
      </c>
      <c r="P19" s="10">
        <f>O19*12</f>
        <v>2622104.622</v>
      </c>
    </row>
    <row r="20" ht="31.6" customHeight="1">
      <c r="A20" s="7"/>
      <c r="B20" s="8">
        <v>400000</v>
      </c>
      <c r="C20" s="9">
        <f>B20*0.06</f>
        <v>24000</v>
      </c>
      <c r="D20" s="9">
        <f>B20-C20</f>
        <v>376000</v>
      </c>
      <c r="E20" s="10">
        <f>((C20/2)*8.9)+((C20/2)*(89.9/12))</f>
        <v>196700</v>
      </c>
      <c r="F20" s="10">
        <f>(D20*0.06)*6.9</f>
        <v>155664</v>
      </c>
      <c r="G20" s="10">
        <f>E20+F20</f>
        <v>352364</v>
      </c>
      <c r="H20" s="10">
        <f>IF(G20&lt;2500,G20*0,G20*0.01)</f>
        <v>3523.64</v>
      </c>
      <c r="I20" s="10">
        <f>IF((G20*12)&lt;1000000,G20*0.15,G20*0.3)</f>
        <v>105709.2</v>
      </c>
      <c r="J20" s="10">
        <f>MAX(0,(B20*1-10000))*0.01</f>
        <v>3900</v>
      </c>
      <c r="K20" s="10">
        <f>MAX(0,(B20*3000-50000*30)/100000)*0.06+MAX(0,(B20*100-20000*30)/100000)*0.18+MAX(0,(B20*1-20000*30)/100000)*0.02+MAX(0,(B20*0.02-1))*0.026+MAX(0,(B20*0.1-10))*0.12</f>
        <v>5796.794</v>
      </c>
      <c r="L20" s="10">
        <f>MAX(0,(B20*100-2000000)/1000000)*0.4</f>
        <v>15.2</v>
      </c>
      <c r="M20" s="10">
        <f>MAX(0,(B20*6*0.001-5))*0.026+MAX(0,(B20*6*0.001-1))*0.12</f>
        <v>350.15</v>
      </c>
      <c r="N20" s="10">
        <f>SUM(H20:M20)</f>
        <v>119294.984</v>
      </c>
      <c r="O20" s="10">
        <f>G20-N20</f>
        <v>233069.016</v>
      </c>
      <c r="P20" s="10">
        <f>O20*12</f>
        <v>2796828.192</v>
      </c>
    </row>
    <row r="21" ht="31.6" customHeight="1">
      <c r="A21" s="7"/>
      <c r="B21" s="8">
        <v>425000</v>
      </c>
      <c r="C21" s="9">
        <f>B21*0.06</f>
        <v>25500</v>
      </c>
      <c r="D21" s="9">
        <f>B21-C21</f>
        <v>399500</v>
      </c>
      <c r="E21" s="10">
        <f>((C21/2)*8.9)+((C21/2)*(89.9/12))</f>
        <v>208993.75</v>
      </c>
      <c r="F21" s="10">
        <f>(D21*0.06)*6.9</f>
        <v>165393</v>
      </c>
      <c r="G21" s="10">
        <f>E21+F21</f>
        <v>374386.75</v>
      </c>
      <c r="H21" s="10">
        <f>IF(G21&lt;2500,G21*0,G21*0.01)</f>
        <v>3743.8675</v>
      </c>
      <c r="I21" s="10">
        <f>IF((G21*12)&lt;1000000,G21*0.15,G21*0.3)</f>
        <v>112316.025</v>
      </c>
      <c r="J21" s="10">
        <f>MAX(0,(B21*1-10000))*0.01</f>
        <v>4150</v>
      </c>
      <c r="K21" s="10">
        <f>MAX(0,(B21*3000-50000*30)/100000)*0.06+MAX(0,(B21*100-20000*30)/100000)*0.18+MAX(0,(B21*1-20000*30)/100000)*0.02+MAX(0,(B21*0.02-1))*0.026+MAX(0,(B21*0.1-10))*0.12</f>
        <v>6159.294</v>
      </c>
      <c r="L21" s="10">
        <f>MAX(0,(B21*100-2000000)/1000000)*0.4</f>
        <v>16.2</v>
      </c>
      <c r="M21" s="10">
        <f>MAX(0,(B21*6*0.001-5))*0.026+MAX(0,(B21*6*0.001-1))*0.12</f>
        <v>372.05</v>
      </c>
      <c r="N21" s="10">
        <f>SUM(H21:M21)</f>
        <v>126757.4365</v>
      </c>
      <c r="O21" s="10">
        <f>G21-N21</f>
        <v>247629.3135</v>
      </c>
      <c r="P21" s="10">
        <f>O21*12</f>
        <v>2971551.762</v>
      </c>
    </row>
    <row r="22" ht="31.6" customHeight="1">
      <c r="A22" s="7"/>
      <c r="B22" s="8">
        <v>450000</v>
      </c>
      <c r="C22" s="9">
        <f>B22*0.06</f>
        <v>27000</v>
      </c>
      <c r="D22" s="9">
        <f>B22-C22</f>
        <v>423000</v>
      </c>
      <c r="E22" s="10">
        <f>((C22/2)*8.9)+((C22/2)*(89.9/12))</f>
        <v>221287.5</v>
      </c>
      <c r="F22" s="10">
        <f>(D22*0.06)*6.9</f>
        <v>175122</v>
      </c>
      <c r="G22" s="10">
        <f>E22+F22</f>
        <v>396409.5</v>
      </c>
      <c r="H22" s="10">
        <f>IF(G22&lt;2500,G22*0,G22*0.01)</f>
        <v>3964.095</v>
      </c>
      <c r="I22" s="10">
        <f>IF((G22*12)&lt;1000000,G22*0.15,G22*0.3)</f>
        <v>118922.85</v>
      </c>
      <c r="J22" s="10">
        <f>MAX(0,(B22*1-10000))*0.01</f>
        <v>4400</v>
      </c>
      <c r="K22" s="10">
        <f>MAX(0,(B22*3000-50000*30)/100000)*0.06+MAX(0,(B22*100-20000*30)/100000)*0.18+MAX(0,(B22*1-20000*30)/100000)*0.02+MAX(0,(B22*0.02-1))*0.026+MAX(0,(B22*0.1-10))*0.12</f>
        <v>6521.794</v>
      </c>
      <c r="L22" s="10">
        <f>MAX(0,(B22*100-2000000)/1000000)*0.4</f>
        <v>17.2</v>
      </c>
      <c r="M22" s="10">
        <f>MAX(0,(B22*6*0.001-5))*0.026+MAX(0,(B22*6*0.001-1))*0.12</f>
        <v>393.95</v>
      </c>
      <c r="N22" s="10">
        <f>SUM(H22:M22)</f>
        <v>134219.889</v>
      </c>
      <c r="O22" s="10">
        <f>G22-N22</f>
        <v>262189.611</v>
      </c>
      <c r="P22" s="10">
        <f>O22*12</f>
        <v>3146275.332</v>
      </c>
    </row>
    <row r="23" ht="31.6" customHeight="1">
      <c r="A23" s="7"/>
      <c r="B23" s="8">
        <v>475000</v>
      </c>
      <c r="C23" s="9">
        <f>B23*0.06</f>
        <v>28500</v>
      </c>
      <c r="D23" s="9">
        <f>B23-C23</f>
        <v>446500</v>
      </c>
      <c r="E23" s="10">
        <f>((C23/2)*8.9)+((C23/2)*(89.9/12))</f>
        <v>233581.25</v>
      </c>
      <c r="F23" s="10">
        <f>(D23*0.06)*6.9</f>
        <v>184851</v>
      </c>
      <c r="G23" s="10">
        <f>E23+F23</f>
        <v>418432.25</v>
      </c>
      <c r="H23" s="10">
        <f>IF(G23&lt;2500,G23*0,G23*0.01)</f>
        <v>4184.3225</v>
      </c>
      <c r="I23" s="10">
        <f>IF((G23*12)&lt;1000000,G23*0.15,G23*0.3)</f>
        <v>125529.675</v>
      </c>
      <c r="J23" s="10">
        <f>MAX(0,(B23*1-10000))*0.01</f>
        <v>4650</v>
      </c>
      <c r="K23" s="10">
        <f>MAX(0,(B23*3000-50000*30)/100000)*0.06+MAX(0,(B23*100-20000*30)/100000)*0.18+MAX(0,(B23*1-20000*30)/100000)*0.02+MAX(0,(B23*0.02-1))*0.026+MAX(0,(B23*0.1-10))*0.12</f>
        <v>6884.294</v>
      </c>
      <c r="L23" s="10">
        <f>MAX(0,(B23*100-2000000)/1000000)*0.4</f>
        <v>18.2</v>
      </c>
      <c r="M23" s="10">
        <f>MAX(0,(B23*6*0.001-5))*0.026+MAX(0,(B23*6*0.001-1))*0.12</f>
        <v>415.85</v>
      </c>
      <c r="N23" s="10">
        <f>SUM(H23:M23)</f>
        <v>141682.3415</v>
      </c>
      <c r="O23" s="10">
        <f>G23-N23</f>
        <v>276749.9085</v>
      </c>
      <c r="P23" s="10">
        <f>O23*12</f>
        <v>3320998.902</v>
      </c>
    </row>
    <row r="24" ht="31.6" customHeight="1">
      <c r="A24" s="7"/>
      <c r="B24" s="8">
        <v>500000</v>
      </c>
      <c r="C24" s="9">
        <f>B24*0.06</f>
        <v>30000</v>
      </c>
      <c r="D24" s="9">
        <f>B24-C24</f>
        <v>470000</v>
      </c>
      <c r="E24" s="10">
        <f>((C24/2)*8.9)+((C24/2)*(89.9/12))</f>
        <v>245875</v>
      </c>
      <c r="F24" s="10">
        <f>(D24*0.06)*6.9</f>
        <v>194580</v>
      </c>
      <c r="G24" s="10">
        <f>E24+F24</f>
        <v>440455</v>
      </c>
      <c r="H24" s="10">
        <f>IF(G24&lt;2500,G24*0,G24*0.01)</f>
        <v>4404.55</v>
      </c>
      <c r="I24" s="10">
        <f>IF((G24*12)&lt;1000000,G24*0.15,G24*0.3)</f>
        <v>132136.5</v>
      </c>
      <c r="J24" s="10">
        <f>MAX(0,(B24*1-10000))*0.01</f>
        <v>4900</v>
      </c>
      <c r="K24" s="10">
        <f>MAX(0,(B24*3000-50000*30)/100000)*0.06+MAX(0,(B24*100-20000*30)/100000)*0.18+MAX(0,(B24*1-20000*30)/100000)*0.02+MAX(0,(B24*0.02-1))*0.026+MAX(0,(B24*0.1-10))*0.12</f>
        <v>7246.794</v>
      </c>
      <c r="L24" s="10">
        <f>MAX(0,(B24*100-2000000)/1000000)*0.4</f>
        <v>19.2</v>
      </c>
      <c r="M24" s="10">
        <f>MAX(0,(B24*6*0.001-5))*0.026+MAX(0,(B24*6*0.001-1))*0.12</f>
        <v>437.75</v>
      </c>
      <c r="N24" s="10">
        <f>SUM(H24:M24)</f>
        <v>149144.794</v>
      </c>
      <c r="O24" s="10">
        <f>G24-N24</f>
        <v>291310.206</v>
      </c>
      <c r="P24" s="10">
        <f>O24*12</f>
        <v>3495722.472</v>
      </c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