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7110" windowHeight="8985"/>
  </bookViews>
  <sheets>
    <sheet name="Sheet1 (2)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U4" i="4" l="1"/>
  <c r="U3" i="4"/>
  <c r="P4" i="4"/>
  <c r="P3" i="4"/>
  <c r="K3" i="4"/>
  <c r="K4" i="4"/>
  <c r="E4" i="4"/>
  <c r="E3" i="4"/>
  <c r="AE41" i="4"/>
  <c r="Z41" i="4"/>
  <c r="U41" i="4"/>
  <c r="D51" i="4"/>
  <c r="J51" i="4"/>
  <c r="O50" i="4"/>
  <c r="J50" i="4"/>
  <c r="P41" i="4"/>
  <c r="K41" i="4"/>
  <c r="E41" i="4"/>
  <c r="K39" i="4"/>
  <c r="E39" i="4"/>
  <c r="E40" i="4"/>
  <c r="AE40" i="4"/>
  <c r="AD40" i="4"/>
  <c r="AD41" i="4" s="1"/>
  <c r="Z40" i="4"/>
  <c r="Y40" i="4"/>
  <c r="U40" i="4"/>
  <c r="T40" i="4"/>
  <c r="P40" i="4"/>
  <c r="O40" i="4"/>
  <c r="K40" i="4"/>
  <c r="J40" i="4"/>
  <c r="J41" i="4" s="1"/>
  <c r="D40" i="4"/>
  <c r="AE39" i="4"/>
  <c r="AD39" i="4"/>
  <c r="AD47" i="4" s="1"/>
  <c r="AD48" i="4" s="1"/>
  <c r="AD49" i="4" s="1"/>
  <c r="Z39" i="4"/>
  <c r="Y39" i="4"/>
  <c r="U39" i="4"/>
  <c r="T39" i="4"/>
  <c r="T69" i="4" s="1"/>
  <c r="P39" i="4"/>
  <c r="O39" i="4"/>
  <c r="O69" i="4" s="1"/>
  <c r="J39" i="4"/>
  <c r="J47" i="4" s="1"/>
  <c r="J48" i="4" s="1"/>
  <c r="J49" i="4" s="1"/>
  <c r="D39" i="4"/>
  <c r="AD38" i="4"/>
  <c r="AD46" i="4" s="1"/>
  <c r="Y38" i="4"/>
  <c r="Y46" i="4" s="1"/>
  <c r="T38" i="4"/>
  <c r="T46" i="4" s="1"/>
  <c r="O38" i="4"/>
  <c r="O46" i="4" s="1"/>
  <c r="J38" i="4"/>
  <c r="J46" i="4" s="1"/>
  <c r="D38" i="4"/>
  <c r="D46" i="4" s="1"/>
  <c r="T4" i="4"/>
  <c r="O4" i="4"/>
  <c r="J4" i="4"/>
  <c r="D4" i="4"/>
  <c r="T3" i="4"/>
  <c r="T33" i="4" s="1"/>
  <c r="O3" i="4"/>
  <c r="O33" i="4" s="1"/>
  <c r="J3" i="4"/>
  <c r="J33" i="4" s="1"/>
  <c r="D3" i="4"/>
  <c r="D33" i="4" s="1"/>
  <c r="T2" i="4"/>
  <c r="T10" i="4" s="1"/>
  <c r="O2" i="4"/>
  <c r="O10" i="4" s="1"/>
  <c r="J2" i="4"/>
  <c r="J10" i="4" s="1"/>
  <c r="D2" i="4"/>
  <c r="D10" i="4" s="1"/>
  <c r="D50" i="4"/>
  <c r="T50" i="4"/>
  <c r="O14" i="4"/>
  <c r="AD50" i="4"/>
  <c r="J14" i="4"/>
  <c r="T14" i="4"/>
  <c r="Y50" i="4"/>
  <c r="D14" i="4"/>
  <c r="O5" i="4" l="1"/>
  <c r="T41" i="4"/>
  <c r="T5" i="4"/>
  <c r="D5" i="4"/>
  <c r="O41" i="4"/>
  <c r="Y41" i="4"/>
  <c r="Y47" i="4" s="1"/>
  <c r="Y48" i="4" s="1"/>
  <c r="Y49" i="4" s="1"/>
  <c r="J5" i="4"/>
  <c r="D41" i="4"/>
  <c r="D47" i="4" s="1"/>
  <c r="D48" i="4" s="1"/>
  <c r="D49" i="4" s="1"/>
  <c r="J27" i="4"/>
  <c r="J28" i="4" s="1"/>
  <c r="J29" i="4" s="1"/>
  <c r="J16" i="4"/>
  <c r="J34" i="4"/>
  <c r="J63" i="4"/>
  <c r="J64" i="4" s="1"/>
  <c r="J65" i="4" s="1"/>
  <c r="J52" i="4"/>
  <c r="AD63" i="4"/>
  <c r="AD64" i="4" s="1"/>
  <c r="AD65" i="4" s="1"/>
  <c r="AD52" i="4"/>
  <c r="O27" i="4"/>
  <c r="O28" i="4" s="1"/>
  <c r="O29" i="4" s="1"/>
  <c r="O16" i="4"/>
  <c r="O34" i="4"/>
  <c r="O63" i="4"/>
  <c r="O64" i="4" s="1"/>
  <c r="O65" i="4" s="1"/>
  <c r="O52" i="4"/>
  <c r="O70" i="4"/>
  <c r="T16" i="4"/>
  <c r="T27" i="4"/>
  <c r="T28" i="4" s="1"/>
  <c r="T29" i="4" s="1"/>
  <c r="T34" i="4"/>
  <c r="T63" i="4"/>
  <c r="T64" i="4" s="1"/>
  <c r="T65" i="4" s="1"/>
  <c r="T52" i="4"/>
  <c r="D27" i="4"/>
  <c r="D28" i="4" s="1"/>
  <c r="D29" i="4" s="1"/>
  <c r="D16" i="4"/>
  <c r="D34" i="4"/>
  <c r="D63" i="4"/>
  <c r="D64" i="4" s="1"/>
  <c r="D65" i="4" s="1"/>
  <c r="D52" i="4"/>
  <c r="Y63" i="4"/>
  <c r="Y64" i="4" s="1"/>
  <c r="Y65" i="4" s="1"/>
  <c r="Y52" i="4"/>
  <c r="T70" i="4"/>
  <c r="D11" i="4"/>
  <c r="D12" i="4" s="1"/>
  <c r="D13" i="4" s="1"/>
  <c r="O47" i="4"/>
  <c r="O48" i="4" s="1"/>
  <c r="O49" i="4" s="1"/>
  <c r="D69" i="4"/>
  <c r="D70" i="4" s="1"/>
  <c r="Y69" i="4"/>
  <c r="Y70" i="4" s="1"/>
  <c r="T11" i="4"/>
  <c r="T12" i="4" s="1"/>
  <c r="T13" i="4" s="1"/>
  <c r="J11" i="4"/>
  <c r="J12" i="4" s="1"/>
  <c r="J13" i="4" s="1"/>
  <c r="T47" i="4"/>
  <c r="T48" i="4" s="1"/>
  <c r="T49" i="4" s="1"/>
  <c r="J69" i="4"/>
  <c r="J70" i="4" s="1"/>
  <c r="AD69" i="4"/>
  <c r="AD70" i="4" s="1"/>
  <c r="O11" i="4"/>
  <c r="O12" i="4" s="1"/>
  <c r="O13" i="4" s="1"/>
  <c r="J37" i="1"/>
  <c r="D46" i="1"/>
  <c r="J30" i="4"/>
  <c r="T30" i="4"/>
  <c r="D30" i="4"/>
  <c r="AD66" i="4"/>
  <c r="Y66" i="4"/>
  <c r="O66" i="4"/>
  <c r="T66" i="4"/>
  <c r="D66" i="4"/>
  <c r="J66" i="4"/>
  <c r="O30" i="4"/>
  <c r="I13" i="1"/>
  <c r="D13" i="1"/>
  <c r="N48" i="1"/>
  <c r="AC48" i="1"/>
  <c r="I48" i="1"/>
  <c r="X48" i="1"/>
  <c r="D48" i="1"/>
  <c r="S48" i="1"/>
  <c r="S13" i="1"/>
  <c r="N13" i="1"/>
  <c r="O31" i="4" l="1"/>
  <c r="J67" i="4"/>
  <c r="D67" i="4"/>
  <c r="T67" i="4"/>
  <c r="O67" i="4"/>
  <c r="Y67" i="4"/>
  <c r="AD67" i="4"/>
  <c r="D31" i="4"/>
  <c r="T31" i="4"/>
  <c r="J31" i="4"/>
  <c r="D54" i="4"/>
  <c r="D55" i="4" s="1"/>
  <c r="D57" i="4" s="1"/>
  <c r="D53" i="4"/>
  <c r="D56" i="4" s="1"/>
  <c r="T53" i="4"/>
  <c r="T56" i="4" s="1"/>
  <c r="T54" i="4"/>
  <c r="T55" i="4" s="1"/>
  <c r="T57" i="4" s="1"/>
  <c r="T17" i="4"/>
  <c r="T20" i="4" s="1"/>
  <c r="T18" i="4"/>
  <c r="T19" i="4" s="1"/>
  <c r="T21" i="4" s="1"/>
  <c r="O53" i="4"/>
  <c r="O56" i="4" s="1"/>
  <c r="O54" i="4"/>
  <c r="O55" i="4" s="1"/>
  <c r="O57" i="4" s="1"/>
  <c r="Y54" i="4"/>
  <c r="Y55" i="4" s="1"/>
  <c r="Y57" i="4" s="1"/>
  <c r="Y53" i="4"/>
  <c r="Y56" i="4" s="1"/>
  <c r="AD54" i="4"/>
  <c r="AD55" i="4" s="1"/>
  <c r="AD57" i="4" s="1"/>
  <c r="AD53" i="4"/>
  <c r="AD56" i="4" s="1"/>
  <c r="D18" i="4"/>
  <c r="D19" i="4" s="1"/>
  <c r="D21" i="4" s="1"/>
  <c r="D17" i="4"/>
  <c r="D20" i="4" s="1"/>
  <c r="J18" i="4"/>
  <c r="J19" i="4" s="1"/>
  <c r="J21" i="4" s="1"/>
  <c r="J17" i="4"/>
  <c r="J20" i="4" s="1"/>
  <c r="O18" i="4"/>
  <c r="O19" i="4" s="1"/>
  <c r="O21" i="4" s="1"/>
  <c r="O17" i="4"/>
  <c r="O20" i="4" s="1"/>
  <c r="J54" i="4"/>
  <c r="J55" i="4" s="1"/>
  <c r="J57" i="4" s="1"/>
  <c r="J53" i="4"/>
  <c r="J56" i="4" s="1"/>
  <c r="E38" i="1"/>
  <c r="E37" i="1"/>
  <c r="J38" i="1"/>
  <c r="O38" i="1"/>
  <c r="O37" i="1"/>
  <c r="T37" i="1"/>
  <c r="T38" i="1"/>
  <c r="AD38" i="1"/>
  <c r="Y38" i="1"/>
  <c r="AD37" i="1"/>
  <c r="Y37" i="1"/>
  <c r="I11" i="1"/>
  <c r="AC38" i="1"/>
  <c r="X38" i="1"/>
  <c r="S38" i="1"/>
  <c r="AC37" i="1"/>
  <c r="X37" i="1"/>
  <c r="S37" i="1"/>
  <c r="AC36" i="1"/>
  <c r="AC44" i="1" s="1"/>
  <c r="X36" i="1"/>
  <c r="X44" i="1" s="1"/>
  <c r="S36" i="1"/>
  <c r="S44" i="1" s="1"/>
  <c r="S10" i="1"/>
  <c r="S11" i="1" s="1"/>
  <c r="N11" i="1"/>
  <c r="N10" i="1"/>
  <c r="S3" i="1"/>
  <c r="S2" i="1"/>
  <c r="S1" i="1"/>
  <c r="S9" i="1" s="1"/>
  <c r="N3" i="1"/>
  <c r="N2" i="1"/>
  <c r="N1" i="1"/>
  <c r="N9" i="1" s="1"/>
  <c r="I3" i="1"/>
  <c r="I2" i="1"/>
  <c r="I32" i="1" s="1"/>
  <c r="I1" i="1"/>
  <c r="N38" i="1"/>
  <c r="N37" i="1"/>
  <c r="N36" i="1"/>
  <c r="N44" i="1" s="1"/>
  <c r="I38" i="1"/>
  <c r="I37" i="1"/>
  <c r="I36" i="1"/>
  <c r="I44" i="1" s="1"/>
  <c r="D3" i="1"/>
  <c r="D4" i="1" s="1"/>
  <c r="D2" i="1"/>
  <c r="D32" i="1" s="1"/>
  <c r="D1" i="1"/>
  <c r="D9" i="1" s="1"/>
  <c r="T58" i="4"/>
  <c r="O58" i="4"/>
  <c r="AD59" i="4"/>
  <c r="J23" i="4"/>
  <c r="J59" i="4"/>
  <c r="O59" i="4"/>
  <c r="AD58" i="4"/>
  <c r="J58" i="4"/>
  <c r="D59" i="4"/>
  <c r="D23" i="4"/>
  <c r="D58" i="4"/>
  <c r="T23" i="4"/>
  <c r="Y58" i="4"/>
  <c r="D22" i="4"/>
  <c r="O22" i="4"/>
  <c r="T59" i="4"/>
  <c r="J22" i="4"/>
  <c r="T22" i="4"/>
  <c r="Y59" i="4"/>
  <c r="O23" i="4"/>
  <c r="T24" i="4" l="1"/>
  <c r="T25" i="4" s="1"/>
  <c r="J24" i="4"/>
  <c r="J25" i="4" s="1"/>
  <c r="O24" i="4"/>
  <c r="O25" i="4" s="1"/>
  <c r="D24" i="4"/>
  <c r="D25" i="4" s="1"/>
  <c r="Y60" i="4"/>
  <c r="Y61" i="4" s="1"/>
  <c r="D60" i="4"/>
  <c r="D61" i="4" s="1"/>
  <c r="J60" i="4"/>
  <c r="J61" i="4" s="1"/>
  <c r="AD60" i="4"/>
  <c r="AD61" i="4" s="1"/>
  <c r="O60" i="4"/>
  <c r="O61" i="4" s="1"/>
  <c r="T60" i="4"/>
  <c r="T61" i="4" s="1"/>
  <c r="AC39" i="1"/>
  <c r="AC45" i="1" s="1"/>
  <c r="AC46" i="1" s="1"/>
  <c r="AC47" i="1" s="1"/>
  <c r="AC67" i="1"/>
  <c r="AC68" i="1" s="1"/>
  <c r="X39" i="1"/>
  <c r="X67" i="1"/>
  <c r="X68" i="1" s="1"/>
  <c r="S39" i="1"/>
  <c r="AC50" i="1"/>
  <c r="AC61" i="1"/>
  <c r="AC62" i="1" s="1"/>
  <c r="AC63" i="1" s="1"/>
  <c r="S45" i="1"/>
  <c r="S46" i="1" s="1"/>
  <c r="S47" i="1" s="1"/>
  <c r="S61" i="1"/>
  <c r="S62" i="1" s="1"/>
  <c r="S63" i="1" s="1"/>
  <c r="S50" i="1"/>
  <c r="X61" i="1"/>
  <c r="X62" i="1" s="1"/>
  <c r="X63" i="1" s="1"/>
  <c r="X50" i="1"/>
  <c r="X45" i="1"/>
  <c r="X46" i="1" s="1"/>
  <c r="X47" i="1" s="1"/>
  <c r="S67" i="1"/>
  <c r="S68" i="1" s="1"/>
  <c r="S32" i="1"/>
  <c r="S4" i="1"/>
  <c r="S26" i="1"/>
  <c r="S27" i="1" s="1"/>
  <c r="S28" i="1" s="1"/>
  <c r="S15" i="1"/>
  <c r="S33" i="1"/>
  <c r="S12" i="1"/>
  <c r="N4" i="1"/>
  <c r="N32" i="1"/>
  <c r="N33" i="1" s="1"/>
  <c r="N26" i="1"/>
  <c r="N27" i="1" s="1"/>
  <c r="N28" i="1" s="1"/>
  <c r="N15" i="1"/>
  <c r="N12" i="1"/>
  <c r="I4" i="1"/>
  <c r="I10" i="1" s="1"/>
  <c r="I9" i="1"/>
  <c r="I33" i="1" s="1"/>
  <c r="N67" i="1"/>
  <c r="N68" i="1" s="1"/>
  <c r="N50" i="1"/>
  <c r="N61" i="1"/>
  <c r="N62" i="1" s="1"/>
  <c r="N63" i="1" s="1"/>
  <c r="N39" i="1"/>
  <c r="N45" i="1" s="1"/>
  <c r="N46" i="1" s="1"/>
  <c r="N47" i="1" s="1"/>
  <c r="I39" i="1"/>
  <c r="I67" i="1"/>
  <c r="I68" i="1" s="1"/>
  <c r="I61" i="1"/>
  <c r="I62" i="1" s="1"/>
  <c r="I63" i="1" s="1"/>
  <c r="I50" i="1"/>
  <c r="I45" i="1"/>
  <c r="I46" i="1" s="1"/>
  <c r="I47" i="1" s="1"/>
  <c r="D33" i="1"/>
  <c r="D15" i="1"/>
  <c r="D26" i="1"/>
  <c r="D27" i="1" s="1"/>
  <c r="D28" i="1" s="1"/>
  <c r="D10" i="1"/>
  <c r="D11" i="1" s="1"/>
  <c r="D12" i="1" s="1"/>
  <c r="D38" i="1"/>
  <c r="D37" i="1"/>
  <c r="D36" i="1"/>
  <c r="D44" i="1" s="1"/>
  <c r="I64" i="1"/>
  <c r="S29" i="1"/>
  <c r="D29" i="1"/>
  <c r="S64" i="1"/>
  <c r="AC64" i="1"/>
  <c r="N29" i="1"/>
  <c r="N64" i="1"/>
  <c r="X64" i="1"/>
  <c r="X65" i="1" l="1"/>
  <c r="AC65" i="1"/>
  <c r="S65" i="1"/>
  <c r="X51" i="1"/>
  <c r="X54" i="1" s="1"/>
  <c r="X52" i="1"/>
  <c r="X53" i="1" s="1"/>
  <c r="X55" i="1" s="1"/>
  <c r="S52" i="1"/>
  <c r="S53" i="1" s="1"/>
  <c r="S55" i="1" s="1"/>
  <c r="S51" i="1"/>
  <c r="S54" i="1" s="1"/>
  <c r="AC51" i="1"/>
  <c r="AC54" i="1" s="1"/>
  <c r="AC52" i="1"/>
  <c r="AC53" i="1" s="1"/>
  <c r="AC55" i="1" s="1"/>
  <c r="S30" i="1"/>
  <c r="S17" i="1"/>
  <c r="S18" i="1" s="1"/>
  <c r="S20" i="1" s="1"/>
  <c r="S16" i="1"/>
  <c r="S19" i="1" s="1"/>
  <c r="N30" i="1"/>
  <c r="N17" i="1"/>
  <c r="N18" i="1" s="1"/>
  <c r="N20" i="1" s="1"/>
  <c r="N16" i="1"/>
  <c r="N19" i="1" s="1"/>
  <c r="I12" i="1"/>
  <c r="I26" i="1"/>
  <c r="I27" i="1" s="1"/>
  <c r="I28" i="1" s="1"/>
  <c r="I15" i="1"/>
  <c r="D50" i="1"/>
  <c r="D61" i="1"/>
  <c r="D62" i="1" s="1"/>
  <c r="D63" i="1" s="1"/>
  <c r="D67" i="1"/>
  <c r="D68" i="1" s="1"/>
  <c r="N65" i="1"/>
  <c r="N51" i="1"/>
  <c r="N54" i="1" s="1"/>
  <c r="N52" i="1"/>
  <c r="N53" i="1" s="1"/>
  <c r="N55" i="1" s="1"/>
  <c r="I65" i="1"/>
  <c r="I51" i="1"/>
  <c r="I54" i="1" s="1"/>
  <c r="I52" i="1"/>
  <c r="I53" i="1" s="1"/>
  <c r="I55" i="1" s="1"/>
  <c r="D30" i="1"/>
  <c r="D17" i="1"/>
  <c r="D18" i="1" s="1"/>
  <c r="D20" i="1" s="1"/>
  <c r="D16" i="1"/>
  <c r="D19" i="1" s="1"/>
  <c r="D39" i="1"/>
  <c r="D45" i="1" s="1"/>
  <c r="S22" i="1"/>
  <c r="N57" i="1"/>
  <c r="I57" i="1"/>
  <c r="X56" i="1"/>
  <c r="D21" i="1"/>
  <c r="AC57" i="1"/>
  <c r="AC56" i="1"/>
  <c r="I29" i="1"/>
  <c r="S56" i="1"/>
  <c r="N56" i="1"/>
  <c r="N22" i="1"/>
  <c r="D64" i="1"/>
  <c r="I56" i="1"/>
  <c r="S21" i="1"/>
  <c r="N21" i="1"/>
  <c r="D22" i="1"/>
  <c r="S57" i="1"/>
  <c r="X57" i="1"/>
  <c r="AC58" i="1" l="1"/>
  <c r="AC59" i="1" s="1"/>
  <c r="X58" i="1"/>
  <c r="X59" i="1" s="1"/>
  <c r="S58" i="1"/>
  <c r="S59" i="1" s="1"/>
  <c r="S23" i="1"/>
  <c r="S24" i="1" s="1"/>
  <c r="N23" i="1"/>
  <c r="N24" i="1" s="1"/>
  <c r="I30" i="1"/>
  <c r="I17" i="1"/>
  <c r="I18" i="1" s="1"/>
  <c r="I20" i="1" s="1"/>
  <c r="I16" i="1"/>
  <c r="I19" i="1" s="1"/>
  <c r="D65" i="1"/>
  <c r="D51" i="1"/>
  <c r="D54" i="1" s="1"/>
  <c r="D52" i="1"/>
  <c r="D53" i="1" s="1"/>
  <c r="D55" i="1" s="1"/>
  <c r="N58" i="1"/>
  <c r="N59" i="1" s="1"/>
  <c r="I58" i="1"/>
  <c r="I59" i="1" s="1"/>
  <c r="D23" i="1"/>
  <c r="D24" i="1" s="1"/>
  <c r="D47" i="1"/>
  <c r="D57" i="1"/>
  <c r="I22" i="1"/>
  <c r="I21" i="1"/>
  <c r="D56" i="1"/>
  <c r="I23" i="1" l="1"/>
  <c r="I24" i="1" s="1"/>
  <c r="D58" i="1"/>
  <c r="D59" i="1" s="1"/>
</calcChain>
</file>

<file path=xl/sharedStrings.xml><?xml version="1.0" encoding="utf-8"?>
<sst xmlns="http://schemas.openxmlformats.org/spreadsheetml/2006/main" count="553" uniqueCount="38">
  <si>
    <t>count</t>
  </si>
  <si>
    <t>mean</t>
  </si>
  <si>
    <t>std dev</t>
  </si>
  <si>
    <t>std err</t>
  </si>
  <si>
    <t>hyp mean</t>
  </si>
  <si>
    <t>alpha</t>
  </si>
  <si>
    <t>tails</t>
  </si>
  <si>
    <t>df</t>
  </si>
  <si>
    <t>t stat</t>
  </si>
  <si>
    <t>p value</t>
  </si>
  <si>
    <t>d</t>
  </si>
  <si>
    <t>t</t>
  </si>
  <si>
    <t>beta</t>
  </si>
  <si>
    <t>power</t>
  </si>
  <si>
    <t>t-crit r</t>
  </si>
  <si>
    <t>t-crit l</t>
  </si>
  <si>
    <t>x-crit r</t>
  </si>
  <si>
    <t>x-crit l</t>
  </si>
  <si>
    <t>t r</t>
  </si>
  <si>
    <t>t l</t>
  </si>
  <si>
    <t>P(t&lt;t-r)</t>
  </si>
  <si>
    <t>P(t&lt;t-l)</t>
  </si>
  <si>
    <t>t crit</t>
  </si>
  <si>
    <t>x crit</t>
  </si>
  <si>
    <t>g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</si>
  <si>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</si>
  <si>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</si>
  <si>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</si>
  <si>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</si>
  <si>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</si>
  <si>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</si>
  <si>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</si>
  <si>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</si>
  <si>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</si>
  <si>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</si>
  <si>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median</t>
  </si>
  <si>
    <t>skew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</si>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</sst>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92" formatCode="0.0000"/>
    <numFmt numFmtId="194" formatCode="0.000000"/>
    <numFmt numFmtId="195" formatCode="0.0000000"/>
    <numFmt numFmtId="203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92" fontId="0" fillId="0" borderId="0" xfId="0" applyNumberFormat="1"/>
    <xf numFmtId="194" fontId="0" fillId="0" borderId="0" xfId="0" applyNumberFormat="1"/>
    <xf numFmtId="195" fontId="0" fillId="0" borderId="0" xfId="0" applyNumberFormat="1"/>
    <xf numFmtId="20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loris%20Bex\Downloads\RealStats-2010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Wilcoxon Table"/>
      <sheetName val="Mann Table"/>
      <sheetName val="Runs Table"/>
      <sheetName val="KS Table"/>
      <sheetName val="KS2 Table"/>
      <sheetName val="Lil Table"/>
      <sheetName val="AD Table"/>
      <sheetName val="SW Table"/>
      <sheetName val="Stud. Q Table"/>
      <sheetName val="Stud. Q Table 2"/>
      <sheetName val="Sp Rho Table"/>
      <sheetName val="Ken Tau Table"/>
      <sheetName val="Durbin Table"/>
      <sheetName val="Dunnett Table"/>
    </sheetNames>
    <definedNames>
      <definedName name="SignTest"/>
      <definedName name="T_DIS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0"/>
  <sheetViews>
    <sheetView tabSelected="1" topLeftCell="A34" workbookViewId="0">
      <selection activeCell="T14" sqref="T14"/>
    </sheetView>
  </sheetViews>
  <sheetFormatPr defaultRowHeight="15" x14ac:dyDescent="0.25"/>
  <cols>
    <col min="3" max="3" width="11.85546875" customWidth="1"/>
    <col min="4" max="4" width="12.5703125" bestFit="1" customWidth="1"/>
    <col min="5" max="6" width="11" customWidth="1"/>
    <col min="10" max="10" width="13.85546875" customWidth="1"/>
    <col min="11" max="11" width="12" bestFit="1" customWidth="1"/>
    <col min="13" max="13" width="13" customWidth="1"/>
    <col min="15" max="15" width="8.28515625" customWidth="1"/>
    <col min="20" max="20" width="15" customWidth="1"/>
    <col min="25" max="25" width="13.28515625" customWidth="1"/>
    <col min="30" max="30" width="10.5703125" bestFit="1" customWidth="1"/>
  </cols>
  <sheetData>
    <row r="1" spans="1:21" x14ac:dyDescent="0.25">
      <c r="A1" s="3" t="s">
        <v>25</v>
      </c>
      <c r="B1" s="4"/>
      <c r="C1" s="4"/>
      <c r="D1" s="4"/>
      <c r="E1" s="4"/>
      <c r="F1" s="4"/>
      <c r="G1" s="3" t="s">
        <v>26</v>
      </c>
      <c r="H1" s="4"/>
      <c r="I1" s="4"/>
      <c r="J1" s="4"/>
      <c r="K1" s="4"/>
      <c r="L1" s="3" t="s">
        <v>27</v>
      </c>
      <c r="M1" s="4"/>
      <c r="N1" s="4"/>
      <c r="O1" s="4"/>
      <c r="P1" s="4"/>
      <c r="Q1" s="3" t="s">
        <v>28</v>
      </c>
    </row>
    <row r="2" spans="1:21" x14ac:dyDescent="0.25">
      <c r="A2" s="1">
        <v>1</v>
      </c>
      <c r="B2" s="1"/>
      <c r="C2" s="1" t="s">
        <v>0</v>
      </c>
      <c r="D2" s="1">
        <f>COUNT(A2:A17)</f>
        <v>16</v>
      </c>
      <c r="E2" s="1"/>
      <c r="F2" s="1"/>
      <c r="G2" s="1">
        <v>1</v>
      </c>
      <c r="H2" s="1"/>
      <c r="I2" s="1" t="s">
        <v>0</v>
      </c>
      <c r="J2" s="1">
        <f>COUNT(G2:G17)</f>
        <v>16</v>
      </c>
      <c r="L2" s="1">
        <v>2</v>
      </c>
      <c r="M2" s="1"/>
      <c r="N2" s="1" t="s">
        <v>0</v>
      </c>
      <c r="O2" s="1">
        <f>COUNT(L2:L17)</f>
        <v>15</v>
      </c>
      <c r="Q2" s="1">
        <v>1</v>
      </c>
      <c r="R2" s="1"/>
      <c r="S2" s="1" t="s">
        <v>0</v>
      </c>
      <c r="T2" s="1">
        <f>COUNT(Q2:Q17)</f>
        <v>16</v>
      </c>
    </row>
    <row r="3" spans="1:21" x14ac:dyDescent="0.25">
      <c r="A3" s="1">
        <v>1</v>
      </c>
      <c r="B3" s="1"/>
      <c r="C3" s="1" t="s">
        <v>1</v>
      </c>
      <c r="D3" s="1">
        <f>AVERAGE(A2:A17)</f>
        <v>3.1875</v>
      </c>
      <c r="E3" s="1">
        <f>MEDIAN(A2:A17)</f>
        <v>3</v>
      </c>
      <c r="F3" s="1"/>
      <c r="G3" s="1">
        <v>1</v>
      </c>
      <c r="H3" s="1"/>
      <c r="I3" s="1" t="s">
        <v>1</v>
      </c>
      <c r="J3" s="1">
        <f>AVERAGE(G2:G17)</f>
        <v>3.125</v>
      </c>
      <c r="K3" s="1">
        <f>MEDIAN(G2:G17)</f>
        <v>3.5</v>
      </c>
      <c r="L3" s="1">
        <v>2</v>
      </c>
      <c r="M3" s="1"/>
      <c r="N3" s="1" t="s">
        <v>1</v>
      </c>
      <c r="O3" s="1">
        <f>AVERAGE(L2:L17)</f>
        <v>3.5333333333333332</v>
      </c>
      <c r="P3" s="1">
        <f>MEDIAN(L2:L17)</f>
        <v>4</v>
      </c>
      <c r="Q3" s="1">
        <v>1</v>
      </c>
      <c r="R3" s="1"/>
      <c r="S3" s="1" t="s">
        <v>1</v>
      </c>
      <c r="T3" s="1">
        <f>AVERAGE(Q2:Q17)</f>
        <v>2.625</v>
      </c>
      <c r="U3" s="1">
        <f>MEDIAN(Q2:Q17)</f>
        <v>3</v>
      </c>
    </row>
    <row r="4" spans="1:21" x14ac:dyDescent="0.25">
      <c r="A4" s="1">
        <v>2</v>
      </c>
      <c r="B4" s="1"/>
      <c r="C4" s="1" t="s">
        <v>2</v>
      </c>
      <c r="D4" s="1">
        <f>_xlfn.STDEV.S(A2:A17)</f>
        <v>1.1086778913041726</v>
      </c>
      <c r="E4" s="1">
        <f>_xlfn.MODE.SNGL(A2:A17)</f>
        <v>3</v>
      </c>
      <c r="F4" s="1"/>
      <c r="G4" s="1">
        <v>2</v>
      </c>
      <c r="H4" s="1"/>
      <c r="I4" s="1" t="s">
        <v>2</v>
      </c>
      <c r="J4" s="1">
        <f>_xlfn.STDEV.S(G2:G17)</f>
        <v>1.0878112581387147</v>
      </c>
      <c r="K4" s="1">
        <f>_xlfn.MODE.SNGL(G2:G17)</f>
        <v>4</v>
      </c>
      <c r="L4" s="1">
        <v>2</v>
      </c>
      <c r="M4" s="1"/>
      <c r="N4" s="1" t="s">
        <v>2</v>
      </c>
      <c r="O4" s="1">
        <f>_xlfn.STDEV.S(L2:L17)</f>
        <v>1.0600988273786189</v>
      </c>
      <c r="P4" s="1">
        <f>_xlfn.MODE.SNGL(L2:L17)</f>
        <v>4</v>
      </c>
      <c r="Q4" s="1">
        <v>2</v>
      </c>
      <c r="R4" s="1"/>
      <c r="S4" s="1" t="s">
        <v>2</v>
      </c>
      <c r="T4" s="1">
        <f>_xlfn.STDEV.S(Q2:Q17)</f>
        <v>0.9574271077563381</v>
      </c>
      <c r="U4" s="1">
        <f>_xlfn.MODE.SNGL(Q2:Q17)</f>
        <v>3</v>
      </c>
    </row>
    <row r="5" spans="1:21" x14ac:dyDescent="0.25">
      <c r="A5" s="1">
        <v>3</v>
      </c>
      <c r="B5" s="1"/>
      <c r="C5" s="1" t="s">
        <v>3</v>
      </c>
      <c r="D5" s="1">
        <f>D4/SQRT(D2)</f>
        <v>0.27716947282604315</v>
      </c>
      <c r="E5" s="1"/>
      <c r="F5" s="1"/>
      <c r="G5" s="1">
        <v>2</v>
      </c>
      <c r="H5" s="1"/>
      <c r="I5" s="1" t="s">
        <v>3</v>
      </c>
      <c r="J5" s="1">
        <f>J4/SQRT(J2)</f>
        <v>0.27195281453467868</v>
      </c>
      <c r="L5" s="1">
        <v>3</v>
      </c>
      <c r="M5" s="1"/>
      <c r="N5" s="1" t="s">
        <v>3</v>
      </c>
      <c r="O5" s="1">
        <f>O4/SQRT(O2)</f>
        <v>0.27371634025142683</v>
      </c>
      <c r="Q5" s="1">
        <v>2</v>
      </c>
      <c r="R5" s="1"/>
      <c r="S5" s="1" t="s">
        <v>3</v>
      </c>
      <c r="T5" s="1">
        <f>T4/SQRT(T2)</f>
        <v>0.23935677693908453</v>
      </c>
    </row>
    <row r="6" spans="1:21" x14ac:dyDescent="0.25">
      <c r="A6" s="1">
        <v>3</v>
      </c>
      <c r="B6" s="1"/>
      <c r="C6" s="1"/>
      <c r="D6" s="1"/>
      <c r="E6" s="1"/>
      <c r="F6" s="1"/>
      <c r="G6" s="1">
        <v>3</v>
      </c>
      <c r="H6" s="1"/>
      <c r="I6" s="1"/>
      <c r="J6" s="1"/>
      <c r="L6" s="1">
        <v>3</v>
      </c>
      <c r="M6" s="1"/>
      <c r="N6" s="1"/>
      <c r="O6" s="1"/>
      <c r="Q6" s="1">
        <v>2</v>
      </c>
      <c r="R6" s="1"/>
      <c r="S6" s="1"/>
      <c r="T6" s="1"/>
    </row>
    <row r="7" spans="1:21" ht="30" x14ac:dyDescent="0.25">
      <c r="A7" s="1">
        <v>3</v>
      </c>
      <c r="B7" s="1"/>
      <c r="C7" s="1" t="s">
        <v>4</v>
      </c>
      <c r="D7" s="1">
        <v>3</v>
      </c>
      <c r="E7" s="1"/>
      <c r="F7" s="1"/>
      <c r="G7" s="1">
        <v>3</v>
      </c>
      <c r="H7" s="1"/>
      <c r="I7" s="1" t="s">
        <v>4</v>
      </c>
      <c r="J7" s="1">
        <v>3</v>
      </c>
      <c r="L7" s="1">
        <v>3</v>
      </c>
      <c r="M7" s="1"/>
      <c r="N7" s="1" t="s">
        <v>4</v>
      </c>
      <c r="O7" s="1">
        <v>3</v>
      </c>
      <c r="Q7" s="1">
        <v>2</v>
      </c>
      <c r="R7" s="1"/>
      <c r="S7" s="1" t="s">
        <v>4</v>
      </c>
      <c r="T7" s="1">
        <v>3</v>
      </c>
    </row>
    <row r="8" spans="1:21" x14ac:dyDescent="0.25">
      <c r="A8" s="1">
        <v>3</v>
      </c>
      <c r="B8" s="1"/>
      <c r="C8" s="1" t="s">
        <v>5</v>
      </c>
      <c r="D8" s="1">
        <v>0.05</v>
      </c>
      <c r="E8" s="1"/>
      <c r="F8" s="1"/>
      <c r="G8" s="1">
        <v>3</v>
      </c>
      <c r="H8" s="1"/>
      <c r="I8" s="1" t="s">
        <v>5</v>
      </c>
      <c r="J8" s="1">
        <v>0.05</v>
      </c>
      <c r="L8" s="1">
        <v>3</v>
      </c>
      <c r="M8" s="1"/>
      <c r="N8" s="1" t="s">
        <v>5</v>
      </c>
      <c r="O8" s="1">
        <v>0.05</v>
      </c>
      <c r="Q8" s="1">
        <v>2</v>
      </c>
      <c r="R8" s="1"/>
      <c r="S8" s="1" t="s">
        <v>5</v>
      </c>
      <c r="T8" s="1">
        <v>0.05</v>
      </c>
    </row>
    <row r="9" spans="1:21" x14ac:dyDescent="0.25">
      <c r="A9" s="1">
        <v>3</v>
      </c>
      <c r="B9" s="1"/>
      <c r="C9" s="1" t="s">
        <v>6</v>
      </c>
      <c r="D9" s="1">
        <v>2</v>
      </c>
      <c r="E9" s="1"/>
      <c r="F9" s="1"/>
      <c r="G9" s="1">
        <v>3</v>
      </c>
      <c r="H9" s="1"/>
      <c r="I9" s="1" t="s">
        <v>6</v>
      </c>
      <c r="J9" s="1">
        <v>2</v>
      </c>
      <c r="L9" s="1">
        <v>4</v>
      </c>
      <c r="M9" s="1"/>
      <c r="N9" s="1" t="s">
        <v>6</v>
      </c>
      <c r="O9" s="1">
        <v>2</v>
      </c>
      <c r="Q9" s="1">
        <v>3</v>
      </c>
      <c r="R9" s="1"/>
      <c r="S9" s="1" t="s">
        <v>6</v>
      </c>
      <c r="T9" s="1">
        <v>2</v>
      </c>
    </row>
    <row r="10" spans="1:21" x14ac:dyDescent="0.25">
      <c r="A10" s="1">
        <v>3</v>
      </c>
      <c r="B10" s="1"/>
      <c r="C10" s="1" t="s">
        <v>7</v>
      </c>
      <c r="D10" s="1">
        <f>D2-1</f>
        <v>15</v>
      </c>
      <c r="E10" s="1"/>
      <c r="F10" s="1"/>
      <c r="G10" s="1">
        <v>4</v>
      </c>
      <c r="H10" s="1"/>
      <c r="I10" s="1" t="s">
        <v>7</v>
      </c>
      <c r="J10" s="1">
        <f>J2-1</f>
        <v>15</v>
      </c>
      <c r="L10" s="1">
        <v>4</v>
      </c>
      <c r="M10" s="1"/>
      <c r="N10" s="1" t="s">
        <v>7</v>
      </c>
      <c r="O10" s="1">
        <f>O2-1</f>
        <v>14</v>
      </c>
      <c r="Q10" s="1">
        <v>3</v>
      </c>
      <c r="R10" s="1"/>
      <c r="S10" s="1" t="s">
        <v>7</v>
      </c>
      <c r="T10" s="1">
        <f>T2-1</f>
        <v>15</v>
      </c>
    </row>
    <row r="11" spans="1:21" x14ac:dyDescent="0.25">
      <c r="A11" s="1">
        <v>4</v>
      </c>
      <c r="B11" s="1"/>
      <c r="C11" s="1" t="s">
        <v>8</v>
      </c>
      <c r="D11" s="1">
        <f>(D3-D7)/D5</f>
        <v>0.67648142520254595</v>
      </c>
      <c r="E11" s="1"/>
      <c r="F11" s="1"/>
      <c r="G11" s="1">
        <v>4</v>
      </c>
      <c r="H11" s="1"/>
      <c r="I11" s="1" t="s">
        <v>8</v>
      </c>
      <c r="J11" s="1">
        <f>(J3-J7)/J5</f>
        <v>0.4596385597769217</v>
      </c>
      <c r="L11" s="1">
        <v>4</v>
      </c>
      <c r="M11" s="1"/>
      <c r="N11" s="1" t="s">
        <v>8</v>
      </c>
      <c r="O11" s="1">
        <f>(O3-O7)/O5</f>
        <v>1.9484892017898192</v>
      </c>
      <c r="Q11" s="1">
        <v>3</v>
      </c>
      <c r="R11" s="1"/>
      <c r="S11" s="1" t="s">
        <v>8</v>
      </c>
      <c r="T11" s="1">
        <f>ABS(T3-T7)/T5</f>
        <v>1.5666989036012806</v>
      </c>
    </row>
    <row r="12" spans="1:21" x14ac:dyDescent="0.25">
      <c r="A12" s="1">
        <v>4</v>
      </c>
      <c r="B12" s="1"/>
      <c r="C12" s="1" t="s">
        <v>9</v>
      </c>
      <c r="D12">
        <f>_xlfn.T.DIST.2T(D11,D10)</f>
        <v>0.50903274081690952</v>
      </c>
      <c r="E12" s="1"/>
      <c r="F12" s="1"/>
      <c r="G12" s="1">
        <v>4</v>
      </c>
      <c r="H12" s="1"/>
      <c r="I12" s="1" t="s">
        <v>9</v>
      </c>
      <c r="J12">
        <f>_xlfn.T.DIST.RT(J11,J10)</f>
        <v>0.32618352097097225</v>
      </c>
      <c r="L12" s="1">
        <v>4</v>
      </c>
      <c r="M12" s="1"/>
      <c r="N12" s="1" t="s">
        <v>9</v>
      </c>
      <c r="O12">
        <f>_xlfn.T.DIST.2T(O11,O10)</f>
        <v>7.1688101302534835E-2</v>
      </c>
      <c r="Q12" s="1">
        <v>3</v>
      </c>
      <c r="R12" s="1"/>
      <c r="S12" s="1" t="s">
        <v>9</v>
      </c>
      <c r="T12">
        <f>_xlfn.T.DIST.2T(T11,T10)</f>
        <v>0.13803484396804874</v>
      </c>
    </row>
    <row r="13" spans="1:21" x14ac:dyDescent="0.25">
      <c r="A13" s="1">
        <v>4</v>
      </c>
      <c r="B13" s="1"/>
      <c r="C13" s="1"/>
      <c r="D13" s="1" t="str">
        <f>IF(D12&lt;D8,"yes","no")</f>
        <v>no</v>
      </c>
      <c r="E13" s="1"/>
      <c r="F13" s="1"/>
      <c r="G13" s="1">
        <v>4</v>
      </c>
      <c r="H13" s="1"/>
      <c r="I13" s="1"/>
      <c r="J13" s="1" t="str">
        <f>IF(J12&lt;J8,"yes","no")</f>
        <v>no</v>
      </c>
      <c r="L13" s="1">
        <v>4</v>
      </c>
      <c r="M13" s="1"/>
      <c r="N13" s="1"/>
      <c r="O13" s="1" t="str">
        <f>IF(O12&lt;O8,"yes","no")</f>
        <v>no</v>
      </c>
      <c r="Q13" s="1">
        <v>3</v>
      </c>
      <c r="R13" s="1"/>
      <c r="S13" s="1"/>
      <c r="T13" s="1" t="str">
        <f>IF(T12&lt;T8,"yes","no")</f>
        <v>no</v>
      </c>
    </row>
    <row r="14" spans="1:21" x14ac:dyDescent="0.25">
      <c r="A14" s="1">
        <v>4</v>
      </c>
      <c r="B14" s="1"/>
      <c r="D14">
        <f>[1]!SignTest(A2:A17,3,2)</f>
        <v>0.34375000000000011</v>
      </c>
      <c r="E14" s="1"/>
      <c r="F14" s="1"/>
      <c r="G14" s="1">
        <v>4</v>
      </c>
      <c r="H14" s="1"/>
      <c r="J14">
        <f>[1]!SignTest(G2:G17,3,2)</f>
        <v>0.3876953125</v>
      </c>
      <c r="L14" s="1">
        <v>5</v>
      </c>
      <c r="M14" s="1"/>
      <c r="O14">
        <f>[1]!SignTest(L2:L17,3,2)</f>
        <v>0.2265625</v>
      </c>
      <c r="Q14" s="1">
        <v>3</v>
      </c>
      <c r="R14" s="1"/>
      <c r="T14">
        <f>[1]!SignTest(Q2:Q17,3,2)</f>
        <v>0.34375000000000011</v>
      </c>
    </row>
    <row r="15" spans="1:21" x14ac:dyDescent="0.25">
      <c r="A15" s="1">
        <v>4</v>
      </c>
      <c r="B15" s="1"/>
      <c r="E15" s="1"/>
      <c r="F15" s="1"/>
      <c r="G15" s="1">
        <v>4</v>
      </c>
      <c r="H15" s="1"/>
      <c r="L15" s="1">
        <v>5</v>
      </c>
      <c r="M15" s="1"/>
      <c r="Q15" s="1">
        <v>4</v>
      </c>
      <c r="R15" s="1"/>
    </row>
    <row r="16" spans="1:21" x14ac:dyDescent="0.25">
      <c r="A16" s="1">
        <v>4</v>
      </c>
      <c r="B16" s="1"/>
      <c r="C16" t="s">
        <v>14</v>
      </c>
      <c r="D16">
        <f>TINV(D8,D10)</f>
        <v>2.1314495455597742</v>
      </c>
      <c r="E16" s="1"/>
      <c r="F16" s="1"/>
      <c r="G16" s="1">
        <v>4</v>
      </c>
      <c r="H16" s="1"/>
      <c r="I16" t="s">
        <v>14</v>
      </c>
      <c r="J16">
        <f>TINV(J8,J10)</f>
        <v>2.1314495455597742</v>
      </c>
      <c r="L16" s="1">
        <v>5</v>
      </c>
      <c r="M16" s="1"/>
      <c r="N16" t="s">
        <v>14</v>
      </c>
      <c r="O16">
        <f>TINV(O8,O10)</f>
        <v>2.1447866879178044</v>
      </c>
      <c r="Q16" s="1">
        <v>4</v>
      </c>
      <c r="R16" s="1"/>
      <c r="S16" t="s">
        <v>14</v>
      </c>
      <c r="T16">
        <f>TINV(T8,T10)</f>
        <v>2.1314495455597742</v>
      </c>
    </row>
    <row r="17" spans="1:20" x14ac:dyDescent="0.25">
      <c r="A17" s="1">
        <v>5</v>
      </c>
      <c r="B17" s="1"/>
      <c r="C17" t="s">
        <v>16</v>
      </c>
      <c r="D17">
        <f>D7+D16*D5</f>
        <v>3.5907727468981117</v>
      </c>
      <c r="E17" s="1"/>
      <c r="F17" s="1"/>
      <c r="G17" s="1">
        <v>4</v>
      </c>
      <c r="H17" s="1"/>
      <c r="I17" t="s">
        <v>16</v>
      </c>
      <c r="J17">
        <f>J7+J16*J5</f>
        <v>3.5796537029536424</v>
      </c>
      <c r="L17" s="1"/>
      <c r="M17" s="1"/>
      <c r="N17" t="s">
        <v>16</v>
      </c>
      <c r="O17">
        <f>O7+O16*O5</f>
        <v>3.5870631628368406</v>
      </c>
      <c r="Q17" s="1">
        <v>4</v>
      </c>
      <c r="R17" s="1"/>
      <c r="S17" t="s">
        <v>16</v>
      </c>
      <c r="T17">
        <f>T7+T16*T5</f>
        <v>3.5101768934334641</v>
      </c>
    </row>
    <row r="18" spans="1:20" x14ac:dyDescent="0.25">
      <c r="B18" s="1"/>
      <c r="C18" t="s">
        <v>15</v>
      </c>
      <c r="D18">
        <f>-D16</f>
        <v>-2.1314495455597742</v>
      </c>
      <c r="E18" s="1"/>
      <c r="F18" s="1"/>
      <c r="H18" s="1"/>
      <c r="I18" t="s">
        <v>15</v>
      </c>
      <c r="J18">
        <f>-J16</f>
        <v>-2.1314495455597742</v>
      </c>
      <c r="M18" s="1"/>
      <c r="N18" t="s">
        <v>15</v>
      </c>
      <c r="O18">
        <f>-O16</f>
        <v>-2.1447866879178044</v>
      </c>
      <c r="R18" s="1"/>
      <c r="S18" t="s">
        <v>15</v>
      </c>
      <c r="T18">
        <f>-T16</f>
        <v>-2.1314495455597742</v>
      </c>
    </row>
    <row r="19" spans="1:20" x14ac:dyDescent="0.25">
      <c r="C19" t="s">
        <v>17</v>
      </c>
      <c r="D19">
        <f>D7+D18*D5</f>
        <v>2.4092272531018883</v>
      </c>
      <c r="I19" t="s">
        <v>17</v>
      </c>
      <c r="J19">
        <f>J7+J18*J5</f>
        <v>2.4203462970463576</v>
      </c>
      <c r="N19" t="s">
        <v>17</v>
      </c>
      <c r="O19">
        <f>O7+O18*O5</f>
        <v>2.4129368371631594</v>
      </c>
      <c r="S19" t="s">
        <v>17</v>
      </c>
      <c r="T19">
        <f>T7+T18*T5</f>
        <v>2.4898231065665359</v>
      </c>
    </row>
    <row r="20" spans="1:20" x14ac:dyDescent="0.25">
      <c r="C20" t="s">
        <v>18</v>
      </c>
      <c r="D20">
        <f>(D17-D3)/D5</f>
        <v>1.4549681203572276</v>
      </c>
      <c r="I20" t="s">
        <v>18</v>
      </c>
      <c r="J20">
        <f>(J17-J3)/J5</f>
        <v>1.6718109857828523</v>
      </c>
      <c r="N20" t="s">
        <v>18</v>
      </c>
      <c r="O20">
        <f>(O17-O3)/O5</f>
        <v>0.19629748612798528</v>
      </c>
      <c r="S20" t="s">
        <v>18</v>
      </c>
      <c r="T20">
        <f>(T17-T3)/T5</f>
        <v>3.6981484491610552</v>
      </c>
    </row>
    <row r="21" spans="1:20" x14ac:dyDescent="0.25">
      <c r="C21" t="s">
        <v>19</v>
      </c>
      <c r="D21">
        <f>(D19-D3)/D5</f>
        <v>-2.8079309707623192</v>
      </c>
      <c r="I21" t="s">
        <v>19</v>
      </c>
      <c r="J21">
        <f>(J19-J3)/J5</f>
        <v>-2.5910881053366959</v>
      </c>
      <c r="N21" t="s">
        <v>19</v>
      </c>
      <c r="O21">
        <f>(O19-O3)/O5</f>
        <v>-4.0932758897076233</v>
      </c>
      <c r="S21" t="s">
        <v>19</v>
      </c>
      <c r="T21">
        <f>(T19-T3)/T5</f>
        <v>-0.56475064195849412</v>
      </c>
    </row>
    <row r="22" spans="1:20" x14ac:dyDescent="0.25">
      <c r="C22" t="s">
        <v>20</v>
      </c>
      <c r="D22">
        <f>[1]!T_DIST(D20,D10,TRUE)</f>
        <v>0.91685747469378354</v>
      </c>
      <c r="I22" t="s">
        <v>20</v>
      </c>
      <c r="J22">
        <f>[1]!T_DIST(J20,J10,TRUE)</f>
        <v>0.94235689557653823</v>
      </c>
      <c r="N22" t="s">
        <v>20</v>
      </c>
      <c r="O22">
        <f>[1]!T_DIST(O20,O10,TRUE)</f>
        <v>0.57640089534202299</v>
      </c>
      <c r="S22" t="s">
        <v>20</v>
      </c>
      <c r="T22">
        <f>[1]!T_DIST(T20,T10,TRUE)</f>
        <v>0.99892639196560395</v>
      </c>
    </row>
    <row r="23" spans="1:20" x14ac:dyDescent="0.25">
      <c r="C23" t="s">
        <v>21</v>
      </c>
      <c r="D23">
        <f>[1]!T_DIST(D21,D10,TRUE)</f>
        <v>6.6230093671768575E-3</v>
      </c>
      <c r="I23" t="s">
        <v>21</v>
      </c>
      <c r="J23">
        <f>[1]!T_DIST(J21,J10,TRUE)</f>
        <v>1.022930872560901E-2</v>
      </c>
      <c r="N23" t="s">
        <v>21</v>
      </c>
      <c r="O23">
        <f>[1]!T_DIST(O21,O10,TRUE)</f>
        <v>5.4821922538261791E-4</v>
      </c>
      <c r="S23" t="s">
        <v>21</v>
      </c>
      <c r="T23">
        <f>[1]!T_DIST(T21,T10,TRUE)</f>
        <v>0.2902958404058838</v>
      </c>
    </row>
    <row r="24" spans="1:20" x14ac:dyDescent="0.25">
      <c r="C24" t="s">
        <v>12</v>
      </c>
      <c r="D24">
        <f>D22-D23</f>
        <v>0.91023446532660668</v>
      </c>
      <c r="I24" t="s">
        <v>12</v>
      </c>
      <c r="J24">
        <f>J22-J23</f>
        <v>0.93212758685092922</v>
      </c>
      <c r="N24" t="s">
        <v>12</v>
      </c>
      <c r="O24">
        <f>O22-O23</f>
        <v>0.57585267611664037</v>
      </c>
      <c r="S24" t="s">
        <v>12</v>
      </c>
      <c r="T24">
        <f>T22-T23</f>
        <v>0.70863055155972021</v>
      </c>
    </row>
    <row r="25" spans="1:20" x14ac:dyDescent="0.25">
      <c r="C25" t="s">
        <v>13</v>
      </c>
      <c r="D25">
        <f>1-D24</f>
        <v>8.9765534673393321E-2</v>
      </c>
      <c r="I25" t="s">
        <v>13</v>
      </c>
      <c r="J25">
        <f>1-J24</f>
        <v>6.7872413149070776E-2</v>
      </c>
      <c r="N25" t="s">
        <v>13</v>
      </c>
      <c r="O25">
        <f>1-O24</f>
        <v>0.42414732388335963</v>
      </c>
      <c r="S25" t="s">
        <v>13</v>
      </c>
      <c r="T25">
        <f>1-T24</f>
        <v>0.29136944844027979</v>
      </c>
    </row>
    <row r="26" spans="1:20" x14ac:dyDescent="0.25">
      <c r="C26" s="1"/>
      <c r="D26" s="1"/>
      <c r="I26" s="1"/>
      <c r="J26" s="1"/>
      <c r="N26" s="1"/>
      <c r="O26" s="1"/>
      <c r="S26" s="1"/>
      <c r="T26" s="1"/>
    </row>
    <row r="27" spans="1:20" x14ac:dyDescent="0.25">
      <c r="C27" s="1" t="s">
        <v>22</v>
      </c>
      <c r="D27" s="1">
        <f>TINV(D8*2,D10)</f>
        <v>1.7530503556925723</v>
      </c>
      <c r="I27" s="1" t="s">
        <v>22</v>
      </c>
      <c r="J27" s="1">
        <f>TINV(J8*2,J10)</f>
        <v>1.7530503556925723</v>
      </c>
      <c r="N27" s="1" t="s">
        <v>22</v>
      </c>
      <c r="O27" s="1">
        <f>TINV(O8*2,O10)</f>
        <v>1.7613101357748921</v>
      </c>
      <c r="S27" s="1" t="s">
        <v>22</v>
      </c>
      <c r="T27" s="1">
        <f>TINV(T8*2,T10)</f>
        <v>1.7530503556925723</v>
      </c>
    </row>
    <row r="28" spans="1:20" x14ac:dyDescent="0.25">
      <c r="C28" s="1" t="s">
        <v>23</v>
      </c>
      <c r="D28" s="1">
        <f>D7+D27*D5</f>
        <v>3.4858920429248177</v>
      </c>
      <c r="I28" s="1" t="s">
        <v>23</v>
      </c>
      <c r="J28" s="1">
        <f>J7+J27*J5</f>
        <v>3.4767469782516147</v>
      </c>
      <c r="N28" s="1" t="s">
        <v>23</v>
      </c>
      <c r="O28" s="1">
        <f>O7+O27*O5</f>
        <v>3.482099364412047</v>
      </c>
      <c r="S28" s="1" t="s">
        <v>23</v>
      </c>
      <c r="T28" s="1">
        <f>T7+T27*T5</f>
        <v>3.4196044829504899</v>
      </c>
    </row>
    <row r="29" spans="1:20" x14ac:dyDescent="0.25">
      <c r="C29" s="1" t="s">
        <v>11</v>
      </c>
      <c r="D29" s="1">
        <f>(D28-D3)/D5</f>
        <v>1.0765689304900263</v>
      </c>
      <c r="I29" s="1" t="s">
        <v>11</v>
      </c>
      <c r="J29" s="1">
        <f>(J28-J3)/J5</f>
        <v>1.293411795915651</v>
      </c>
      <c r="N29" s="1" t="s">
        <v>11</v>
      </c>
      <c r="O29" s="1">
        <f>(O28-O3)/O5</f>
        <v>-0.18717906601492748</v>
      </c>
      <c r="S29" s="1" t="s">
        <v>11</v>
      </c>
      <c r="T29" s="1">
        <f>(T28-T3)/T5</f>
        <v>3.3197492592938533</v>
      </c>
    </row>
    <row r="30" spans="1:20" x14ac:dyDescent="0.25">
      <c r="C30" s="1" t="s">
        <v>12</v>
      </c>
      <c r="D30">
        <f>[1]!T_DIST(D29,D10,TRUE)</f>
        <v>0.85065813539798352</v>
      </c>
      <c r="I30" s="1" t="s">
        <v>12</v>
      </c>
      <c r="J30">
        <f>[1]!T_DIST(J29,J10,TRUE)</f>
        <v>0.8922834844124633</v>
      </c>
      <c r="N30" s="1" t="s">
        <v>12</v>
      </c>
      <c r="O30">
        <f>[1]!T_DIST(O29,O10,TRUE)</f>
        <v>0.42710288849756761</v>
      </c>
      <c r="S30" s="1" t="s">
        <v>12</v>
      </c>
      <c r="T30">
        <f>[1]!T_DIST(T29,T10,TRUE)</f>
        <v>0.99766697008745586</v>
      </c>
    </row>
    <row r="31" spans="1:20" x14ac:dyDescent="0.25">
      <c r="C31" s="1" t="s">
        <v>13</v>
      </c>
      <c r="D31">
        <f>1-D30</f>
        <v>0.14934186460201648</v>
      </c>
      <c r="I31" s="1" t="s">
        <v>13</v>
      </c>
      <c r="J31">
        <f>1-J30</f>
        <v>0.1077165155875367</v>
      </c>
      <c r="N31" s="1" t="s">
        <v>13</v>
      </c>
      <c r="O31">
        <f>1-O30</f>
        <v>0.57289711150243239</v>
      </c>
      <c r="S31" s="1" t="s">
        <v>13</v>
      </c>
      <c r="T31">
        <f>1-T30</f>
        <v>2.3330299125441378E-3</v>
      </c>
    </row>
    <row r="32" spans="1:20" x14ac:dyDescent="0.25">
      <c r="C32" s="1"/>
      <c r="I32" s="1"/>
      <c r="N32" s="1"/>
      <c r="S32" s="1"/>
    </row>
    <row r="33" spans="1:31" x14ac:dyDescent="0.25">
      <c r="C33" s="1" t="s">
        <v>10</v>
      </c>
      <c r="D33">
        <f>(D3-D7)/D4</f>
        <v>0.16912035630063649</v>
      </c>
      <c r="I33" s="1" t="s">
        <v>10</v>
      </c>
      <c r="J33">
        <f>(J3-J7)/J4</f>
        <v>0.11490963994423042</v>
      </c>
      <c r="N33" s="1" t="s">
        <v>10</v>
      </c>
      <c r="O33">
        <f>(O3-O7)/O4</f>
        <v>0.5030977485864635</v>
      </c>
      <c r="S33" s="1" t="s">
        <v>10</v>
      </c>
      <c r="T33">
        <f>(T3-T7)/T4</f>
        <v>-0.39167472590032015</v>
      </c>
    </row>
    <row r="34" spans="1:31" x14ac:dyDescent="0.25">
      <c r="C34" s="1" t="s">
        <v>24</v>
      </c>
      <c r="D34">
        <f>D33*(1-3/(4*D10-1))</f>
        <v>0.16052101614975667</v>
      </c>
      <c r="I34" s="1" t="s">
        <v>24</v>
      </c>
      <c r="J34">
        <f>J33*(1-3/(4*J10-1))</f>
        <v>0.10906677689621871</v>
      </c>
      <c r="N34" s="1" t="s">
        <v>24</v>
      </c>
      <c r="O34">
        <f>O33*(1-3/(4*O10-1))</f>
        <v>0.47565605320902005</v>
      </c>
      <c r="S34" s="1" t="s">
        <v>24</v>
      </c>
      <c r="T34">
        <f>T33*(1-3/(4*T10-1))</f>
        <v>-0.37175906187149033</v>
      </c>
    </row>
    <row r="36" spans="1:3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31" s="3" customFormat="1" x14ac:dyDescent="0.25">
      <c r="A37" s="3" t="s">
        <v>29</v>
      </c>
      <c r="G37" s="3" t="s">
        <v>30</v>
      </c>
      <c r="L37" s="3" t="s">
        <v>31</v>
      </c>
      <c r="Q37" s="3" t="s">
        <v>32</v>
      </c>
      <c r="V37" s="3" t="s">
        <v>33</v>
      </c>
      <c r="AA37" s="3" t="s">
        <v>34</v>
      </c>
    </row>
    <row r="38" spans="1:31" x14ac:dyDescent="0.25">
      <c r="A38" s="1">
        <v>3</v>
      </c>
      <c r="B38" s="1"/>
      <c r="C38" s="1" t="s">
        <v>0</v>
      </c>
      <c r="D38" s="1">
        <f>COUNT(A38:A53)</f>
        <v>14</v>
      </c>
      <c r="G38" s="1">
        <v>2</v>
      </c>
      <c r="H38" s="1"/>
      <c r="I38" s="1" t="s">
        <v>0</v>
      </c>
      <c r="J38" s="1">
        <f>COUNT(G38:G53)</f>
        <v>14</v>
      </c>
      <c r="L38" s="1">
        <v>3</v>
      </c>
      <c r="M38" s="1"/>
      <c r="N38" s="1" t="s">
        <v>0</v>
      </c>
      <c r="O38" s="1">
        <f>COUNT(L38:L53)</f>
        <v>14</v>
      </c>
      <c r="Q38" s="1">
        <v>3</v>
      </c>
      <c r="R38" s="1"/>
      <c r="S38" s="1" t="s">
        <v>0</v>
      </c>
      <c r="T38" s="1">
        <f>COUNT(Q38:Q53)</f>
        <v>13</v>
      </c>
      <c r="V38" s="1">
        <v>3</v>
      </c>
      <c r="W38" s="1"/>
      <c r="X38" s="1" t="s">
        <v>0</v>
      </c>
      <c r="Y38" s="1">
        <f>COUNT(V38:V53)</f>
        <v>13</v>
      </c>
      <c r="AA38" s="1">
        <v>2</v>
      </c>
      <c r="AB38" s="1"/>
      <c r="AC38" s="1" t="s">
        <v>0</v>
      </c>
      <c r="AD38" s="1">
        <f>COUNT(AA38:AA53)</f>
        <v>12</v>
      </c>
    </row>
    <row r="39" spans="1:31" x14ac:dyDescent="0.25">
      <c r="A39" s="1">
        <v>3</v>
      </c>
      <c r="B39" s="1"/>
      <c r="C39" s="1" t="s">
        <v>1</v>
      </c>
      <c r="D39" s="1">
        <f>AVERAGE(A38:A53)</f>
        <v>4</v>
      </c>
      <c r="E39">
        <f>MEDIAN(A38:A51)</f>
        <v>4</v>
      </c>
      <c r="F39" t="s">
        <v>35</v>
      </c>
      <c r="G39" s="1">
        <v>2</v>
      </c>
      <c r="H39" s="1"/>
      <c r="I39" s="1" t="s">
        <v>1</v>
      </c>
      <c r="J39" s="1">
        <f>AVERAGE(G38:G53)</f>
        <v>3.5</v>
      </c>
      <c r="K39">
        <f>MEDIAN(G38:G51)</f>
        <v>4</v>
      </c>
      <c r="L39" s="1">
        <v>3</v>
      </c>
      <c r="M39" s="1"/>
      <c r="N39" s="1" t="s">
        <v>1</v>
      </c>
      <c r="O39" s="1">
        <f>AVERAGE(L38:L53)</f>
        <v>4.2142857142857144</v>
      </c>
      <c r="P39">
        <f>MEDIAN(L38:L51)</f>
        <v>4</v>
      </c>
      <c r="Q39" s="1">
        <v>3</v>
      </c>
      <c r="R39" s="1"/>
      <c r="S39" s="1" t="s">
        <v>1</v>
      </c>
      <c r="T39" s="1">
        <f>AVERAGE(Q38:Q53)</f>
        <v>4.0769230769230766</v>
      </c>
      <c r="U39">
        <f>MEDIAN(Q38:Q50)</f>
        <v>4</v>
      </c>
      <c r="V39" s="1">
        <v>3</v>
      </c>
      <c r="W39" s="1"/>
      <c r="X39" s="1" t="s">
        <v>1</v>
      </c>
      <c r="Y39" s="1">
        <f>AVERAGE(V38:V53)</f>
        <v>3.6923076923076925</v>
      </c>
      <c r="Z39">
        <f>MEDIAN(V38:V51)</f>
        <v>4</v>
      </c>
      <c r="AA39" s="1">
        <v>3</v>
      </c>
      <c r="AB39" s="1"/>
      <c r="AC39" s="1" t="s">
        <v>1</v>
      </c>
      <c r="AD39" s="1">
        <f>AVERAGE(AA38:AA53)</f>
        <v>3.5</v>
      </c>
      <c r="AE39">
        <f>MEDIAN(AA38:AA51)</f>
        <v>4</v>
      </c>
    </row>
    <row r="40" spans="1:31" x14ac:dyDescent="0.25">
      <c r="A40" s="1">
        <v>3</v>
      </c>
      <c r="B40" s="1"/>
      <c r="C40" s="1" t="s">
        <v>2</v>
      </c>
      <c r="D40" s="1">
        <f>_xlfn.STDEV.S(A38:A53)</f>
        <v>0.67936622048675743</v>
      </c>
      <c r="E40">
        <f>SKEW(A38:A51)</f>
        <v>-7.9708319716677906E-17</v>
      </c>
      <c r="F40" t="s">
        <v>36</v>
      </c>
      <c r="G40" s="1">
        <v>2</v>
      </c>
      <c r="H40" s="1"/>
      <c r="I40" s="1" t="s">
        <v>2</v>
      </c>
      <c r="J40" s="1">
        <f>_xlfn.STDEV.S(G38:G53)</f>
        <v>1.0190493307301363</v>
      </c>
      <c r="K40">
        <f>SKEW(G38:G51)</f>
        <v>-0.25441286446211908</v>
      </c>
      <c r="L40" s="1">
        <v>4</v>
      </c>
      <c r="M40" s="1"/>
      <c r="N40" s="1" t="s">
        <v>2</v>
      </c>
      <c r="O40" s="1">
        <f>_xlfn.STDEV.S(L38:L53)</f>
        <v>0.69929320675306816</v>
      </c>
      <c r="P40">
        <f>SKEW(L38:L51)</f>
        <v>-0.32135175767973356</v>
      </c>
      <c r="Q40" s="1">
        <v>3</v>
      </c>
      <c r="R40" s="1"/>
      <c r="S40" s="1" t="s">
        <v>2</v>
      </c>
      <c r="T40" s="1">
        <f>_xlfn.STDEV.S(Q38:Q53)</f>
        <v>0.86231649850257674</v>
      </c>
      <c r="U40">
        <f>SKEW(Q38:Q50)</f>
        <v>-0.16358939086282684</v>
      </c>
      <c r="V40" s="1">
        <v>3</v>
      </c>
      <c r="W40" s="1"/>
      <c r="X40" s="1" t="s">
        <v>2</v>
      </c>
      <c r="Y40" s="1">
        <f>_xlfn.STDEV.S(V38:V53)</f>
        <v>0.75106761619881102</v>
      </c>
      <c r="Z40">
        <f>SKEW(V38:V50)</f>
        <v>0.61070092233746143</v>
      </c>
      <c r="AA40" s="1">
        <v>3</v>
      </c>
      <c r="AB40" s="1"/>
      <c r="AC40" s="1" t="s">
        <v>2</v>
      </c>
      <c r="AD40" s="1">
        <f>_xlfn.STDEV.S(AA38:AA53)</f>
        <v>0.67419986246324204</v>
      </c>
      <c r="AE40">
        <f>SKEW(AA38:AA49)</f>
        <v>-1.0679325821417758</v>
      </c>
    </row>
    <row r="41" spans="1:31" x14ac:dyDescent="0.25">
      <c r="A41" s="1">
        <v>4</v>
      </c>
      <c r="B41" s="1"/>
      <c r="C41" s="1" t="s">
        <v>3</v>
      </c>
      <c r="D41" s="1">
        <f>D40/SQRT(D38)</f>
        <v>0.18156825980064073</v>
      </c>
      <c r="E41">
        <f>_xlfn.MODE.SNGL(A38:A51)</f>
        <v>4</v>
      </c>
      <c r="F41" t="s">
        <v>37</v>
      </c>
      <c r="G41" s="1">
        <v>3</v>
      </c>
      <c r="H41" s="1"/>
      <c r="I41" s="1" t="s">
        <v>3</v>
      </c>
      <c r="J41" s="1">
        <f>J40/SQRT(J38)</f>
        <v>0.2723523897009611</v>
      </c>
      <c r="K41">
        <f>_xlfn.MODE.SNGL(G38:G51)</f>
        <v>4</v>
      </c>
      <c r="L41" s="1">
        <v>4</v>
      </c>
      <c r="M41" s="1"/>
      <c r="N41" s="1" t="s">
        <v>3</v>
      </c>
      <c r="O41" s="1">
        <f>O40/SQRT(O38)</f>
        <v>0.18689397089774676</v>
      </c>
      <c r="P41">
        <f>_xlfn.MODE.SNGL(L38:L51)</f>
        <v>4</v>
      </c>
      <c r="Q41" s="1">
        <v>3</v>
      </c>
      <c r="R41" s="1"/>
      <c r="S41" s="1" t="s">
        <v>3</v>
      </c>
      <c r="T41" s="1">
        <f>T40/SQRT(T38)</f>
        <v>0.23916356546381592</v>
      </c>
      <c r="U41">
        <f>_xlfn.MODE.SNGL(Q38:Q51)</f>
        <v>5</v>
      </c>
      <c r="V41" s="1">
        <v>3</v>
      </c>
      <c r="W41" s="1"/>
      <c r="X41" s="1" t="s">
        <v>3</v>
      </c>
      <c r="Y41" s="1">
        <f>Y40/SQRT(Y38)</f>
        <v>0.20830867704194778</v>
      </c>
      <c r="Z41">
        <f>_xlfn.MODE.SNGL(V38:V51)</f>
        <v>3</v>
      </c>
      <c r="AA41" s="1">
        <v>3</v>
      </c>
      <c r="AB41" s="1"/>
      <c r="AC41" s="1" t="s">
        <v>3</v>
      </c>
      <c r="AD41" s="1">
        <f>AD40/SQRT(AD38)</f>
        <v>0.19462473604038075</v>
      </c>
      <c r="AE41">
        <f>_xlfn.MODE.SNGL(AA38:AA51)</f>
        <v>4</v>
      </c>
    </row>
    <row r="42" spans="1:31" x14ac:dyDescent="0.25">
      <c r="A42" s="1">
        <v>4</v>
      </c>
      <c r="B42" s="1"/>
      <c r="C42" s="1"/>
      <c r="D42" s="1"/>
      <c r="G42" s="1">
        <v>3</v>
      </c>
      <c r="H42" s="1"/>
      <c r="I42" s="1"/>
      <c r="J42" s="1"/>
      <c r="L42" s="1">
        <v>4</v>
      </c>
      <c r="M42" s="1"/>
      <c r="N42" s="1"/>
      <c r="O42" s="1"/>
      <c r="Q42" s="1">
        <v>4</v>
      </c>
      <c r="R42" s="1"/>
      <c r="S42" s="1"/>
      <c r="T42" s="1"/>
      <c r="V42" s="1">
        <v>3</v>
      </c>
      <c r="W42" s="1"/>
      <c r="X42" s="1"/>
      <c r="Y42" s="1"/>
      <c r="AA42" s="1">
        <v>3</v>
      </c>
      <c r="AB42" s="1"/>
      <c r="AC42" s="1"/>
      <c r="AD42" s="1"/>
    </row>
    <row r="43" spans="1:31" ht="30" x14ac:dyDescent="0.25">
      <c r="A43" s="1">
        <v>4</v>
      </c>
      <c r="B43" s="1"/>
      <c r="C43" s="1" t="s">
        <v>4</v>
      </c>
      <c r="D43" s="1">
        <v>3</v>
      </c>
      <c r="G43" s="1">
        <v>3</v>
      </c>
      <c r="H43" s="1"/>
      <c r="I43" s="1" t="s">
        <v>4</v>
      </c>
      <c r="J43" s="1">
        <v>3</v>
      </c>
      <c r="L43" s="1">
        <v>4</v>
      </c>
      <c r="M43" s="1"/>
      <c r="N43" s="1" t="s">
        <v>4</v>
      </c>
      <c r="O43" s="1">
        <v>3</v>
      </c>
      <c r="Q43" s="1">
        <v>4</v>
      </c>
      <c r="R43" s="1"/>
      <c r="S43" s="1" t="s">
        <v>4</v>
      </c>
      <c r="T43" s="1">
        <v>3</v>
      </c>
      <c r="V43" s="1">
        <v>3</v>
      </c>
      <c r="W43" s="1"/>
      <c r="X43" s="1" t="s">
        <v>4</v>
      </c>
      <c r="Y43" s="1">
        <v>3</v>
      </c>
      <c r="AA43" s="1">
        <v>4</v>
      </c>
      <c r="AB43" s="1"/>
      <c r="AC43" s="1" t="s">
        <v>4</v>
      </c>
      <c r="AD43" s="1">
        <v>3</v>
      </c>
    </row>
    <row r="44" spans="1:31" x14ac:dyDescent="0.25">
      <c r="A44" s="1">
        <v>4</v>
      </c>
      <c r="B44" s="1"/>
      <c r="C44" s="1" t="s">
        <v>5</v>
      </c>
      <c r="D44" s="1">
        <v>0.05</v>
      </c>
      <c r="G44" s="1">
        <v>4</v>
      </c>
      <c r="H44" s="1"/>
      <c r="I44" s="1" t="s">
        <v>5</v>
      </c>
      <c r="J44" s="1">
        <v>0.05</v>
      </c>
      <c r="L44" s="1">
        <v>4</v>
      </c>
      <c r="M44" s="1"/>
      <c r="N44" s="1" t="s">
        <v>5</v>
      </c>
      <c r="O44" s="1">
        <v>0.05</v>
      </c>
      <c r="Q44" s="1">
        <v>4</v>
      </c>
      <c r="R44" s="1"/>
      <c r="S44" s="1" t="s">
        <v>5</v>
      </c>
      <c r="T44" s="1">
        <v>0.05</v>
      </c>
      <c r="V44" s="1">
        <v>4</v>
      </c>
      <c r="W44" s="1"/>
      <c r="X44" s="1" t="s">
        <v>5</v>
      </c>
      <c r="Y44" s="1">
        <v>0.05</v>
      </c>
      <c r="AA44" s="1">
        <v>4</v>
      </c>
      <c r="AB44" s="1"/>
      <c r="AC44" s="1" t="s">
        <v>5</v>
      </c>
      <c r="AD44" s="1">
        <v>0.05</v>
      </c>
    </row>
    <row r="45" spans="1:31" x14ac:dyDescent="0.25">
      <c r="A45" s="1">
        <v>4</v>
      </c>
      <c r="B45" s="1"/>
      <c r="C45" s="1" t="s">
        <v>6</v>
      </c>
      <c r="D45" s="1">
        <v>2</v>
      </c>
      <c r="G45" s="1">
        <v>4</v>
      </c>
      <c r="H45" s="1"/>
      <c r="I45" s="1" t="s">
        <v>6</v>
      </c>
      <c r="J45" s="1">
        <v>2</v>
      </c>
      <c r="L45" s="1">
        <v>4</v>
      </c>
      <c r="M45" s="1"/>
      <c r="N45" s="1" t="s">
        <v>6</v>
      </c>
      <c r="O45" s="1">
        <v>2</v>
      </c>
      <c r="Q45" s="1">
        <v>4</v>
      </c>
      <c r="R45" s="1"/>
      <c r="S45" s="1" t="s">
        <v>6</v>
      </c>
      <c r="T45" s="1">
        <v>2</v>
      </c>
      <c r="V45" s="1">
        <v>4</v>
      </c>
      <c r="W45" s="1"/>
      <c r="X45" s="1" t="s">
        <v>6</v>
      </c>
      <c r="Y45" s="1">
        <v>2</v>
      </c>
      <c r="AA45" s="1">
        <v>4</v>
      </c>
      <c r="AB45" s="1"/>
      <c r="AC45" s="1" t="s">
        <v>6</v>
      </c>
      <c r="AD45" s="1">
        <v>2</v>
      </c>
    </row>
    <row r="46" spans="1:31" x14ac:dyDescent="0.25">
      <c r="A46" s="1">
        <v>4</v>
      </c>
      <c r="B46" s="1"/>
      <c r="C46" s="1" t="s">
        <v>7</v>
      </c>
      <c r="D46" s="1">
        <f>D38-1</f>
        <v>13</v>
      </c>
      <c r="G46" s="1">
        <v>4</v>
      </c>
      <c r="H46" s="1"/>
      <c r="I46" s="1" t="s">
        <v>7</v>
      </c>
      <c r="J46" s="1">
        <f>J38-1</f>
        <v>13</v>
      </c>
      <c r="L46" s="1">
        <v>4</v>
      </c>
      <c r="M46" s="1"/>
      <c r="N46" s="1" t="s">
        <v>7</v>
      </c>
      <c r="O46" s="1">
        <f>O38-1</f>
        <v>13</v>
      </c>
      <c r="Q46" s="1">
        <v>5</v>
      </c>
      <c r="R46" s="1"/>
      <c r="S46" s="1" t="s">
        <v>7</v>
      </c>
      <c r="T46" s="1">
        <f>T38-1</f>
        <v>12</v>
      </c>
      <c r="V46" s="1">
        <v>4</v>
      </c>
      <c r="W46" s="1"/>
      <c r="X46" s="1" t="s">
        <v>7</v>
      </c>
      <c r="Y46" s="1">
        <f>Y38-1</f>
        <v>12</v>
      </c>
      <c r="AA46" s="1">
        <v>4</v>
      </c>
      <c r="AB46" s="1"/>
      <c r="AC46" s="1" t="s">
        <v>7</v>
      </c>
      <c r="AD46" s="1">
        <f>AD38-1</f>
        <v>11</v>
      </c>
    </row>
    <row r="47" spans="1:31" x14ac:dyDescent="0.25">
      <c r="A47" s="1">
        <v>4</v>
      </c>
      <c r="B47" s="1"/>
      <c r="C47" s="1" t="s">
        <v>8</v>
      </c>
      <c r="D47" s="1">
        <f>(D39-D43)/D41</f>
        <v>5.5075705472861021</v>
      </c>
      <c r="G47" s="1">
        <v>4</v>
      </c>
      <c r="H47" s="1"/>
      <c r="I47" s="1" t="s">
        <v>8</v>
      </c>
      <c r="J47" s="1">
        <f>(J39-J43)/J41</f>
        <v>1.8358568490953673</v>
      </c>
      <c r="L47" s="1">
        <v>5</v>
      </c>
      <c r="M47" s="1"/>
      <c r="N47" s="1" t="s">
        <v>8</v>
      </c>
      <c r="O47" s="1">
        <f>(O39-O43)/O41</f>
        <v>6.4971904040182933</v>
      </c>
      <c r="Q47" s="1">
        <v>5</v>
      </c>
      <c r="R47" s="1"/>
      <c r="S47" s="1" t="s">
        <v>8</v>
      </c>
      <c r="T47" s="1">
        <f>(T39-T43)/T41</f>
        <v>4.5028726463187345</v>
      </c>
      <c r="V47" s="1">
        <v>4</v>
      </c>
      <c r="W47" s="1"/>
      <c r="X47" s="1" t="s">
        <v>8</v>
      </c>
      <c r="Y47" s="1">
        <f>(Y39-Y43)/Y41</f>
        <v>3.3234702564419836</v>
      </c>
      <c r="AA47" s="1">
        <v>4</v>
      </c>
      <c r="AB47" s="1"/>
      <c r="AC47" s="1" t="s">
        <v>8</v>
      </c>
      <c r="AD47" s="1">
        <f>(AD39-AD43)/AD41</f>
        <v>2.5690465157330258</v>
      </c>
    </row>
    <row r="48" spans="1:31" x14ac:dyDescent="0.25">
      <c r="A48" s="1">
        <v>4</v>
      </c>
      <c r="B48" s="1"/>
      <c r="C48" s="1" t="s">
        <v>9</v>
      </c>
      <c r="D48">
        <f>_xlfn.T.DIST.RT(D47,D46)</f>
        <v>5.042133636310112E-5</v>
      </c>
      <c r="G48" s="1">
        <v>4</v>
      </c>
      <c r="H48" s="1"/>
      <c r="I48" s="1" t="s">
        <v>9</v>
      </c>
      <c r="J48">
        <f>_xlfn.T.DIST.2T(J47,J46)</f>
        <v>8.9349875970482023E-2</v>
      </c>
      <c r="L48" s="1">
        <v>5</v>
      </c>
      <c r="M48" s="1"/>
      <c r="N48" s="1" t="s">
        <v>9</v>
      </c>
      <c r="O48" s="7">
        <f>_xlfn.T.DIST.2T(O47,O46)</f>
        <v>2.0123754997020337E-5</v>
      </c>
      <c r="Q48" s="1">
        <v>5</v>
      </c>
      <c r="R48" s="1"/>
      <c r="S48" s="1" t="s">
        <v>9</v>
      </c>
      <c r="T48">
        <f>_xlfn.T.DIST.2T(T47,T46)</f>
        <v>7.2302808206044916E-4</v>
      </c>
      <c r="V48" s="1">
        <v>4</v>
      </c>
      <c r="W48" s="1"/>
      <c r="X48" s="1" t="s">
        <v>9</v>
      </c>
      <c r="Y48">
        <f>_xlfn.T.DIST.2T(Y47,Y46)</f>
        <v>6.0710487499900483E-3</v>
      </c>
      <c r="AA48" s="1">
        <v>4</v>
      </c>
      <c r="AB48" s="1"/>
      <c r="AC48" s="1" t="s">
        <v>9</v>
      </c>
      <c r="AD48">
        <f>_xlfn.T.DIST.2T(AD47,AD46)</f>
        <v>2.6094682241525793E-2</v>
      </c>
    </row>
    <row r="49" spans="1:30" x14ac:dyDescent="0.25">
      <c r="A49" s="1">
        <v>5</v>
      </c>
      <c r="B49" s="1"/>
      <c r="C49" s="1"/>
      <c r="D49" s="1" t="str">
        <f>IF(D48&lt;D44,"yes","no")</f>
        <v>yes</v>
      </c>
      <c r="G49" s="1">
        <v>4</v>
      </c>
      <c r="H49" s="1"/>
      <c r="I49" s="1"/>
      <c r="J49" s="1" t="str">
        <f>IF(J48&lt;J44,"yes","no")</f>
        <v>no</v>
      </c>
      <c r="L49" s="1">
        <v>5</v>
      </c>
      <c r="M49" s="1"/>
      <c r="N49" s="1"/>
      <c r="O49" s="1" t="str">
        <f>IF(O48&lt;O44,"yes","no")</f>
        <v>yes</v>
      </c>
      <c r="Q49" s="1">
        <v>5</v>
      </c>
      <c r="R49" s="1"/>
      <c r="S49" s="1"/>
      <c r="T49" s="1" t="str">
        <f>IF(T48&lt;T44,"yes","no")</f>
        <v>yes</v>
      </c>
      <c r="V49" s="1">
        <v>5</v>
      </c>
      <c r="W49" s="1"/>
      <c r="X49" s="1"/>
      <c r="Y49" s="1" t="str">
        <f>IF(Y48&lt;Y44,"yes","no")</f>
        <v>yes</v>
      </c>
      <c r="AA49" s="1">
        <v>4</v>
      </c>
      <c r="AB49" s="1"/>
      <c r="AC49" s="1"/>
      <c r="AD49" s="1" t="str">
        <f>IF(AD48&lt;AD44,"yes","no")</f>
        <v>yes</v>
      </c>
    </row>
    <row r="50" spans="1:30" x14ac:dyDescent="0.25">
      <c r="A50" s="1">
        <v>5</v>
      </c>
      <c r="B50" s="1"/>
      <c r="D50" s="8">
        <f>[1]!SignTest(A38:A51,3)</f>
        <v>4.8828124999999995E-4</v>
      </c>
      <c r="G50" s="1">
        <v>5</v>
      </c>
      <c r="H50" s="1"/>
      <c r="J50">
        <f>[1]!SignTest(G38:G51,3)</f>
        <v>0.11328125</v>
      </c>
      <c r="L50" s="1">
        <v>5</v>
      </c>
      <c r="M50" s="1"/>
      <c r="O50">
        <f>[1]!SignTest(L38:L51,3)</f>
        <v>2.4414062500000016E-4</v>
      </c>
      <c r="Q50" s="1">
        <v>5</v>
      </c>
      <c r="R50" s="1"/>
      <c r="T50" s="6">
        <f>[1]!SignTest(Q38:Q51,3)</f>
        <v>1.953125E-3</v>
      </c>
      <c r="V50" s="1">
        <v>5</v>
      </c>
      <c r="W50" s="1"/>
      <c r="Y50" s="5">
        <f>[1]!SignTest(V38:V51,3)</f>
        <v>7.8125000000000017E-3</v>
      </c>
      <c r="AA50" s="1"/>
      <c r="AB50" s="1"/>
      <c r="AD50" s="5">
        <f>[1]!SignTest(AA38:AA51,3)</f>
        <v>3.5156250000000007E-2</v>
      </c>
    </row>
    <row r="51" spans="1:30" x14ac:dyDescent="0.25">
      <c r="A51" s="1">
        <v>5</v>
      </c>
      <c r="B51" s="1"/>
      <c r="D51">
        <f>BINOMDIST(0, 11, 0.5, TRUE)</f>
        <v>4.8828124999999995E-4</v>
      </c>
      <c r="G51" s="1">
        <v>5</v>
      </c>
      <c r="H51" s="1"/>
      <c r="J51">
        <f>BINOMDIST(3, 11, 0.5, TRUE)</f>
        <v>0.11328125</v>
      </c>
      <c r="L51" s="1">
        <v>5</v>
      </c>
      <c r="M51" s="1"/>
      <c r="Q51" s="1"/>
      <c r="R51" s="1"/>
      <c r="V51" s="1"/>
      <c r="W51" s="1"/>
      <c r="AA51" s="1"/>
      <c r="AB51" s="1"/>
    </row>
    <row r="52" spans="1:30" x14ac:dyDescent="0.25">
      <c r="A52" s="1"/>
      <c r="B52" s="1"/>
      <c r="C52" t="s">
        <v>14</v>
      </c>
      <c r="D52">
        <f>TINV(D44,D46)</f>
        <v>2.1603686564627926</v>
      </c>
      <c r="G52" s="1"/>
      <c r="H52" s="1"/>
      <c r="I52" t="s">
        <v>14</v>
      </c>
      <c r="J52">
        <f>TINV(J44,J46)</f>
        <v>2.1603686564627926</v>
      </c>
      <c r="L52" s="1"/>
      <c r="M52" s="1"/>
      <c r="N52" t="s">
        <v>14</v>
      </c>
      <c r="O52">
        <f>TINV(O44,O46)</f>
        <v>2.1603686564627926</v>
      </c>
      <c r="Q52" s="1"/>
      <c r="R52" s="1"/>
      <c r="S52" t="s">
        <v>14</v>
      </c>
      <c r="T52">
        <f>TINV(T44,T46)</f>
        <v>2.1788128296672284</v>
      </c>
      <c r="V52" s="1"/>
      <c r="W52" s="1"/>
      <c r="X52" t="s">
        <v>14</v>
      </c>
      <c r="Y52">
        <f>TINV(Y44,Y46)</f>
        <v>2.1788128296672284</v>
      </c>
      <c r="AA52" s="1"/>
      <c r="AB52" s="1"/>
      <c r="AC52" t="s">
        <v>14</v>
      </c>
      <c r="AD52">
        <f>TINV(AD44,AD46)</f>
        <v>2.2009851600916384</v>
      </c>
    </row>
    <row r="53" spans="1:30" x14ac:dyDescent="0.25">
      <c r="A53" s="1"/>
      <c r="B53" s="1"/>
      <c r="C53" t="s">
        <v>16</v>
      </c>
      <c r="D53">
        <f>D43+D52*D41</f>
        <v>3.3922543774817973</v>
      </c>
      <c r="G53" s="1"/>
      <c r="H53" s="1"/>
      <c r="I53" t="s">
        <v>16</v>
      </c>
      <c r="J53">
        <f>J43+J52*J41</f>
        <v>3.5883815662226963</v>
      </c>
      <c r="L53" s="1"/>
      <c r="M53" s="1"/>
      <c r="N53" t="s">
        <v>16</v>
      </c>
      <c r="O53">
        <f>O43+O52*O41</f>
        <v>3.4037598768093615</v>
      </c>
      <c r="Q53" s="1"/>
      <c r="R53" s="1"/>
      <c r="S53" t="s">
        <v>16</v>
      </c>
      <c r="T53">
        <f>T43+T52*T41</f>
        <v>3.5210926448215201</v>
      </c>
      <c r="V53" s="1"/>
      <c r="W53" s="1"/>
      <c r="X53" t="s">
        <v>16</v>
      </c>
      <c r="Y53">
        <f>Y43+Y52*Y41</f>
        <v>3.4538656180700031</v>
      </c>
      <c r="AA53" s="1"/>
      <c r="AB53" s="1"/>
      <c r="AC53" t="s">
        <v>16</v>
      </c>
      <c r="AD53">
        <f>AD43+AD52*AD41</f>
        <v>3.4283661558116303</v>
      </c>
    </row>
    <row r="54" spans="1:30" x14ac:dyDescent="0.25">
      <c r="A54" s="1"/>
      <c r="B54" s="1"/>
      <c r="C54" t="s">
        <v>15</v>
      </c>
      <c r="D54">
        <f>-D52</f>
        <v>-2.1603686564627926</v>
      </c>
      <c r="G54" s="1"/>
      <c r="H54" s="1"/>
      <c r="I54" t="s">
        <v>15</v>
      </c>
      <c r="J54">
        <f>-J52</f>
        <v>-2.1603686564627926</v>
      </c>
      <c r="L54" s="1"/>
      <c r="M54" s="1"/>
      <c r="N54" t="s">
        <v>15</v>
      </c>
      <c r="O54">
        <f>-O52</f>
        <v>-2.1603686564627926</v>
      </c>
      <c r="Q54" s="1"/>
      <c r="R54" s="1"/>
      <c r="S54" t="s">
        <v>15</v>
      </c>
      <c r="T54">
        <f>-T52</f>
        <v>-2.1788128296672284</v>
      </c>
      <c r="V54" s="1"/>
      <c r="W54" s="1"/>
      <c r="X54" t="s">
        <v>15</v>
      </c>
      <c r="Y54">
        <f>-Y52</f>
        <v>-2.1788128296672284</v>
      </c>
      <c r="AA54" s="1"/>
      <c r="AB54" s="1"/>
      <c r="AC54" t="s">
        <v>15</v>
      </c>
      <c r="AD54">
        <f>-AD52</f>
        <v>-2.2009851600916384</v>
      </c>
    </row>
    <row r="55" spans="1:30" x14ac:dyDescent="0.25">
      <c r="C55" t="s">
        <v>17</v>
      </c>
      <c r="D55">
        <f>D43+D54*D41</f>
        <v>2.6077456225182027</v>
      </c>
      <c r="I55" t="s">
        <v>17</v>
      </c>
      <c r="J55">
        <f>J43+J54*J41</f>
        <v>2.4116184337773037</v>
      </c>
      <c r="N55" t="s">
        <v>17</v>
      </c>
      <c r="O55">
        <f>O43+O54*O41</f>
        <v>2.5962401231906385</v>
      </c>
      <c r="S55" t="s">
        <v>17</v>
      </c>
      <c r="T55">
        <f>T43+T54*T41</f>
        <v>2.4789073551784799</v>
      </c>
      <c r="X55" t="s">
        <v>17</v>
      </c>
      <c r="Y55">
        <f>Y43+Y54*Y41</f>
        <v>2.5461343819299969</v>
      </c>
      <c r="AC55" t="s">
        <v>17</v>
      </c>
      <c r="AD55">
        <f>AD43+AD54*AD41</f>
        <v>2.5716338441883697</v>
      </c>
    </row>
    <row r="56" spans="1:30" x14ac:dyDescent="0.25">
      <c r="C56" t="s">
        <v>18</v>
      </c>
      <c r="D56">
        <f>(D53-D39)/D41</f>
        <v>-3.3472018908233108</v>
      </c>
      <c r="I56" t="s">
        <v>18</v>
      </c>
      <c r="J56">
        <f>(J53-J39)/J41</f>
        <v>0.32451180736742563</v>
      </c>
      <c r="N56" t="s">
        <v>18</v>
      </c>
      <c r="O56">
        <f>(O53-O39)/O41</f>
        <v>-4.3368217475554998</v>
      </c>
      <c r="S56" t="s">
        <v>18</v>
      </c>
      <c r="T56">
        <f>(T53-T39)/T41</f>
        <v>-2.3240598166515065</v>
      </c>
      <c r="X56" t="s">
        <v>18</v>
      </c>
      <c r="Y56">
        <f>(Y53-Y39)/Y41</f>
        <v>-1.1446574267747547</v>
      </c>
      <c r="AC56" t="s">
        <v>18</v>
      </c>
      <c r="AD56">
        <f>(AD53-AD39)/AD41</f>
        <v>-0.36806135564138731</v>
      </c>
    </row>
    <row r="57" spans="1:30" x14ac:dyDescent="0.25">
      <c r="C57" t="s">
        <v>19</v>
      </c>
      <c r="D57">
        <f>(D55-D39)/D41</f>
        <v>-7.6679392037488929</v>
      </c>
      <c r="I57" t="s">
        <v>19</v>
      </c>
      <c r="J57">
        <f>(J55-J39)/J41</f>
        <v>-3.9962255055581601</v>
      </c>
      <c r="N57" t="s">
        <v>19</v>
      </c>
      <c r="O57">
        <f>(O55-O39)/O41</f>
        <v>-8.6575590604810859</v>
      </c>
      <c r="S57" t="s">
        <v>19</v>
      </c>
      <c r="T57">
        <f>(T55-T39)/T41</f>
        <v>-6.6816854759859625</v>
      </c>
      <c r="X57" t="s">
        <v>19</v>
      </c>
      <c r="Y57">
        <f>(Y55-Y39)/Y41</f>
        <v>-5.5022830861092125</v>
      </c>
      <c r="AC57" t="s">
        <v>19</v>
      </c>
      <c r="AD57">
        <f>(AD55-AD39)/AD41</f>
        <v>-4.7700316758246641</v>
      </c>
    </row>
    <row r="58" spans="1:30" x14ac:dyDescent="0.25">
      <c r="C58" t="s">
        <v>20</v>
      </c>
      <c r="D58">
        <f>[1]!T_DIST(D56,D46,TRUE)</f>
        <v>2.6244361052494836E-3</v>
      </c>
      <c r="I58" t="s">
        <v>20</v>
      </c>
      <c r="J58">
        <f>[1]!T_DIST(J56,J46,TRUE)</f>
        <v>0.62464344223650536</v>
      </c>
      <c r="N58" t="s">
        <v>20</v>
      </c>
      <c r="O58">
        <f>[1]!T_DIST(O56,O46,TRUE)</f>
        <v>4.0319945602940166E-4</v>
      </c>
      <c r="S58" t="s">
        <v>20</v>
      </c>
      <c r="T58">
        <f>[1]!T_DIST(T56,T46,TRUE)</f>
        <v>1.924143314367821E-2</v>
      </c>
      <c r="X58" t="s">
        <v>20</v>
      </c>
      <c r="Y58">
        <f>[1]!T_DIST(Y56,Y46,TRUE)</f>
        <v>0.13733461179215545</v>
      </c>
      <c r="AC58" t="s">
        <v>20</v>
      </c>
      <c r="AD58">
        <f>[1]!T_DIST(AD56,AD46,TRUE)</f>
        <v>0.35990600742088347</v>
      </c>
    </row>
    <row r="59" spans="1:30" x14ac:dyDescent="0.25">
      <c r="C59" t="s">
        <v>21</v>
      </c>
      <c r="D59">
        <f>[1]!T_DIST(D57,D46,TRUE)</f>
        <v>1.7729238882546738E-6</v>
      </c>
      <c r="I59" t="s">
        <v>21</v>
      </c>
      <c r="J59">
        <f>[1]!T_DIST(J57,J46,TRUE)</f>
        <v>7.614326298340246E-4</v>
      </c>
      <c r="N59" t="s">
        <v>21</v>
      </c>
      <c r="O59">
        <f>[1]!T_DIST(O57,O46,TRUE)</f>
        <v>4.6603147807466883E-7</v>
      </c>
      <c r="S59" t="s">
        <v>21</v>
      </c>
      <c r="T59">
        <f>[1]!T_DIST(T57,T46,TRUE)</f>
        <v>1.1273998069993851E-5</v>
      </c>
      <c r="X59" t="s">
        <v>21</v>
      </c>
      <c r="Y59">
        <f>[1]!T_DIST(Y57,Y46,TRUE)</f>
        <v>6.7878982039637492E-5</v>
      </c>
      <c r="AC59" t="s">
        <v>21</v>
      </c>
      <c r="AD59">
        <f>[1]!T_DIST(AD57,AD46,TRUE)</f>
        <v>2.9032531611394852E-4</v>
      </c>
    </row>
    <row r="60" spans="1:30" x14ac:dyDescent="0.25">
      <c r="C60" t="s">
        <v>12</v>
      </c>
      <c r="D60">
        <f>D58-D59</f>
        <v>2.6226631813612289E-3</v>
      </c>
      <c r="I60" t="s">
        <v>12</v>
      </c>
      <c r="J60">
        <f>J58-J59</f>
        <v>0.62388200960667128</v>
      </c>
      <c r="N60" t="s">
        <v>12</v>
      </c>
      <c r="O60">
        <f>O58-O59</f>
        <v>4.0273342455132699E-4</v>
      </c>
      <c r="S60" t="s">
        <v>12</v>
      </c>
      <c r="T60">
        <f>T58-T59</f>
        <v>1.9230159145608217E-2</v>
      </c>
      <c r="X60" t="s">
        <v>12</v>
      </c>
      <c r="Y60">
        <f>Y58-Y59</f>
        <v>0.13726673281011581</v>
      </c>
      <c r="AC60" t="s">
        <v>12</v>
      </c>
      <c r="AD60">
        <f>AD58-AD59</f>
        <v>0.35961568210476952</v>
      </c>
    </row>
    <row r="61" spans="1:30" x14ac:dyDescent="0.25">
      <c r="C61" t="s">
        <v>13</v>
      </c>
      <c r="D61">
        <f>1-D60</f>
        <v>0.99737733681863872</v>
      </c>
      <c r="I61" t="s">
        <v>13</v>
      </c>
      <c r="J61">
        <f>1-J60</f>
        <v>0.37611799039332872</v>
      </c>
      <c r="N61" t="s">
        <v>13</v>
      </c>
      <c r="O61">
        <f>1-O60</f>
        <v>0.99959726657544867</v>
      </c>
      <c r="S61" t="s">
        <v>13</v>
      </c>
      <c r="T61">
        <f>1-T60</f>
        <v>0.98076984085439178</v>
      </c>
      <c r="X61" t="s">
        <v>13</v>
      </c>
      <c r="Y61">
        <f>1-Y60</f>
        <v>0.86273326718988419</v>
      </c>
      <c r="AC61" t="s">
        <v>13</v>
      </c>
      <c r="AD61">
        <f>1-AD60</f>
        <v>0.64038431789523043</v>
      </c>
    </row>
    <row r="62" spans="1:30" x14ac:dyDescent="0.25">
      <c r="C62" s="1"/>
      <c r="D62" s="1"/>
      <c r="I62" s="1"/>
      <c r="J62" s="1"/>
      <c r="N62" s="1"/>
      <c r="O62" s="1"/>
      <c r="S62" s="1"/>
      <c r="T62" s="1"/>
      <c r="X62" s="1"/>
      <c r="Y62" s="1"/>
      <c r="AC62" s="1"/>
      <c r="AD62" s="1"/>
    </row>
    <row r="63" spans="1:30" x14ac:dyDescent="0.25">
      <c r="C63" s="1" t="s">
        <v>22</v>
      </c>
      <c r="D63" s="1">
        <f>TINV(D44*2,D46)</f>
        <v>1.7709333959868729</v>
      </c>
      <c r="I63" s="1" t="s">
        <v>22</v>
      </c>
      <c r="J63" s="1">
        <f>TINV(J44*2,J46)</f>
        <v>1.7709333959868729</v>
      </c>
      <c r="N63" s="1" t="s">
        <v>22</v>
      </c>
      <c r="O63" s="1">
        <f>TINV(O44*2,O46)</f>
        <v>1.7709333959868729</v>
      </c>
      <c r="S63" s="1" t="s">
        <v>22</v>
      </c>
      <c r="T63" s="1">
        <f>TINV(T44*2,T46)</f>
        <v>1.7822875556493194</v>
      </c>
      <c r="X63" s="1" t="s">
        <v>22</v>
      </c>
      <c r="Y63" s="1">
        <f>TINV(Y44*2,Y46)</f>
        <v>1.7822875556493194</v>
      </c>
      <c r="AC63" s="1" t="s">
        <v>22</v>
      </c>
      <c r="AD63" s="1">
        <f>TINV(AD44*2,AD46)</f>
        <v>1.7958848187040437</v>
      </c>
    </row>
    <row r="64" spans="1:30" x14ac:dyDescent="0.25">
      <c r="C64" s="1" t="s">
        <v>23</v>
      </c>
      <c r="D64" s="1">
        <f>D43+D63*D41</f>
        <v>3.3215452949321755</v>
      </c>
      <c r="I64" s="1" t="s">
        <v>23</v>
      </c>
      <c r="J64" s="1">
        <f>J43+J63*J41</f>
        <v>3.4823179423982631</v>
      </c>
      <c r="N64" s="1" t="s">
        <v>23</v>
      </c>
      <c r="O64" s="1">
        <f>O43+O63*O41</f>
        <v>3.3309767745714183</v>
      </c>
      <c r="S64" s="1" t="s">
        <v>23</v>
      </c>
      <c r="T64" s="1">
        <f>T43+T63*T41</f>
        <v>3.4262582464908804</v>
      </c>
      <c r="X64" s="1" t="s">
        <v>23</v>
      </c>
      <c r="Y64" s="1">
        <f>Y43+Y63*Y41</f>
        <v>3.3712659628256367</v>
      </c>
      <c r="AC64" s="1" t="s">
        <v>23</v>
      </c>
      <c r="AD64" s="1">
        <f>AD43+AD63*AD41</f>
        <v>3.3495236087992017</v>
      </c>
    </row>
    <row r="65" spans="3:30" x14ac:dyDescent="0.25">
      <c r="C65" s="1" t="s">
        <v>11</v>
      </c>
      <c r="D65" s="1">
        <f>(D64-D39)/D41</f>
        <v>-3.7366371512992287</v>
      </c>
      <c r="I65" s="1" t="s">
        <v>11</v>
      </c>
      <c r="J65" s="1">
        <f>(J64-J39)/J41</f>
        <v>-6.4923453108495024E-2</v>
      </c>
      <c r="N65" s="1" t="s">
        <v>11</v>
      </c>
      <c r="O65" s="1">
        <f>(O64-O39)/O41</f>
        <v>-4.7262570080314212</v>
      </c>
      <c r="S65" s="1" t="s">
        <v>11</v>
      </c>
      <c r="T65" s="1">
        <f>(T64-T39)/T41</f>
        <v>-2.7205850906694153</v>
      </c>
      <c r="X65" s="1" t="s">
        <v>11</v>
      </c>
      <c r="Y65" s="1">
        <f>(Y64-Y39)/Y41</f>
        <v>-1.5411827007926635</v>
      </c>
      <c r="AC65" s="1" t="s">
        <v>11</v>
      </c>
      <c r="AD65" s="1">
        <f>(AD64-AD39)/AD41</f>
        <v>-0.77316169702898097</v>
      </c>
    </row>
    <row r="66" spans="3:30" x14ac:dyDescent="0.25">
      <c r="C66" s="1" t="s">
        <v>12</v>
      </c>
      <c r="D66">
        <f>[1]!T_DIST(D65,D46,TRUE)</f>
        <v>1.2450096195885108E-3</v>
      </c>
      <c r="I66" s="1" t="s">
        <v>12</v>
      </c>
      <c r="J66">
        <f>[1]!T_DIST(J65,J46,TRUE)</f>
        <v>0.47461135019513728</v>
      </c>
      <c r="N66" s="1" t="s">
        <v>12</v>
      </c>
      <c r="O66">
        <f>[1]!T_DIST(O65,O46,TRUE)</f>
        <v>1.9800393332164434E-4</v>
      </c>
      <c r="S66" s="1" t="s">
        <v>12</v>
      </c>
      <c r="T66">
        <f>[1]!T_DIST(T65,T46,TRUE)</f>
        <v>9.293831013380216E-3</v>
      </c>
      <c r="X66" s="1" t="s">
        <v>12</v>
      </c>
      <c r="Y66">
        <f>[1]!T_DIST(Y65,Y46,TRUE)</f>
        <v>7.4609410822665478E-2</v>
      </c>
      <c r="AC66" s="1" t="s">
        <v>12</v>
      </c>
      <c r="AD66">
        <f>[1]!T_DIST(AD65,AD46,TRUE)</f>
        <v>0.22786010564673542</v>
      </c>
    </row>
    <row r="67" spans="3:30" x14ac:dyDescent="0.25">
      <c r="C67" s="1" t="s">
        <v>13</v>
      </c>
      <c r="D67">
        <f>1-D66</f>
        <v>0.99875499038041149</v>
      </c>
      <c r="I67" s="1" t="s">
        <v>13</v>
      </c>
      <c r="J67">
        <f>1-J66</f>
        <v>0.52538864980486277</v>
      </c>
      <c r="N67" s="1" t="s">
        <v>13</v>
      </c>
      <c r="O67">
        <f>1-O66</f>
        <v>0.99980199606667841</v>
      </c>
      <c r="S67" s="1" t="s">
        <v>13</v>
      </c>
      <c r="T67">
        <f>1-T66</f>
        <v>0.99070616898661978</v>
      </c>
      <c r="X67" s="1" t="s">
        <v>13</v>
      </c>
      <c r="Y67">
        <f>1-Y66</f>
        <v>0.92539058917733452</v>
      </c>
      <c r="AC67" s="1" t="s">
        <v>13</v>
      </c>
      <c r="AD67">
        <f>1-AD66</f>
        <v>0.77213989435326458</v>
      </c>
    </row>
    <row r="68" spans="3:30" x14ac:dyDescent="0.25">
      <c r="C68" s="1"/>
      <c r="I68" s="1"/>
      <c r="N68" s="1"/>
      <c r="S68" s="1"/>
      <c r="X68" s="1"/>
      <c r="AC68" s="1"/>
    </row>
    <row r="69" spans="3:30" x14ac:dyDescent="0.25">
      <c r="C69" s="1" t="s">
        <v>10</v>
      </c>
      <c r="D69">
        <f>(D39-D43)/D40</f>
        <v>1.4719601443879746</v>
      </c>
      <c r="I69" s="1" t="s">
        <v>10</v>
      </c>
      <c r="J69">
        <f>(J39-J43)/J40</f>
        <v>0.49065338146265813</v>
      </c>
      <c r="N69" s="1" t="s">
        <v>10</v>
      </c>
      <c r="O69">
        <f>(O39-O43)/O40</f>
        <v>1.7364471763194154</v>
      </c>
      <c r="S69" s="1" t="s">
        <v>10</v>
      </c>
      <c r="T69">
        <f>(T39-T43)/T40</f>
        <v>1.2488721702451093</v>
      </c>
      <c r="X69" s="1" t="s">
        <v>10</v>
      </c>
      <c r="Y69">
        <f>(Y39-Y43)/Y40</f>
        <v>0.92176480169854047</v>
      </c>
      <c r="AC69" s="1" t="s">
        <v>10</v>
      </c>
      <c r="AD69">
        <f>(AD39-AD43)/AD40</f>
        <v>0.74161984870956632</v>
      </c>
    </row>
    <row r="70" spans="3:30" x14ac:dyDescent="0.25">
      <c r="C70" s="1" t="s">
        <v>24</v>
      </c>
      <c r="D70">
        <f>D69*(1-3/(4*D46-1))</f>
        <v>1.3853742535416231</v>
      </c>
      <c r="I70" s="1" t="s">
        <v>24</v>
      </c>
      <c r="J70">
        <f>J69*(1-3/(4*J46-1))</f>
        <v>0.46179141784720767</v>
      </c>
      <c r="N70" s="1" t="s">
        <v>24</v>
      </c>
      <c r="O70">
        <f>O69*(1-3/(4*O46-1))</f>
        <v>1.6343032247712144</v>
      </c>
      <c r="S70" s="1" t="s">
        <v>24</v>
      </c>
      <c r="T70">
        <f>T69*(1-3/(4*T46-1))</f>
        <v>1.1691569253358471</v>
      </c>
      <c r="X70" s="1" t="s">
        <v>24</v>
      </c>
      <c r="Y70">
        <f>Y69*(1-3/(4*Y46-1))</f>
        <v>0.86292875052629325</v>
      </c>
      <c r="AC70" s="1" t="s">
        <v>24</v>
      </c>
      <c r="AD70">
        <f>AD69*(1-3/(4*AD46-1))</f>
        <v>0.68987892903215475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8"/>
  <sheetViews>
    <sheetView topLeftCell="E1" workbookViewId="0">
      <selection activeCell="J32" sqref="J32"/>
    </sheetView>
  </sheetViews>
  <sheetFormatPr defaultRowHeight="15" x14ac:dyDescent="0.25"/>
  <cols>
    <col min="3" max="3" width="11.85546875" customWidth="1"/>
    <col min="4" max="4" width="12" bestFit="1" customWidth="1"/>
    <col min="9" max="9" width="13.85546875" customWidth="1"/>
    <col min="10" max="10" width="12" bestFit="1" customWidth="1"/>
    <col min="12" max="12" width="13" customWidth="1"/>
    <col min="14" max="14" width="10.85546875" customWidth="1"/>
    <col min="19" max="19" width="15" customWidth="1"/>
    <col min="24" max="24" width="13.28515625" customWidth="1"/>
  </cols>
  <sheetData>
    <row r="1" spans="1:19" x14ac:dyDescent="0.25">
      <c r="A1" s="1">
        <v>1</v>
      </c>
      <c r="B1" s="1"/>
      <c r="C1" s="1" t="s">
        <v>0</v>
      </c>
      <c r="D1" s="1">
        <f>COUNT(A1:A16)</f>
        <v>16</v>
      </c>
      <c r="E1" s="1"/>
      <c r="F1" s="1">
        <v>1</v>
      </c>
      <c r="G1" s="1"/>
      <c r="H1" s="1" t="s">
        <v>0</v>
      </c>
      <c r="I1" s="1">
        <f>COUNT(F1:F16)</f>
        <v>16</v>
      </c>
      <c r="K1" s="1">
        <v>2</v>
      </c>
      <c r="L1" s="1"/>
      <c r="M1" s="1" t="s">
        <v>0</v>
      </c>
      <c r="N1" s="1">
        <f>COUNT(K1:K16)</f>
        <v>15</v>
      </c>
      <c r="P1" s="1">
        <v>1</v>
      </c>
      <c r="Q1" s="1"/>
      <c r="R1" s="1" t="s">
        <v>0</v>
      </c>
      <c r="S1" s="1">
        <f>COUNT(P1:P16)</f>
        <v>16</v>
      </c>
    </row>
    <row r="2" spans="1:19" x14ac:dyDescent="0.25">
      <c r="A2" s="1">
        <v>1</v>
      </c>
      <c r="B2" s="1"/>
      <c r="C2" s="1" t="s">
        <v>1</v>
      </c>
      <c r="D2" s="1">
        <f>AVERAGE(A1:A16)</f>
        <v>3.1875</v>
      </c>
      <c r="E2" s="1"/>
      <c r="F2" s="1">
        <v>1</v>
      </c>
      <c r="G2" s="1"/>
      <c r="H2" s="1" t="s">
        <v>1</v>
      </c>
      <c r="I2" s="1">
        <f>AVERAGE(F1:F16)</f>
        <v>3.125</v>
      </c>
      <c r="K2" s="1">
        <v>2</v>
      </c>
      <c r="L2" s="1"/>
      <c r="M2" s="1" t="s">
        <v>1</v>
      </c>
      <c r="N2" s="1">
        <f>AVERAGE(K1:K16)</f>
        <v>3.5333333333333332</v>
      </c>
      <c r="P2" s="1">
        <v>1</v>
      </c>
      <c r="Q2" s="1"/>
      <c r="R2" s="1" t="s">
        <v>1</v>
      </c>
      <c r="S2" s="1">
        <f>AVERAGE(P1:P16)</f>
        <v>2.625</v>
      </c>
    </row>
    <row r="3" spans="1:19" x14ac:dyDescent="0.25">
      <c r="A3" s="1">
        <v>2</v>
      </c>
      <c r="B3" s="1"/>
      <c r="C3" s="1" t="s">
        <v>2</v>
      </c>
      <c r="D3" s="1">
        <f>_xlfn.STDEV.S(A1:A16)</f>
        <v>1.1086778913041726</v>
      </c>
      <c r="E3" s="1"/>
      <c r="F3" s="1">
        <v>2</v>
      </c>
      <c r="G3" s="1"/>
      <c r="H3" s="1" t="s">
        <v>2</v>
      </c>
      <c r="I3" s="1">
        <f>_xlfn.STDEV.S(F1:F16)</f>
        <v>1.0878112581387147</v>
      </c>
      <c r="K3" s="1">
        <v>2</v>
      </c>
      <c r="L3" s="1"/>
      <c r="M3" s="1" t="s">
        <v>2</v>
      </c>
      <c r="N3" s="1">
        <f>_xlfn.STDEV.S(K1:K16)</f>
        <v>1.0600988273786189</v>
      </c>
      <c r="P3" s="1">
        <v>2</v>
      </c>
      <c r="Q3" s="1"/>
      <c r="R3" s="1" t="s">
        <v>2</v>
      </c>
      <c r="S3" s="1">
        <f>_xlfn.STDEV.S(P1:P16)</f>
        <v>0.9574271077563381</v>
      </c>
    </row>
    <row r="4" spans="1:19" x14ac:dyDescent="0.25">
      <c r="A4" s="1">
        <v>3</v>
      </c>
      <c r="B4" s="1"/>
      <c r="C4" s="1" t="s">
        <v>3</v>
      </c>
      <c r="D4" s="1">
        <f>D3/SQRT(D1)</f>
        <v>0.27716947282604315</v>
      </c>
      <c r="E4" s="1"/>
      <c r="F4" s="1">
        <v>2</v>
      </c>
      <c r="G4" s="1"/>
      <c r="H4" s="1" t="s">
        <v>3</v>
      </c>
      <c r="I4" s="1">
        <f>I3/SQRT(I1)</f>
        <v>0.27195281453467868</v>
      </c>
      <c r="K4" s="1">
        <v>3</v>
      </c>
      <c r="L4" s="1"/>
      <c r="M4" s="1" t="s">
        <v>3</v>
      </c>
      <c r="N4" s="1">
        <f>N3/SQRT(N1)</f>
        <v>0.27371634025142683</v>
      </c>
      <c r="P4" s="1">
        <v>2</v>
      </c>
      <c r="Q4" s="1"/>
      <c r="R4" s="1" t="s">
        <v>3</v>
      </c>
      <c r="S4" s="1">
        <f>S3/SQRT(S1)</f>
        <v>0.23935677693908453</v>
      </c>
    </row>
    <row r="5" spans="1:19" x14ac:dyDescent="0.25">
      <c r="A5" s="1">
        <v>3</v>
      </c>
      <c r="B5" s="1"/>
      <c r="C5" s="1"/>
      <c r="D5" s="1"/>
      <c r="E5" s="1"/>
      <c r="F5" s="1">
        <v>3</v>
      </c>
      <c r="G5" s="1"/>
      <c r="H5" s="1"/>
      <c r="I5" s="1"/>
      <c r="K5" s="1">
        <v>3</v>
      </c>
      <c r="L5" s="1"/>
      <c r="M5" s="1"/>
      <c r="N5" s="1"/>
      <c r="P5" s="1">
        <v>2</v>
      </c>
      <c r="Q5" s="1"/>
      <c r="R5" s="1"/>
      <c r="S5" s="1"/>
    </row>
    <row r="6" spans="1:19" ht="30" x14ac:dyDescent="0.25">
      <c r="A6" s="1">
        <v>3</v>
      </c>
      <c r="B6" s="1"/>
      <c r="C6" s="1" t="s">
        <v>4</v>
      </c>
      <c r="D6" s="1">
        <v>3</v>
      </c>
      <c r="E6" s="1"/>
      <c r="F6" s="1">
        <v>3</v>
      </c>
      <c r="G6" s="1"/>
      <c r="H6" s="1" t="s">
        <v>4</v>
      </c>
      <c r="I6" s="1">
        <v>3</v>
      </c>
      <c r="K6" s="1">
        <v>3</v>
      </c>
      <c r="L6" s="1"/>
      <c r="M6" s="1" t="s">
        <v>4</v>
      </c>
      <c r="N6" s="1">
        <v>3</v>
      </c>
      <c r="P6" s="1">
        <v>2</v>
      </c>
      <c r="Q6" s="1"/>
      <c r="R6" s="1" t="s">
        <v>4</v>
      </c>
      <c r="S6" s="1">
        <v>3</v>
      </c>
    </row>
    <row r="7" spans="1:19" x14ac:dyDescent="0.25">
      <c r="A7" s="1">
        <v>3</v>
      </c>
      <c r="B7" s="1"/>
      <c r="C7" s="1" t="s">
        <v>5</v>
      </c>
      <c r="D7" s="1">
        <v>0.05</v>
      </c>
      <c r="E7" s="1"/>
      <c r="F7" s="1">
        <v>3</v>
      </c>
      <c r="G7" s="1"/>
      <c r="H7" s="1" t="s">
        <v>5</v>
      </c>
      <c r="I7" s="1">
        <v>0.05</v>
      </c>
      <c r="K7" s="1">
        <v>3</v>
      </c>
      <c r="L7" s="1"/>
      <c r="M7" s="1" t="s">
        <v>5</v>
      </c>
      <c r="N7" s="1">
        <v>0.05</v>
      </c>
      <c r="P7" s="1">
        <v>2</v>
      </c>
      <c r="Q7" s="1"/>
      <c r="R7" s="1" t="s">
        <v>5</v>
      </c>
      <c r="S7" s="1">
        <v>0.05</v>
      </c>
    </row>
    <row r="8" spans="1:19" x14ac:dyDescent="0.25">
      <c r="A8" s="1">
        <v>3</v>
      </c>
      <c r="B8" s="1"/>
      <c r="C8" s="1" t="s">
        <v>6</v>
      </c>
      <c r="D8" s="1">
        <v>2</v>
      </c>
      <c r="E8" s="1"/>
      <c r="F8" s="1">
        <v>3</v>
      </c>
      <c r="G8" s="1"/>
      <c r="H8" s="1" t="s">
        <v>6</v>
      </c>
      <c r="I8" s="1">
        <v>2</v>
      </c>
      <c r="K8" s="1">
        <v>4</v>
      </c>
      <c r="L8" s="1"/>
      <c r="M8" s="1" t="s">
        <v>6</v>
      </c>
      <c r="N8" s="1">
        <v>2</v>
      </c>
      <c r="P8" s="1">
        <v>3</v>
      </c>
      <c r="Q8" s="1"/>
      <c r="R8" s="1" t="s">
        <v>6</v>
      </c>
      <c r="S8" s="1">
        <v>2</v>
      </c>
    </row>
    <row r="9" spans="1:19" x14ac:dyDescent="0.25">
      <c r="A9" s="1">
        <v>3</v>
      </c>
      <c r="B9" s="1"/>
      <c r="C9" s="1" t="s">
        <v>7</v>
      </c>
      <c r="D9" s="1">
        <f>D1-1</f>
        <v>15</v>
      </c>
      <c r="E9" s="1"/>
      <c r="F9" s="1">
        <v>4</v>
      </c>
      <c r="G9" s="1"/>
      <c r="H9" s="1" t="s">
        <v>7</v>
      </c>
      <c r="I9" s="1">
        <f>I1-1</f>
        <v>15</v>
      </c>
      <c r="K9" s="1">
        <v>4</v>
      </c>
      <c r="L9" s="1"/>
      <c r="M9" s="1" t="s">
        <v>7</v>
      </c>
      <c r="N9" s="1">
        <f>N1-1</f>
        <v>14</v>
      </c>
      <c r="P9" s="1">
        <v>3</v>
      </c>
      <c r="Q9" s="1"/>
      <c r="R9" s="1" t="s">
        <v>7</v>
      </c>
      <c r="S9" s="1">
        <f>S1-1</f>
        <v>15</v>
      </c>
    </row>
    <row r="10" spans="1:19" x14ac:dyDescent="0.25">
      <c r="A10" s="1">
        <v>4</v>
      </c>
      <c r="B10" s="1"/>
      <c r="C10" s="1" t="s">
        <v>8</v>
      </c>
      <c r="D10" s="1">
        <f>(D2-D6)/D4</f>
        <v>0.67648142520254595</v>
      </c>
      <c r="E10" s="1"/>
      <c r="F10" s="1">
        <v>4</v>
      </c>
      <c r="G10" s="1"/>
      <c r="H10" s="1" t="s">
        <v>8</v>
      </c>
      <c r="I10" s="1">
        <f>(I2-I6)/I4</f>
        <v>0.4596385597769217</v>
      </c>
      <c r="K10" s="1">
        <v>4</v>
      </c>
      <c r="L10" s="1"/>
      <c r="M10" s="1" t="s">
        <v>8</v>
      </c>
      <c r="N10" s="1">
        <f>(N2-N6)/N4</f>
        <v>1.9484892017898192</v>
      </c>
      <c r="P10" s="1">
        <v>3</v>
      </c>
      <c r="Q10" s="1"/>
      <c r="R10" s="1" t="s">
        <v>8</v>
      </c>
      <c r="S10" s="1">
        <f>ABS(S2-S6)/S4</f>
        <v>1.5666989036012806</v>
      </c>
    </row>
    <row r="11" spans="1:19" x14ac:dyDescent="0.25">
      <c r="A11" s="1">
        <v>4</v>
      </c>
      <c r="B11" s="1"/>
      <c r="C11" s="1" t="s">
        <v>9</v>
      </c>
      <c r="D11">
        <f>_xlfn.T.DIST.2T(D10,D9)</f>
        <v>0.50903274081690952</v>
      </c>
      <c r="E11" s="1"/>
      <c r="F11" s="1">
        <v>4</v>
      </c>
      <c r="G11" s="1"/>
      <c r="H11" s="1" t="s">
        <v>9</v>
      </c>
      <c r="I11">
        <f>_xlfn.T.DIST.RT(I10,I9)</f>
        <v>0.32618352097097225</v>
      </c>
      <c r="K11" s="1">
        <v>4</v>
      </c>
      <c r="L11" s="1"/>
      <c r="M11" s="1" t="s">
        <v>9</v>
      </c>
      <c r="N11">
        <f>_xlfn.T.DIST.2T(N10,N9)</f>
        <v>7.1688101302534835E-2</v>
      </c>
      <c r="P11" s="1">
        <v>3</v>
      </c>
      <c r="Q11" s="1"/>
      <c r="R11" s="1" t="s">
        <v>9</v>
      </c>
      <c r="S11">
        <f>_xlfn.T.DIST.2T(S10,S9)</f>
        <v>0.13803484396804874</v>
      </c>
    </row>
    <row r="12" spans="1:19" x14ac:dyDescent="0.25">
      <c r="A12" s="1">
        <v>4</v>
      </c>
      <c r="B12" s="1"/>
      <c r="C12" s="1"/>
      <c r="D12" s="1" t="str">
        <f>IF(D11&lt;D7,"yes","no")</f>
        <v>no</v>
      </c>
      <c r="E12" s="1"/>
      <c r="F12" s="1">
        <v>4</v>
      </c>
      <c r="G12" s="1"/>
      <c r="H12" s="1"/>
      <c r="I12" s="1" t="str">
        <f>IF(I11&lt;I7,"yes","no")</f>
        <v>no</v>
      </c>
      <c r="K12" s="1">
        <v>4</v>
      </c>
      <c r="L12" s="1"/>
      <c r="M12" s="1"/>
      <c r="N12" s="1" t="str">
        <f>IF(N11&lt;N7,"yes","no")</f>
        <v>no</v>
      </c>
      <c r="P12" s="1">
        <v>3</v>
      </c>
      <c r="Q12" s="1"/>
      <c r="R12" s="1"/>
      <c r="S12" s="1" t="str">
        <f>IF(S11&lt;S7,"yes","no")</f>
        <v>no</v>
      </c>
    </row>
    <row r="13" spans="1:19" x14ac:dyDescent="0.25">
      <c r="A13" s="1">
        <v>4</v>
      </c>
      <c r="B13" s="1"/>
      <c r="D13">
        <f>[1]!SignTest(A1:A16,3,2)</f>
        <v>0.34375000000000011</v>
      </c>
      <c r="E13" s="1"/>
      <c r="F13" s="1">
        <v>4</v>
      </c>
      <c r="G13" s="1"/>
      <c r="I13">
        <f>[1]!SignTest(F1:F16,3,2)</f>
        <v>0.3876953125</v>
      </c>
      <c r="K13" s="1">
        <v>5</v>
      </c>
      <c r="L13" s="1"/>
      <c r="N13">
        <f>[1]!SignTest(K1:K16,3,2)</f>
        <v>0.2265625</v>
      </c>
      <c r="P13" s="1">
        <v>3</v>
      </c>
      <c r="Q13" s="1"/>
      <c r="S13">
        <f>[1]!SignTest(P1:P16,3,2)</f>
        <v>0.34375000000000011</v>
      </c>
    </row>
    <row r="14" spans="1:19" x14ac:dyDescent="0.25">
      <c r="A14" s="1">
        <v>4</v>
      </c>
      <c r="B14" s="1"/>
      <c r="E14" s="1"/>
      <c r="F14" s="1">
        <v>4</v>
      </c>
      <c r="G14" s="1"/>
      <c r="K14" s="1">
        <v>5</v>
      </c>
      <c r="L14" s="1"/>
      <c r="P14" s="1">
        <v>4</v>
      </c>
      <c r="Q14" s="1"/>
    </row>
    <row r="15" spans="1:19" x14ac:dyDescent="0.25">
      <c r="A15" s="1">
        <v>4</v>
      </c>
      <c r="B15" s="1"/>
      <c r="C15" t="s">
        <v>14</v>
      </c>
      <c r="D15">
        <f>TINV(D7,D9)</f>
        <v>2.1314495455597742</v>
      </c>
      <c r="E15" s="1"/>
      <c r="F15" s="1">
        <v>4</v>
      </c>
      <c r="G15" s="1"/>
      <c r="H15" t="s">
        <v>14</v>
      </c>
      <c r="I15">
        <f>TINV(I7,I9)</f>
        <v>2.1314495455597742</v>
      </c>
      <c r="K15" s="1">
        <v>5</v>
      </c>
      <c r="L15" s="1"/>
      <c r="M15" t="s">
        <v>14</v>
      </c>
      <c r="N15">
        <f>TINV(N7,N9)</f>
        <v>2.1447866879178044</v>
      </c>
      <c r="P15" s="1">
        <v>4</v>
      </c>
      <c r="Q15" s="1"/>
      <c r="R15" t="s">
        <v>14</v>
      </c>
      <c r="S15">
        <f>TINV(S7,S9)</f>
        <v>2.1314495455597742</v>
      </c>
    </row>
    <row r="16" spans="1:19" x14ac:dyDescent="0.25">
      <c r="A16" s="1">
        <v>5</v>
      </c>
      <c r="B16" s="1"/>
      <c r="C16" t="s">
        <v>16</v>
      </c>
      <c r="D16">
        <f>D6+D15*D4</f>
        <v>3.5907727468981117</v>
      </c>
      <c r="E16" s="1"/>
      <c r="F16" s="1">
        <v>4</v>
      </c>
      <c r="G16" s="1"/>
      <c r="H16" t="s">
        <v>16</v>
      </c>
      <c r="I16">
        <f>I6+I15*I4</f>
        <v>3.5796537029536424</v>
      </c>
      <c r="K16" s="1"/>
      <c r="L16" s="1"/>
      <c r="M16" t="s">
        <v>16</v>
      </c>
      <c r="N16">
        <f>N6+N15*N4</f>
        <v>3.5870631628368406</v>
      </c>
      <c r="P16" s="1">
        <v>4</v>
      </c>
      <c r="Q16" s="1"/>
      <c r="R16" t="s">
        <v>16</v>
      </c>
      <c r="S16">
        <f>S6+S15*S4</f>
        <v>3.5101768934334641</v>
      </c>
    </row>
    <row r="17" spans="2:19" x14ac:dyDescent="0.25">
      <c r="B17" s="1"/>
      <c r="C17" t="s">
        <v>15</v>
      </c>
      <c r="D17">
        <f>-D15</f>
        <v>-2.1314495455597742</v>
      </c>
      <c r="E17" s="1"/>
      <c r="G17" s="1"/>
      <c r="H17" t="s">
        <v>15</v>
      </c>
      <c r="I17">
        <f>-I15</f>
        <v>-2.1314495455597742</v>
      </c>
      <c r="L17" s="1"/>
      <c r="M17" t="s">
        <v>15</v>
      </c>
      <c r="N17">
        <f>-N15</f>
        <v>-2.1447866879178044</v>
      </c>
      <c r="Q17" s="1"/>
      <c r="R17" t="s">
        <v>15</v>
      </c>
      <c r="S17">
        <f>-S15</f>
        <v>-2.1314495455597742</v>
      </c>
    </row>
    <row r="18" spans="2:19" x14ac:dyDescent="0.25">
      <c r="C18" t="s">
        <v>17</v>
      </c>
      <c r="D18">
        <f>D6+D17*D4</f>
        <v>2.4092272531018883</v>
      </c>
      <c r="H18" t="s">
        <v>17</v>
      </c>
      <c r="I18">
        <f>I6+I17*I4</f>
        <v>2.4203462970463576</v>
      </c>
      <c r="M18" t="s">
        <v>17</v>
      </c>
      <c r="N18">
        <f>N6+N17*N4</f>
        <v>2.4129368371631594</v>
      </c>
      <c r="R18" t="s">
        <v>17</v>
      </c>
      <c r="S18">
        <f>S6+S17*S4</f>
        <v>2.4898231065665359</v>
      </c>
    </row>
    <row r="19" spans="2:19" x14ac:dyDescent="0.25">
      <c r="C19" t="s">
        <v>18</v>
      </c>
      <c r="D19">
        <f>(D16-D2)/D4</f>
        <v>1.4549681203572276</v>
      </c>
      <c r="H19" t="s">
        <v>18</v>
      </c>
      <c r="I19">
        <f>(I16-I2)/I4</f>
        <v>1.6718109857828523</v>
      </c>
      <c r="M19" t="s">
        <v>18</v>
      </c>
      <c r="N19">
        <f>(N16-N2)/N4</f>
        <v>0.19629748612798528</v>
      </c>
      <c r="R19" t="s">
        <v>18</v>
      </c>
      <c r="S19">
        <f>(S16-S2)/S4</f>
        <v>3.6981484491610552</v>
      </c>
    </row>
    <row r="20" spans="2:19" x14ac:dyDescent="0.25">
      <c r="C20" t="s">
        <v>19</v>
      </c>
      <c r="D20">
        <f>(D18-D2)/D4</f>
        <v>-2.8079309707623192</v>
      </c>
      <c r="H20" t="s">
        <v>19</v>
      </c>
      <c r="I20">
        <f>(I18-I2)/I4</f>
        <v>-2.5910881053366959</v>
      </c>
      <c r="M20" t="s">
        <v>19</v>
      </c>
      <c r="N20">
        <f>(N18-N2)/N4</f>
        <v>-4.0932758897076233</v>
      </c>
      <c r="R20" t="s">
        <v>19</v>
      </c>
      <c r="S20">
        <f>(S18-S2)/S4</f>
        <v>-0.56475064195849412</v>
      </c>
    </row>
    <row r="21" spans="2:19" x14ac:dyDescent="0.25">
      <c r="C21" t="s">
        <v>20</v>
      </c>
      <c r="D21">
        <f>[1]!T_DIST(D19,D9,TRUE)</f>
        <v>0.91685747469378354</v>
      </c>
      <c r="H21" t="s">
        <v>20</v>
      </c>
      <c r="I21">
        <f>[1]!T_DIST(I19,I9,TRUE)</f>
        <v>0.94235689557653823</v>
      </c>
      <c r="M21" t="s">
        <v>20</v>
      </c>
      <c r="N21">
        <f>[1]!T_DIST(N19,N9,TRUE)</f>
        <v>0.57640089534202299</v>
      </c>
      <c r="R21" t="s">
        <v>20</v>
      </c>
      <c r="S21">
        <f>[1]!T_DIST(S19,S9,TRUE)</f>
        <v>0.99892639196560395</v>
      </c>
    </row>
    <row r="22" spans="2:19" x14ac:dyDescent="0.25">
      <c r="C22" t="s">
        <v>21</v>
      </c>
      <c r="D22">
        <f>[1]!T_DIST(D20,D9,TRUE)</f>
        <v>6.6230093671768575E-3</v>
      </c>
      <c r="H22" t="s">
        <v>21</v>
      </c>
      <c r="I22">
        <f>[1]!T_DIST(I20,I9,TRUE)</f>
        <v>1.022930872560901E-2</v>
      </c>
      <c r="M22" t="s">
        <v>21</v>
      </c>
      <c r="N22">
        <f>[1]!T_DIST(N20,N9,TRUE)</f>
        <v>5.4821922538261791E-4</v>
      </c>
      <c r="R22" t="s">
        <v>21</v>
      </c>
      <c r="S22">
        <f>[1]!T_DIST(S20,S9,TRUE)</f>
        <v>0.2902958404058838</v>
      </c>
    </row>
    <row r="23" spans="2:19" x14ac:dyDescent="0.25">
      <c r="C23" t="s">
        <v>12</v>
      </c>
      <c r="D23">
        <f>D21-D22</f>
        <v>0.91023446532660668</v>
      </c>
      <c r="H23" t="s">
        <v>12</v>
      </c>
      <c r="I23">
        <f>I21-I22</f>
        <v>0.93212758685092922</v>
      </c>
      <c r="M23" t="s">
        <v>12</v>
      </c>
      <c r="N23">
        <f>N21-N22</f>
        <v>0.57585267611664037</v>
      </c>
      <c r="R23" t="s">
        <v>12</v>
      </c>
      <c r="S23">
        <f>S21-S22</f>
        <v>0.70863055155972021</v>
      </c>
    </row>
    <row r="24" spans="2:19" x14ac:dyDescent="0.25">
      <c r="C24" t="s">
        <v>13</v>
      </c>
      <c r="D24">
        <f>1-D23</f>
        <v>8.9765534673393321E-2</v>
      </c>
      <c r="H24" t="s">
        <v>13</v>
      </c>
      <c r="I24">
        <f>1-I23</f>
        <v>6.7872413149070776E-2</v>
      </c>
      <c r="M24" t="s">
        <v>13</v>
      </c>
      <c r="N24">
        <f>1-N23</f>
        <v>0.42414732388335963</v>
      </c>
      <c r="R24" t="s">
        <v>13</v>
      </c>
      <c r="S24">
        <f>1-S23</f>
        <v>0.29136944844027979</v>
      </c>
    </row>
    <row r="25" spans="2:19" x14ac:dyDescent="0.25">
      <c r="C25" s="1"/>
      <c r="D25" s="1"/>
      <c r="H25" s="1"/>
      <c r="I25" s="1"/>
      <c r="M25" s="1"/>
      <c r="N25" s="1"/>
      <c r="R25" s="1"/>
      <c r="S25" s="1"/>
    </row>
    <row r="26" spans="2:19" x14ac:dyDescent="0.25">
      <c r="C26" s="1" t="s">
        <v>22</v>
      </c>
      <c r="D26" s="1">
        <f>TINV(D7*2,D9)</f>
        <v>1.7530503556925723</v>
      </c>
      <c r="H26" s="1" t="s">
        <v>22</v>
      </c>
      <c r="I26" s="1">
        <f>TINV(I7*2,I9)</f>
        <v>1.7530503556925723</v>
      </c>
      <c r="M26" s="1" t="s">
        <v>22</v>
      </c>
      <c r="N26" s="1">
        <f>TINV(N7*2,N9)</f>
        <v>1.7613101357748921</v>
      </c>
      <c r="R26" s="1" t="s">
        <v>22</v>
      </c>
      <c r="S26" s="1">
        <f>TINV(S7*2,S9)</f>
        <v>1.7530503556925723</v>
      </c>
    </row>
    <row r="27" spans="2:19" x14ac:dyDescent="0.25">
      <c r="C27" s="1" t="s">
        <v>23</v>
      </c>
      <c r="D27" s="1">
        <f>D6+D26*D4</f>
        <v>3.4858920429248177</v>
      </c>
      <c r="H27" s="1" t="s">
        <v>23</v>
      </c>
      <c r="I27" s="1">
        <f>I6+I26*I4</f>
        <v>3.4767469782516147</v>
      </c>
      <c r="M27" s="1" t="s">
        <v>23</v>
      </c>
      <c r="N27" s="1">
        <f>N6+N26*N4</f>
        <v>3.482099364412047</v>
      </c>
      <c r="R27" s="1" t="s">
        <v>23</v>
      </c>
      <c r="S27" s="1">
        <f>S6+S26*S4</f>
        <v>3.4196044829504899</v>
      </c>
    </row>
    <row r="28" spans="2:19" x14ac:dyDescent="0.25">
      <c r="C28" s="1" t="s">
        <v>11</v>
      </c>
      <c r="D28" s="1">
        <f>(D27-D2)/D4</f>
        <v>1.0765689304900263</v>
      </c>
      <c r="H28" s="1" t="s">
        <v>11</v>
      </c>
      <c r="I28" s="1">
        <f>(I27-I2)/I4</f>
        <v>1.293411795915651</v>
      </c>
      <c r="M28" s="1" t="s">
        <v>11</v>
      </c>
      <c r="N28" s="1">
        <f>(N27-N2)/N4</f>
        <v>-0.18717906601492748</v>
      </c>
      <c r="R28" s="1" t="s">
        <v>11</v>
      </c>
      <c r="S28" s="1">
        <f>(S27-S2)/S4</f>
        <v>3.3197492592938533</v>
      </c>
    </row>
    <row r="29" spans="2:19" x14ac:dyDescent="0.25">
      <c r="C29" s="1" t="s">
        <v>12</v>
      </c>
      <c r="D29">
        <f>[1]!T_DIST(D28,D9,TRUE)</f>
        <v>0.85065813539798352</v>
      </c>
      <c r="H29" s="1" t="s">
        <v>12</v>
      </c>
      <c r="I29">
        <f>[1]!T_DIST(I28,I9,TRUE)</f>
        <v>0.8922834844124633</v>
      </c>
      <c r="M29" s="1" t="s">
        <v>12</v>
      </c>
      <c r="N29">
        <f>[1]!T_DIST(N28,N9,TRUE)</f>
        <v>0.42710288849756761</v>
      </c>
      <c r="R29" s="1" t="s">
        <v>12</v>
      </c>
      <c r="S29">
        <f>[1]!T_DIST(S28,S9,TRUE)</f>
        <v>0.99766697008745586</v>
      </c>
    </row>
    <row r="30" spans="2:19" x14ac:dyDescent="0.25">
      <c r="C30" s="1" t="s">
        <v>13</v>
      </c>
      <c r="D30">
        <f>1-D29</f>
        <v>0.14934186460201648</v>
      </c>
      <c r="H30" s="1" t="s">
        <v>13</v>
      </c>
      <c r="I30">
        <f>1-I29</f>
        <v>0.1077165155875367</v>
      </c>
      <c r="M30" s="1" t="s">
        <v>13</v>
      </c>
      <c r="N30">
        <f>1-N29</f>
        <v>0.57289711150243239</v>
      </c>
      <c r="R30" s="1" t="s">
        <v>13</v>
      </c>
      <c r="S30">
        <f>1-S29</f>
        <v>2.3330299125441378E-3</v>
      </c>
    </row>
    <row r="31" spans="2:19" x14ac:dyDescent="0.25">
      <c r="C31" s="1"/>
      <c r="H31" s="1"/>
      <c r="M31" s="1"/>
      <c r="R31" s="1"/>
    </row>
    <row r="32" spans="2:19" x14ac:dyDescent="0.25">
      <c r="C32" s="1" t="s">
        <v>10</v>
      </c>
      <c r="D32">
        <f>(D2-D6)/D3</f>
        <v>0.16912035630063649</v>
      </c>
      <c r="H32" s="1" t="s">
        <v>10</v>
      </c>
      <c r="I32">
        <f>(I2-I6)/I3</f>
        <v>0.11490963994423042</v>
      </c>
      <c r="M32" s="1" t="s">
        <v>10</v>
      </c>
      <c r="N32">
        <f>(N2-N6)/N3</f>
        <v>0.5030977485864635</v>
      </c>
      <c r="R32" s="1" t="s">
        <v>10</v>
      </c>
      <c r="S32">
        <f>(S2-S6)/S3</f>
        <v>-0.39167472590032015</v>
      </c>
    </row>
    <row r="33" spans="1:30" x14ac:dyDescent="0.25">
      <c r="C33" s="1" t="s">
        <v>24</v>
      </c>
      <c r="D33">
        <f>D32*(1-3/(4*D9-1))</f>
        <v>0.16052101614975667</v>
      </c>
      <c r="H33" s="1" t="s">
        <v>24</v>
      </c>
      <c r="I33">
        <f>I32*(1-3/(4*I9-1))</f>
        <v>0.10906677689621871</v>
      </c>
      <c r="M33" s="1" t="s">
        <v>24</v>
      </c>
      <c r="N33">
        <f>N32*(1-3/(4*N9-1))</f>
        <v>0.47565605320902005</v>
      </c>
      <c r="R33" s="1" t="s">
        <v>24</v>
      </c>
      <c r="S33">
        <f>S32*(1-3/(4*S9-1))</f>
        <v>-0.37175906187149033</v>
      </c>
    </row>
    <row r="35" spans="1:30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30" x14ac:dyDescent="0.25">
      <c r="A36" s="1">
        <v>3</v>
      </c>
      <c r="B36" s="1"/>
      <c r="C36" s="1" t="s">
        <v>0</v>
      </c>
      <c r="D36" s="1">
        <f>COUNT(A36:A51)</f>
        <v>14</v>
      </c>
      <c r="F36" s="1">
        <v>2</v>
      </c>
      <c r="G36" s="1"/>
      <c r="H36" s="1" t="s">
        <v>0</v>
      </c>
      <c r="I36" s="1">
        <f>COUNT(F36:F51)</f>
        <v>14</v>
      </c>
      <c r="K36" s="1">
        <v>3</v>
      </c>
      <c r="L36" s="1"/>
      <c r="M36" s="1" t="s">
        <v>0</v>
      </c>
      <c r="N36" s="1">
        <f>COUNT(K36:K51)</f>
        <v>14</v>
      </c>
      <c r="P36" s="1">
        <v>3</v>
      </c>
      <c r="Q36" s="1"/>
      <c r="R36" s="1" t="s">
        <v>0</v>
      </c>
      <c r="S36" s="1">
        <f>COUNT(P36:P51)</f>
        <v>13</v>
      </c>
      <c r="U36" s="1">
        <v>3</v>
      </c>
      <c r="V36" s="1"/>
      <c r="W36" s="1" t="s">
        <v>0</v>
      </c>
      <c r="X36" s="1">
        <f>COUNT(U36:U51)</f>
        <v>13</v>
      </c>
      <c r="Z36" s="1">
        <v>2</v>
      </c>
      <c r="AA36" s="1"/>
      <c r="AB36" s="1" t="s">
        <v>0</v>
      </c>
      <c r="AC36" s="1">
        <f>COUNT(Z36:Z51)</f>
        <v>12</v>
      </c>
    </row>
    <row r="37" spans="1:30" x14ac:dyDescent="0.25">
      <c r="A37" s="1">
        <v>3</v>
      </c>
      <c r="B37" s="1"/>
      <c r="C37" s="1" t="s">
        <v>1</v>
      </c>
      <c r="D37" s="1">
        <f>AVERAGE(A36:A51)</f>
        <v>4</v>
      </c>
      <c r="E37">
        <f>MEDIAN(A36:A49)</f>
        <v>4</v>
      </c>
      <c r="F37" s="1">
        <v>2</v>
      </c>
      <c r="G37" s="1"/>
      <c r="H37" s="1" t="s">
        <v>1</v>
      </c>
      <c r="I37" s="1">
        <f>AVERAGE(F36:F51)</f>
        <v>3.5</v>
      </c>
      <c r="J37">
        <f>MEDIAN(F36:F49)</f>
        <v>4</v>
      </c>
      <c r="K37" s="1">
        <v>3</v>
      </c>
      <c r="L37" s="1"/>
      <c r="M37" s="1" t="s">
        <v>1</v>
      </c>
      <c r="N37" s="1">
        <f>AVERAGE(K36:K51)</f>
        <v>4.2142857142857144</v>
      </c>
      <c r="O37">
        <f>MEDIAN(K36:K49)</f>
        <v>4</v>
      </c>
      <c r="P37" s="1">
        <v>3</v>
      </c>
      <c r="Q37" s="1"/>
      <c r="R37" s="1" t="s">
        <v>1</v>
      </c>
      <c r="S37" s="1">
        <f>AVERAGE(P36:P51)</f>
        <v>4.0769230769230766</v>
      </c>
      <c r="T37">
        <f>MEDIAN(P36:P48)</f>
        <v>4</v>
      </c>
      <c r="U37" s="1">
        <v>3</v>
      </c>
      <c r="V37" s="1"/>
      <c r="W37" s="1" t="s">
        <v>1</v>
      </c>
      <c r="X37" s="1">
        <f>AVERAGE(U36:U51)</f>
        <v>3.6923076923076925</v>
      </c>
      <c r="Y37">
        <f>MEDIAN(U36:U49)</f>
        <v>4</v>
      </c>
      <c r="Z37" s="1">
        <v>3</v>
      </c>
      <c r="AA37" s="1"/>
      <c r="AB37" s="1" t="s">
        <v>1</v>
      </c>
      <c r="AC37" s="1">
        <f>AVERAGE(Z36:Z51)</f>
        <v>3.5</v>
      </c>
      <c r="AD37">
        <f>MEDIAN(Z36:Z49)</f>
        <v>4</v>
      </c>
    </row>
    <row r="38" spans="1:30" x14ac:dyDescent="0.25">
      <c r="A38" s="1">
        <v>3</v>
      </c>
      <c r="B38" s="1"/>
      <c r="C38" s="1" t="s">
        <v>2</v>
      </c>
      <c r="D38" s="1">
        <f>_xlfn.STDEV.S(A36:A51)</f>
        <v>0.67936622048675743</v>
      </c>
      <c r="E38">
        <f>SKEW(A36:A49)</f>
        <v>-7.9708319716677906E-17</v>
      </c>
      <c r="F38" s="1">
        <v>2</v>
      </c>
      <c r="G38" s="1"/>
      <c r="H38" s="1" t="s">
        <v>2</v>
      </c>
      <c r="I38" s="1">
        <f>_xlfn.STDEV.S(F36:F51)</f>
        <v>1.0190493307301363</v>
      </c>
      <c r="J38">
        <f>SKEW(F36:F49)</f>
        <v>-0.25441286446211908</v>
      </c>
      <c r="K38" s="1">
        <v>4</v>
      </c>
      <c r="L38" s="1"/>
      <c r="M38" s="1" t="s">
        <v>2</v>
      </c>
      <c r="N38" s="1">
        <f>_xlfn.STDEV.S(K36:K51)</f>
        <v>0.69929320675306816</v>
      </c>
      <c r="O38">
        <f>SKEW(K36:K49)</f>
        <v>-0.32135175767973356</v>
      </c>
      <c r="P38" s="1">
        <v>3</v>
      </c>
      <c r="Q38" s="1"/>
      <c r="R38" s="1" t="s">
        <v>2</v>
      </c>
      <c r="S38" s="1">
        <f>_xlfn.STDEV.S(P36:P51)</f>
        <v>0.86231649850257674</v>
      </c>
      <c r="T38">
        <f>SKEW(P36:P48)</f>
        <v>-0.16358939086282684</v>
      </c>
      <c r="U38" s="1">
        <v>3</v>
      </c>
      <c r="V38" s="1"/>
      <c r="W38" s="1" t="s">
        <v>2</v>
      </c>
      <c r="X38" s="1">
        <f>_xlfn.STDEV.S(U36:U51)</f>
        <v>0.75106761619881102</v>
      </c>
      <c r="Y38">
        <f>SKEW(U36:U48)</f>
        <v>0.61070092233746143</v>
      </c>
      <c r="Z38" s="1">
        <v>3</v>
      </c>
      <c r="AA38" s="1"/>
      <c r="AB38" s="1" t="s">
        <v>2</v>
      </c>
      <c r="AC38" s="1">
        <f>_xlfn.STDEV.S(Z36:Z51)</f>
        <v>0.67419986246324204</v>
      </c>
      <c r="AD38">
        <f>SKEW(Z36:Z47)</f>
        <v>-1.0679325821417758</v>
      </c>
    </row>
    <row r="39" spans="1:30" x14ac:dyDescent="0.25">
      <c r="A39" s="1">
        <v>4</v>
      </c>
      <c r="B39" s="1"/>
      <c r="C39" s="1" t="s">
        <v>3</v>
      </c>
      <c r="D39" s="1">
        <f>D38/SQRT(D36)</f>
        <v>0.18156825980064073</v>
      </c>
      <c r="F39" s="1">
        <v>3</v>
      </c>
      <c r="G39" s="1"/>
      <c r="H39" s="1" t="s">
        <v>3</v>
      </c>
      <c r="I39" s="1">
        <f>I38/SQRT(I36)</f>
        <v>0.2723523897009611</v>
      </c>
      <c r="K39" s="1">
        <v>4</v>
      </c>
      <c r="L39" s="1"/>
      <c r="M39" s="1" t="s">
        <v>3</v>
      </c>
      <c r="N39" s="1">
        <f>N38/SQRT(N36)</f>
        <v>0.18689397089774676</v>
      </c>
      <c r="P39" s="1">
        <v>3</v>
      </c>
      <c r="Q39" s="1"/>
      <c r="R39" s="1" t="s">
        <v>3</v>
      </c>
      <c r="S39" s="1">
        <f>S38/SQRT(S36)</f>
        <v>0.23916356546381592</v>
      </c>
      <c r="U39" s="1">
        <v>3</v>
      </c>
      <c r="V39" s="1"/>
      <c r="W39" s="1" t="s">
        <v>3</v>
      </c>
      <c r="X39" s="1">
        <f>X38/SQRT(X36)</f>
        <v>0.20830867704194778</v>
      </c>
      <c r="Z39" s="1">
        <v>3</v>
      </c>
      <c r="AA39" s="1"/>
      <c r="AB39" s="1" t="s">
        <v>3</v>
      </c>
      <c r="AC39" s="1">
        <f>AC38/SQRT(AC36)</f>
        <v>0.19462473604038075</v>
      </c>
    </row>
    <row r="40" spans="1:30" x14ac:dyDescent="0.25">
      <c r="A40" s="1">
        <v>4</v>
      </c>
      <c r="B40" s="1"/>
      <c r="C40" s="1"/>
      <c r="D40" s="1"/>
      <c r="F40" s="1">
        <v>3</v>
      </c>
      <c r="G40" s="1"/>
      <c r="H40" s="1"/>
      <c r="I40" s="1"/>
      <c r="K40" s="1">
        <v>4</v>
      </c>
      <c r="L40" s="1"/>
      <c r="M40" s="1"/>
      <c r="N40" s="1"/>
      <c r="P40" s="1">
        <v>4</v>
      </c>
      <c r="Q40" s="1"/>
      <c r="R40" s="1"/>
      <c r="S40" s="1"/>
      <c r="U40" s="1">
        <v>3</v>
      </c>
      <c r="V40" s="1"/>
      <c r="W40" s="1"/>
      <c r="X40" s="1"/>
      <c r="Z40" s="1">
        <v>3</v>
      </c>
      <c r="AA40" s="1"/>
      <c r="AB40" s="1"/>
      <c r="AC40" s="1"/>
    </row>
    <row r="41" spans="1:30" ht="30" x14ac:dyDescent="0.25">
      <c r="A41" s="1">
        <v>4</v>
      </c>
      <c r="B41" s="1"/>
      <c r="C41" s="1" t="s">
        <v>4</v>
      </c>
      <c r="D41" s="1">
        <v>3</v>
      </c>
      <c r="F41" s="1">
        <v>3</v>
      </c>
      <c r="G41" s="1"/>
      <c r="H41" s="1" t="s">
        <v>4</v>
      </c>
      <c r="I41" s="1">
        <v>3</v>
      </c>
      <c r="K41" s="1">
        <v>4</v>
      </c>
      <c r="L41" s="1"/>
      <c r="M41" s="1" t="s">
        <v>4</v>
      </c>
      <c r="N41" s="1">
        <v>3</v>
      </c>
      <c r="P41" s="1">
        <v>4</v>
      </c>
      <c r="Q41" s="1"/>
      <c r="R41" s="1" t="s">
        <v>4</v>
      </c>
      <c r="S41" s="1">
        <v>3</v>
      </c>
      <c r="U41" s="1">
        <v>3</v>
      </c>
      <c r="V41" s="1"/>
      <c r="W41" s="1" t="s">
        <v>4</v>
      </c>
      <c r="X41" s="1">
        <v>3</v>
      </c>
      <c r="Z41" s="1">
        <v>4</v>
      </c>
      <c r="AA41" s="1"/>
      <c r="AB41" s="1" t="s">
        <v>4</v>
      </c>
      <c r="AC41" s="1">
        <v>3</v>
      </c>
    </row>
    <row r="42" spans="1:30" x14ac:dyDescent="0.25">
      <c r="A42" s="1">
        <v>4</v>
      </c>
      <c r="B42" s="1"/>
      <c r="C42" s="1" t="s">
        <v>5</v>
      </c>
      <c r="D42" s="1">
        <v>0.05</v>
      </c>
      <c r="F42" s="1">
        <v>4</v>
      </c>
      <c r="G42" s="1"/>
      <c r="H42" s="1" t="s">
        <v>5</v>
      </c>
      <c r="I42" s="1">
        <v>0.05</v>
      </c>
      <c r="K42" s="1">
        <v>4</v>
      </c>
      <c r="L42" s="1"/>
      <c r="M42" s="1" t="s">
        <v>5</v>
      </c>
      <c r="N42" s="1">
        <v>0.05</v>
      </c>
      <c r="P42" s="1">
        <v>4</v>
      </c>
      <c r="Q42" s="1"/>
      <c r="R42" s="1" t="s">
        <v>5</v>
      </c>
      <c r="S42" s="1">
        <v>0.05</v>
      </c>
      <c r="U42" s="1">
        <v>4</v>
      </c>
      <c r="V42" s="1"/>
      <c r="W42" s="1" t="s">
        <v>5</v>
      </c>
      <c r="X42" s="1">
        <v>0.05</v>
      </c>
      <c r="Z42" s="1">
        <v>4</v>
      </c>
      <c r="AA42" s="1"/>
      <c r="AB42" s="1" t="s">
        <v>5</v>
      </c>
      <c r="AC42" s="1">
        <v>0.05</v>
      </c>
    </row>
    <row r="43" spans="1:30" x14ac:dyDescent="0.25">
      <c r="A43" s="1">
        <v>4</v>
      </c>
      <c r="B43" s="1"/>
      <c r="C43" s="1" t="s">
        <v>6</v>
      </c>
      <c r="D43" s="1">
        <v>2</v>
      </c>
      <c r="F43" s="1">
        <v>4</v>
      </c>
      <c r="G43" s="1"/>
      <c r="H43" s="1" t="s">
        <v>6</v>
      </c>
      <c r="I43" s="1">
        <v>2</v>
      </c>
      <c r="K43" s="1">
        <v>4</v>
      </c>
      <c r="L43" s="1"/>
      <c r="M43" s="1" t="s">
        <v>6</v>
      </c>
      <c r="N43" s="1">
        <v>2</v>
      </c>
      <c r="P43" s="1">
        <v>4</v>
      </c>
      <c r="Q43" s="1"/>
      <c r="R43" s="1" t="s">
        <v>6</v>
      </c>
      <c r="S43" s="1">
        <v>2</v>
      </c>
      <c r="U43" s="1">
        <v>4</v>
      </c>
      <c r="V43" s="1"/>
      <c r="W43" s="1" t="s">
        <v>6</v>
      </c>
      <c r="X43" s="1">
        <v>2</v>
      </c>
      <c r="Z43" s="1">
        <v>4</v>
      </c>
      <c r="AA43" s="1"/>
      <c r="AB43" s="1" t="s">
        <v>6</v>
      </c>
      <c r="AC43" s="1">
        <v>2</v>
      </c>
    </row>
    <row r="44" spans="1:30" x14ac:dyDescent="0.25">
      <c r="A44" s="1">
        <v>4</v>
      </c>
      <c r="B44" s="1"/>
      <c r="C44" s="1" t="s">
        <v>7</v>
      </c>
      <c r="D44" s="1">
        <f>D36-1</f>
        <v>13</v>
      </c>
      <c r="F44" s="1">
        <v>4</v>
      </c>
      <c r="G44" s="1"/>
      <c r="H44" s="1" t="s">
        <v>7</v>
      </c>
      <c r="I44" s="1">
        <f>I36-1</f>
        <v>13</v>
      </c>
      <c r="K44" s="1">
        <v>4</v>
      </c>
      <c r="L44" s="1"/>
      <c r="M44" s="1" t="s">
        <v>7</v>
      </c>
      <c r="N44" s="1">
        <f>N36-1</f>
        <v>13</v>
      </c>
      <c r="P44" s="1">
        <v>5</v>
      </c>
      <c r="Q44" s="1"/>
      <c r="R44" s="1" t="s">
        <v>7</v>
      </c>
      <c r="S44" s="1">
        <f>S36-1</f>
        <v>12</v>
      </c>
      <c r="U44" s="1">
        <v>4</v>
      </c>
      <c r="V44" s="1"/>
      <c r="W44" s="1" t="s">
        <v>7</v>
      </c>
      <c r="X44" s="1">
        <f>X36-1</f>
        <v>12</v>
      </c>
      <c r="Z44" s="1">
        <v>4</v>
      </c>
      <c r="AA44" s="1"/>
      <c r="AB44" s="1" t="s">
        <v>7</v>
      </c>
      <c r="AC44" s="1">
        <f>AC36-1</f>
        <v>11</v>
      </c>
    </row>
    <row r="45" spans="1:30" x14ac:dyDescent="0.25">
      <c r="A45" s="1">
        <v>4</v>
      </c>
      <c r="B45" s="1"/>
      <c r="C45" s="1" t="s">
        <v>8</v>
      </c>
      <c r="D45" s="1">
        <f>(D37-D41)/D39</f>
        <v>5.5075705472861021</v>
      </c>
      <c r="F45" s="1">
        <v>4</v>
      </c>
      <c r="G45" s="1"/>
      <c r="H45" s="1" t="s">
        <v>8</v>
      </c>
      <c r="I45" s="1">
        <f>(I37-I41)/I39</f>
        <v>1.8358568490953673</v>
      </c>
      <c r="K45" s="1">
        <v>5</v>
      </c>
      <c r="L45" s="1"/>
      <c r="M45" s="1" t="s">
        <v>8</v>
      </c>
      <c r="N45" s="1">
        <f>(N37-N41)/N39</f>
        <v>6.4971904040182933</v>
      </c>
      <c r="P45" s="1">
        <v>5</v>
      </c>
      <c r="Q45" s="1"/>
      <c r="R45" s="1" t="s">
        <v>8</v>
      </c>
      <c r="S45" s="1">
        <f>(S37-S41)/S39</f>
        <v>4.5028726463187345</v>
      </c>
      <c r="U45" s="1">
        <v>4</v>
      </c>
      <c r="V45" s="1"/>
      <c r="W45" s="1" t="s">
        <v>8</v>
      </c>
      <c r="X45" s="1">
        <f>(X37-X41)/X39</f>
        <v>3.3234702564419836</v>
      </c>
      <c r="Z45" s="1">
        <v>4</v>
      </c>
      <c r="AA45" s="1"/>
      <c r="AB45" s="1" t="s">
        <v>8</v>
      </c>
      <c r="AC45" s="1">
        <f>(AC37-AC41)/AC39</f>
        <v>2.5690465157330258</v>
      </c>
    </row>
    <row r="46" spans="1:30" x14ac:dyDescent="0.25">
      <c r="A46" s="1">
        <v>4</v>
      </c>
      <c r="B46" s="1"/>
      <c r="C46" s="1" t="s">
        <v>9</v>
      </c>
      <c r="D46">
        <f>_xlfn.T.DIST.RT(D45,D44)</f>
        <v>5.042133636310112E-5</v>
      </c>
      <c r="F46" s="1">
        <v>4</v>
      </c>
      <c r="G46" s="1"/>
      <c r="H46" s="1" t="s">
        <v>9</v>
      </c>
      <c r="I46">
        <f>_xlfn.T.DIST.2T(I45,I44)</f>
        <v>8.9349875970482023E-2</v>
      </c>
      <c r="K46" s="1">
        <v>5</v>
      </c>
      <c r="L46" s="1"/>
      <c r="M46" s="1" t="s">
        <v>9</v>
      </c>
      <c r="N46">
        <f>_xlfn.T.DIST.2T(N45,N44)</f>
        <v>2.0123754997020337E-5</v>
      </c>
      <c r="P46" s="1">
        <v>5</v>
      </c>
      <c r="Q46" s="1"/>
      <c r="R46" s="1" t="s">
        <v>9</v>
      </c>
      <c r="S46">
        <f>_xlfn.T.DIST.2T(S45,S44)</f>
        <v>7.2302808206044916E-4</v>
      </c>
      <c r="U46" s="1">
        <v>4</v>
      </c>
      <c r="V46" s="1"/>
      <c r="W46" s="1" t="s">
        <v>9</v>
      </c>
      <c r="X46">
        <f>_xlfn.T.DIST.2T(X45,X44)</f>
        <v>6.0710487499900483E-3</v>
      </c>
      <c r="Z46" s="1">
        <v>4</v>
      </c>
      <c r="AA46" s="1"/>
      <c r="AB46" s="1" t="s">
        <v>9</v>
      </c>
      <c r="AC46">
        <f>_xlfn.T.DIST.2T(AC45,AC44)</f>
        <v>2.6094682241525793E-2</v>
      </c>
    </row>
    <row r="47" spans="1:30" x14ac:dyDescent="0.25">
      <c r="A47" s="1">
        <v>5</v>
      </c>
      <c r="B47" s="1"/>
      <c r="C47" s="1"/>
      <c r="D47" s="1" t="str">
        <f>IF(D46&lt;D42,"yes","no")</f>
        <v>yes</v>
      </c>
      <c r="F47" s="1">
        <v>4</v>
      </c>
      <c r="G47" s="1"/>
      <c r="H47" s="1"/>
      <c r="I47" s="1" t="str">
        <f>IF(I46&lt;I42,"yes","no")</f>
        <v>no</v>
      </c>
      <c r="K47" s="1">
        <v>5</v>
      </c>
      <c r="L47" s="1"/>
      <c r="M47" s="1"/>
      <c r="N47" s="1" t="str">
        <f>IF(N46&lt;N42,"yes","no")</f>
        <v>yes</v>
      </c>
      <c r="P47" s="1">
        <v>5</v>
      </c>
      <c r="Q47" s="1"/>
      <c r="R47" s="1"/>
      <c r="S47" s="1" t="str">
        <f>IF(S46&lt;S42,"yes","no")</f>
        <v>yes</v>
      </c>
      <c r="U47" s="1">
        <v>5</v>
      </c>
      <c r="V47" s="1"/>
      <c r="W47" s="1"/>
      <c r="X47" s="1" t="str">
        <f>IF(X46&lt;X42,"yes","no")</f>
        <v>yes</v>
      </c>
      <c r="Z47" s="1">
        <v>4</v>
      </c>
      <c r="AA47" s="1"/>
      <c r="AB47" s="1"/>
      <c r="AC47" s="1" t="str">
        <f>IF(AC46&lt;AC42,"yes","no")</f>
        <v>yes</v>
      </c>
    </row>
    <row r="48" spans="1:30" x14ac:dyDescent="0.25">
      <c r="A48" s="1">
        <v>5</v>
      </c>
      <c r="B48" s="1"/>
      <c r="D48">
        <f>[1]!SignTest(A36:A49,3)</f>
        <v>4.8828124999999995E-4</v>
      </c>
      <c r="F48" s="1">
        <v>5</v>
      </c>
      <c r="G48" s="1"/>
      <c r="I48">
        <f>[1]!SignTest(F36:F49,3)</f>
        <v>0.11328125</v>
      </c>
      <c r="K48" s="1">
        <v>5</v>
      </c>
      <c r="L48" s="1"/>
      <c r="N48">
        <f>[1]!SignTest(K36:K49,3)</f>
        <v>2.4414062500000016E-4</v>
      </c>
      <c r="P48" s="1">
        <v>5</v>
      </c>
      <c r="Q48" s="1"/>
      <c r="S48">
        <f>[1]!SignTest(P36:P49,3)</f>
        <v>1.953125E-3</v>
      </c>
      <c r="U48" s="1">
        <v>5</v>
      </c>
      <c r="V48" s="1"/>
      <c r="X48">
        <f>[1]!SignTest(U36:U49,3)</f>
        <v>7.8125000000000017E-3</v>
      </c>
      <c r="Z48" s="1"/>
      <c r="AA48" s="1"/>
      <c r="AC48">
        <f>[1]!SignTest(Z36:Z49,3)</f>
        <v>3.5156250000000007E-2</v>
      </c>
    </row>
    <row r="49" spans="1:29" x14ac:dyDescent="0.25">
      <c r="A49" s="1">
        <v>5</v>
      </c>
      <c r="B49" s="1"/>
      <c r="F49" s="1">
        <v>5</v>
      </c>
      <c r="G49" s="1"/>
      <c r="K49" s="1">
        <v>5</v>
      </c>
      <c r="L49" s="1"/>
      <c r="P49" s="1"/>
      <c r="Q49" s="1"/>
      <c r="U49" s="1"/>
      <c r="V49" s="1"/>
      <c r="Z49" s="1"/>
      <c r="AA49" s="1"/>
    </row>
    <row r="50" spans="1:29" x14ac:dyDescent="0.25">
      <c r="A50" s="1"/>
      <c r="B50" s="1"/>
      <c r="C50" t="s">
        <v>14</v>
      </c>
      <c r="D50">
        <f>TINV(D42,D44)</f>
        <v>2.1603686564627926</v>
      </c>
      <c r="F50" s="1"/>
      <c r="G50" s="1"/>
      <c r="H50" t="s">
        <v>14</v>
      </c>
      <c r="I50">
        <f>TINV(I42,I44)</f>
        <v>2.1603686564627926</v>
      </c>
      <c r="K50" s="1"/>
      <c r="L50" s="1"/>
      <c r="M50" t="s">
        <v>14</v>
      </c>
      <c r="N50">
        <f>TINV(N42,N44)</f>
        <v>2.1603686564627926</v>
      </c>
      <c r="P50" s="1"/>
      <c r="Q50" s="1"/>
      <c r="R50" t="s">
        <v>14</v>
      </c>
      <c r="S50">
        <f>TINV(S42,S44)</f>
        <v>2.1788128296672284</v>
      </c>
      <c r="U50" s="1"/>
      <c r="V50" s="1"/>
      <c r="W50" t="s">
        <v>14</v>
      </c>
      <c r="X50">
        <f>TINV(X42,X44)</f>
        <v>2.1788128296672284</v>
      </c>
      <c r="Z50" s="1"/>
      <c r="AA50" s="1"/>
      <c r="AB50" t="s">
        <v>14</v>
      </c>
      <c r="AC50">
        <f>TINV(AC42,AC44)</f>
        <v>2.2009851600916384</v>
      </c>
    </row>
    <row r="51" spans="1:29" x14ac:dyDescent="0.25">
      <c r="A51" s="1"/>
      <c r="B51" s="1"/>
      <c r="C51" t="s">
        <v>16</v>
      </c>
      <c r="D51">
        <f>D41+D50*D39</f>
        <v>3.3922543774817973</v>
      </c>
      <c r="F51" s="1"/>
      <c r="G51" s="1"/>
      <c r="H51" t="s">
        <v>16</v>
      </c>
      <c r="I51">
        <f>I41+I50*I39</f>
        <v>3.5883815662226963</v>
      </c>
      <c r="K51" s="1"/>
      <c r="L51" s="1"/>
      <c r="M51" t="s">
        <v>16</v>
      </c>
      <c r="N51">
        <f>N41+N50*N39</f>
        <v>3.4037598768093615</v>
      </c>
      <c r="P51" s="1"/>
      <c r="Q51" s="1"/>
      <c r="R51" t="s">
        <v>16</v>
      </c>
      <c r="S51">
        <f>S41+S50*S39</f>
        <v>3.5210926448215201</v>
      </c>
      <c r="U51" s="1"/>
      <c r="V51" s="1"/>
      <c r="W51" t="s">
        <v>16</v>
      </c>
      <c r="X51">
        <f>X41+X50*X39</f>
        <v>3.4538656180700031</v>
      </c>
      <c r="Z51" s="1"/>
      <c r="AA51" s="1"/>
      <c r="AB51" t="s">
        <v>16</v>
      </c>
      <c r="AC51">
        <f>AC41+AC50*AC39</f>
        <v>3.4283661558116303</v>
      </c>
    </row>
    <row r="52" spans="1:29" x14ac:dyDescent="0.25">
      <c r="A52" s="1"/>
      <c r="B52" s="1"/>
      <c r="C52" t="s">
        <v>15</v>
      </c>
      <c r="D52">
        <f>-D50</f>
        <v>-2.1603686564627926</v>
      </c>
      <c r="F52" s="1"/>
      <c r="G52" s="1"/>
      <c r="H52" t="s">
        <v>15</v>
      </c>
      <c r="I52">
        <f>-I50</f>
        <v>-2.1603686564627926</v>
      </c>
      <c r="K52" s="1"/>
      <c r="L52" s="1"/>
      <c r="M52" t="s">
        <v>15</v>
      </c>
      <c r="N52">
        <f>-N50</f>
        <v>-2.1603686564627926</v>
      </c>
      <c r="P52" s="1"/>
      <c r="Q52" s="1"/>
      <c r="R52" t="s">
        <v>15</v>
      </c>
      <c r="S52">
        <f>-S50</f>
        <v>-2.1788128296672284</v>
      </c>
      <c r="U52" s="1"/>
      <c r="V52" s="1"/>
      <c r="W52" t="s">
        <v>15</v>
      </c>
      <c r="X52">
        <f>-X50</f>
        <v>-2.1788128296672284</v>
      </c>
      <c r="Z52" s="1"/>
      <c r="AA52" s="1"/>
      <c r="AB52" t="s">
        <v>15</v>
      </c>
      <c r="AC52">
        <f>-AC50</f>
        <v>-2.2009851600916384</v>
      </c>
    </row>
    <row r="53" spans="1:29" x14ac:dyDescent="0.25">
      <c r="C53" t="s">
        <v>17</v>
      </c>
      <c r="D53">
        <f>D41+D52*D39</f>
        <v>2.6077456225182027</v>
      </c>
      <c r="H53" t="s">
        <v>17</v>
      </c>
      <c r="I53">
        <f>I41+I52*I39</f>
        <v>2.4116184337773037</v>
      </c>
      <c r="M53" t="s">
        <v>17</v>
      </c>
      <c r="N53">
        <f>N41+N52*N39</f>
        <v>2.5962401231906385</v>
      </c>
      <c r="R53" t="s">
        <v>17</v>
      </c>
      <c r="S53">
        <f>S41+S52*S39</f>
        <v>2.4789073551784799</v>
      </c>
      <c r="W53" t="s">
        <v>17</v>
      </c>
      <c r="X53">
        <f>X41+X52*X39</f>
        <v>2.5461343819299969</v>
      </c>
      <c r="AB53" t="s">
        <v>17</v>
      </c>
      <c r="AC53">
        <f>AC41+AC52*AC39</f>
        <v>2.5716338441883697</v>
      </c>
    </row>
    <row r="54" spans="1:29" x14ac:dyDescent="0.25">
      <c r="C54" t="s">
        <v>18</v>
      </c>
      <c r="D54">
        <f>(D51-D37)/D39</f>
        <v>-3.3472018908233108</v>
      </c>
      <c r="H54" t="s">
        <v>18</v>
      </c>
      <c r="I54">
        <f>(I51-I37)/I39</f>
        <v>0.32451180736742563</v>
      </c>
      <c r="M54" t="s">
        <v>18</v>
      </c>
      <c r="N54">
        <f>(N51-N37)/N39</f>
        <v>-4.3368217475554998</v>
      </c>
      <c r="R54" t="s">
        <v>18</v>
      </c>
      <c r="S54">
        <f>(S51-S37)/S39</f>
        <v>-2.3240598166515065</v>
      </c>
      <c r="W54" t="s">
        <v>18</v>
      </c>
      <c r="X54">
        <f>(X51-X37)/X39</f>
        <v>-1.1446574267747547</v>
      </c>
      <c r="AB54" t="s">
        <v>18</v>
      </c>
      <c r="AC54">
        <f>(AC51-AC37)/AC39</f>
        <v>-0.36806135564138731</v>
      </c>
    </row>
    <row r="55" spans="1:29" x14ac:dyDescent="0.25">
      <c r="C55" t="s">
        <v>19</v>
      </c>
      <c r="D55">
        <f>(D53-D37)/D39</f>
        <v>-7.6679392037488929</v>
      </c>
      <c r="H55" t="s">
        <v>19</v>
      </c>
      <c r="I55">
        <f>(I53-I37)/I39</f>
        <v>-3.9962255055581601</v>
      </c>
      <c r="M55" t="s">
        <v>19</v>
      </c>
      <c r="N55">
        <f>(N53-N37)/N39</f>
        <v>-8.6575590604810859</v>
      </c>
      <c r="R55" t="s">
        <v>19</v>
      </c>
      <c r="S55">
        <f>(S53-S37)/S39</f>
        <v>-6.6816854759859625</v>
      </c>
      <c r="W55" t="s">
        <v>19</v>
      </c>
      <c r="X55">
        <f>(X53-X37)/X39</f>
        <v>-5.5022830861092125</v>
      </c>
      <c r="AB55" t="s">
        <v>19</v>
      </c>
      <c r="AC55">
        <f>(AC53-AC37)/AC39</f>
        <v>-4.7700316758246641</v>
      </c>
    </row>
    <row r="56" spans="1:29" x14ac:dyDescent="0.25">
      <c r="C56" t="s">
        <v>20</v>
      </c>
      <c r="D56">
        <f>[1]!T_DIST(D54,D44,TRUE)</f>
        <v>2.6244361052494836E-3</v>
      </c>
      <c r="H56" t="s">
        <v>20</v>
      </c>
      <c r="I56">
        <f>[1]!T_DIST(I54,I44,TRUE)</f>
        <v>0.62464344223650536</v>
      </c>
      <c r="M56" t="s">
        <v>20</v>
      </c>
      <c r="N56">
        <f>[1]!T_DIST(N54,N44,TRUE)</f>
        <v>4.0319945602940166E-4</v>
      </c>
      <c r="R56" t="s">
        <v>20</v>
      </c>
      <c r="S56">
        <f>[1]!T_DIST(S54,S44,TRUE)</f>
        <v>1.924143314367821E-2</v>
      </c>
      <c r="W56" t="s">
        <v>20</v>
      </c>
      <c r="X56">
        <f>[1]!T_DIST(X54,X44,TRUE)</f>
        <v>0.13733461179215545</v>
      </c>
      <c r="AB56" t="s">
        <v>20</v>
      </c>
      <c r="AC56">
        <f>[1]!T_DIST(AC54,AC44,TRUE)</f>
        <v>0.35990600742088347</v>
      </c>
    </row>
    <row r="57" spans="1:29" x14ac:dyDescent="0.25">
      <c r="C57" t="s">
        <v>21</v>
      </c>
      <c r="D57">
        <f>[1]!T_DIST(D55,D44,TRUE)</f>
        <v>1.7729238882546738E-6</v>
      </c>
      <c r="H57" t="s">
        <v>21</v>
      </c>
      <c r="I57">
        <f>[1]!T_DIST(I55,I44,TRUE)</f>
        <v>7.614326298340246E-4</v>
      </c>
      <c r="M57" t="s">
        <v>21</v>
      </c>
      <c r="N57">
        <f>[1]!T_DIST(N55,N44,TRUE)</f>
        <v>4.6603147807466883E-7</v>
      </c>
      <c r="R57" t="s">
        <v>21</v>
      </c>
      <c r="S57">
        <f>[1]!T_DIST(S55,S44,TRUE)</f>
        <v>1.1273998069993851E-5</v>
      </c>
      <c r="W57" t="s">
        <v>21</v>
      </c>
      <c r="X57">
        <f>[1]!T_DIST(X55,X44,TRUE)</f>
        <v>6.7878982039637492E-5</v>
      </c>
      <c r="AB57" t="s">
        <v>21</v>
      </c>
      <c r="AC57">
        <f>[1]!T_DIST(AC55,AC44,TRUE)</f>
        <v>2.9032531611394852E-4</v>
      </c>
    </row>
    <row r="58" spans="1:29" x14ac:dyDescent="0.25">
      <c r="C58" t="s">
        <v>12</v>
      </c>
      <c r="D58">
        <f>D56-D57</f>
        <v>2.6226631813612289E-3</v>
      </c>
      <c r="H58" t="s">
        <v>12</v>
      </c>
      <c r="I58">
        <f>I56-I57</f>
        <v>0.62388200960667128</v>
      </c>
      <c r="M58" t="s">
        <v>12</v>
      </c>
      <c r="N58">
        <f>N56-N57</f>
        <v>4.0273342455132699E-4</v>
      </c>
      <c r="R58" t="s">
        <v>12</v>
      </c>
      <c r="S58">
        <f>S56-S57</f>
        <v>1.9230159145608217E-2</v>
      </c>
      <c r="W58" t="s">
        <v>12</v>
      </c>
      <c r="X58">
        <f>X56-X57</f>
        <v>0.13726673281011581</v>
      </c>
      <c r="AB58" t="s">
        <v>12</v>
      </c>
      <c r="AC58">
        <f>AC56-AC57</f>
        <v>0.35961568210476952</v>
      </c>
    </row>
    <row r="59" spans="1:29" x14ac:dyDescent="0.25">
      <c r="C59" t="s">
        <v>13</v>
      </c>
      <c r="D59">
        <f>1-D58</f>
        <v>0.99737733681863872</v>
      </c>
      <c r="H59" t="s">
        <v>13</v>
      </c>
      <c r="I59">
        <f>1-I58</f>
        <v>0.37611799039332872</v>
      </c>
      <c r="M59" t="s">
        <v>13</v>
      </c>
      <c r="N59">
        <f>1-N58</f>
        <v>0.99959726657544867</v>
      </c>
      <c r="R59" t="s">
        <v>13</v>
      </c>
      <c r="S59">
        <f>1-S58</f>
        <v>0.98076984085439178</v>
      </c>
      <c r="W59" t="s">
        <v>13</v>
      </c>
      <c r="X59">
        <f>1-X58</f>
        <v>0.86273326718988419</v>
      </c>
      <c r="AB59" t="s">
        <v>13</v>
      </c>
      <c r="AC59">
        <f>1-AC58</f>
        <v>0.64038431789523043</v>
      </c>
    </row>
    <row r="60" spans="1:29" x14ac:dyDescent="0.25">
      <c r="C60" s="1"/>
      <c r="D60" s="1"/>
      <c r="H60" s="1"/>
      <c r="I60" s="1"/>
      <c r="M60" s="1"/>
      <c r="N60" s="1"/>
      <c r="R60" s="1"/>
      <c r="S60" s="1"/>
      <c r="W60" s="1"/>
      <c r="X60" s="1"/>
      <c r="AB60" s="1"/>
      <c r="AC60" s="1"/>
    </row>
    <row r="61" spans="1:29" x14ac:dyDescent="0.25">
      <c r="C61" s="1" t="s">
        <v>22</v>
      </c>
      <c r="D61" s="1">
        <f>TINV(D42*2,D44)</f>
        <v>1.7709333959868729</v>
      </c>
      <c r="H61" s="1" t="s">
        <v>22</v>
      </c>
      <c r="I61" s="1">
        <f>TINV(I42*2,I44)</f>
        <v>1.7709333959868729</v>
      </c>
      <c r="M61" s="1" t="s">
        <v>22</v>
      </c>
      <c r="N61" s="1">
        <f>TINV(N42*2,N44)</f>
        <v>1.7709333959868729</v>
      </c>
      <c r="R61" s="1" t="s">
        <v>22</v>
      </c>
      <c r="S61" s="1">
        <f>TINV(S42*2,S44)</f>
        <v>1.7822875556493194</v>
      </c>
      <c r="W61" s="1" t="s">
        <v>22</v>
      </c>
      <c r="X61" s="1">
        <f>TINV(X42*2,X44)</f>
        <v>1.7822875556493194</v>
      </c>
      <c r="AB61" s="1" t="s">
        <v>22</v>
      </c>
      <c r="AC61" s="1">
        <f>TINV(AC42*2,AC44)</f>
        <v>1.7958848187040437</v>
      </c>
    </row>
    <row r="62" spans="1:29" x14ac:dyDescent="0.25">
      <c r="C62" s="1" t="s">
        <v>23</v>
      </c>
      <c r="D62" s="1">
        <f>D41+D61*D39</f>
        <v>3.3215452949321755</v>
      </c>
      <c r="H62" s="1" t="s">
        <v>23</v>
      </c>
      <c r="I62" s="1">
        <f>I41+I61*I39</f>
        <v>3.4823179423982631</v>
      </c>
      <c r="M62" s="1" t="s">
        <v>23</v>
      </c>
      <c r="N62" s="1">
        <f>N41+N61*N39</f>
        <v>3.3309767745714183</v>
      </c>
      <c r="R62" s="1" t="s">
        <v>23</v>
      </c>
      <c r="S62" s="1">
        <f>S41+S61*S39</f>
        <v>3.4262582464908804</v>
      </c>
      <c r="W62" s="1" t="s">
        <v>23</v>
      </c>
      <c r="X62" s="1">
        <f>X41+X61*X39</f>
        <v>3.3712659628256367</v>
      </c>
      <c r="AB62" s="1" t="s">
        <v>23</v>
      </c>
      <c r="AC62" s="1">
        <f>AC41+AC61*AC39</f>
        <v>3.3495236087992017</v>
      </c>
    </row>
    <row r="63" spans="1:29" x14ac:dyDescent="0.25">
      <c r="C63" s="1" t="s">
        <v>11</v>
      </c>
      <c r="D63" s="1">
        <f>(D62-D37)/D39</f>
        <v>-3.7366371512992287</v>
      </c>
      <c r="H63" s="1" t="s">
        <v>11</v>
      </c>
      <c r="I63" s="1">
        <f>(I62-I37)/I39</f>
        <v>-6.4923453108495024E-2</v>
      </c>
      <c r="M63" s="1" t="s">
        <v>11</v>
      </c>
      <c r="N63" s="1">
        <f>(N62-N37)/N39</f>
        <v>-4.7262570080314212</v>
      </c>
      <c r="R63" s="1" t="s">
        <v>11</v>
      </c>
      <c r="S63" s="1">
        <f>(S62-S37)/S39</f>
        <v>-2.7205850906694153</v>
      </c>
      <c r="W63" s="1" t="s">
        <v>11</v>
      </c>
      <c r="X63" s="1">
        <f>(X62-X37)/X39</f>
        <v>-1.5411827007926635</v>
      </c>
      <c r="AB63" s="1" t="s">
        <v>11</v>
      </c>
      <c r="AC63" s="1">
        <f>(AC62-AC37)/AC39</f>
        <v>-0.77316169702898097</v>
      </c>
    </row>
    <row r="64" spans="1:29" x14ac:dyDescent="0.25">
      <c r="C64" s="1" t="s">
        <v>12</v>
      </c>
      <c r="D64">
        <f>[1]!T_DIST(D63,D44,TRUE)</f>
        <v>1.2450096195885108E-3</v>
      </c>
      <c r="H64" s="1" t="s">
        <v>12</v>
      </c>
      <c r="I64">
        <f>[1]!T_DIST(I63,I44,TRUE)</f>
        <v>0.47461135019513728</v>
      </c>
      <c r="M64" s="1" t="s">
        <v>12</v>
      </c>
      <c r="N64">
        <f>[1]!T_DIST(N63,N44,TRUE)</f>
        <v>1.9800393332164434E-4</v>
      </c>
      <c r="R64" s="1" t="s">
        <v>12</v>
      </c>
      <c r="S64">
        <f>[1]!T_DIST(S63,S44,TRUE)</f>
        <v>9.293831013380216E-3</v>
      </c>
      <c r="W64" s="1" t="s">
        <v>12</v>
      </c>
      <c r="X64">
        <f>[1]!T_DIST(X63,X44,TRUE)</f>
        <v>7.4609410822665478E-2</v>
      </c>
      <c r="AB64" s="1" t="s">
        <v>12</v>
      </c>
      <c r="AC64">
        <f>[1]!T_DIST(AC63,AC44,TRUE)</f>
        <v>0.22786010564673542</v>
      </c>
    </row>
    <row r="65" spans="3:29" x14ac:dyDescent="0.25">
      <c r="C65" s="1" t="s">
        <v>13</v>
      </c>
      <c r="D65">
        <f>1-D64</f>
        <v>0.99875499038041149</v>
      </c>
      <c r="H65" s="1" t="s">
        <v>13</v>
      </c>
      <c r="I65">
        <f>1-I64</f>
        <v>0.52538864980486277</v>
      </c>
      <c r="M65" s="1" t="s">
        <v>13</v>
      </c>
      <c r="N65">
        <f>1-N64</f>
        <v>0.99980199606667841</v>
      </c>
      <c r="R65" s="1" t="s">
        <v>13</v>
      </c>
      <c r="S65">
        <f>1-S64</f>
        <v>0.99070616898661978</v>
      </c>
      <c r="W65" s="1" t="s">
        <v>13</v>
      </c>
      <c r="X65">
        <f>1-X64</f>
        <v>0.92539058917733452</v>
      </c>
      <c r="AB65" s="1" t="s">
        <v>13</v>
      </c>
      <c r="AC65">
        <f>1-AC64</f>
        <v>0.77213989435326458</v>
      </c>
    </row>
    <row r="66" spans="3:29" x14ac:dyDescent="0.25">
      <c r="C66" s="1"/>
      <c r="H66" s="1"/>
      <c r="M66" s="1"/>
      <c r="R66" s="1"/>
      <c r="W66" s="1"/>
      <c r="AB66" s="1"/>
    </row>
    <row r="67" spans="3:29" x14ac:dyDescent="0.25">
      <c r="C67" s="1" t="s">
        <v>10</v>
      </c>
      <c r="D67">
        <f>(D37-D41)/D38</f>
        <v>1.4719601443879746</v>
      </c>
      <c r="H67" s="1" t="s">
        <v>10</v>
      </c>
      <c r="I67">
        <f>(I37-I41)/I38</f>
        <v>0.49065338146265813</v>
      </c>
      <c r="M67" s="1" t="s">
        <v>10</v>
      </c>
      <c r="N67">
        <f>(N37-N41)/N38</f>
        <v>1.7364471763194154</v>
      </c>
      <c r="R67" s="1" t="s">
        <v>10</v>
      </c>
      <c r="S67">
        <f>(S37-S41)/S38</f>
        <v>1.2488721702451093</v>
      </c>
      <c r="W67" s="1" t="s">
        <v>10</v>
      </c>
      <c r="X67">
        <f>(X37-X41)/X38</f>
        <v>0.92176480169854047</v>
      </c>
      <c r="AB67" s="1" t="s">
        <v>10</v>
      </c>
      <c r="AC67">
        <f>(AC37-AC41)/AC38</f>
        <v>0.74161984870956632</v>
      </c>
    </row>
    <row r="68" spans="3:29" x14ac:dyDescent="0.25">
      <c r="C68" s="1" t="s">
        <v>24</v>
      </c>
      <c r="D68">
        <f>D67*(1-3/(4*D44-1))</f>
        <v>1.3853742535416231</v>
      </c>
      <c r="H68" s="1" t="s">
        <v>24</v>
      </c>
      <c r="I68">
        <f>I67*(1-3/(4*I44-1))</f>
        <v>0.46179141784720767</v>
      </c>
      <c r="M68" s="1" t="s">
        <v>24</v>
      </c>
      <c r="N68">
        <f>N67*(1-3/(4*N44-1))</f>
        <v>1.6343032247712144</v>
      </c>
      <c r="R68" s="1" t="s">
        <v>24</v>
      </c>
      <c r="S68">
        <f>S67*(1-3/(4*S44-1))</f>
        <v>1.1691569253358471</v>
      </c>
      <c r="W68" s="1" t="s">
        <v>24</v>
      </c>
      <c r="X68">
        <f>X67*(1-3/(4*X44-1))</f>
        <v>0.86292875052629325</v>
      </c>
      <c r="AB68" s="1" t="s">
        <v>24</v>
      </c>
      <c r="AC68">
        <f>AC67*(1-3/(4*AC44-1))</f>
        <v>0.68987892903215475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Floris J. Bex</dc:creator>
  <cp:lastModifiedBy>Floris J. Bex</cp:lastModifiedBy>
  <dcterms:created xsi:type="dcterms:W3CDTF">2018-08-12T18:48:45Z</dcterms:created>
  <dcterms:modified xsi:type="dcterms:W3CDTF">2019-02-02T21:35:04Z</dcterms:modified>
</cp:coreProperties>
</file>