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9104" windowHeight="7416"/>
  </bookViews>
  <sheets>
    <sheet name="Sheet1" sheetId="1" r:id="rId1"/>
  </sheets>
  <definedNames>
    <definedName name="_xlnm.Print_Area" localSheetId="0">Sheet1!$B$2:$AD$34</definedName>
  </definedNames>
  <calcPr calcId="145621"/>
</workbook>
</file>

<file path=xl/calcChain.xml><?xml version="1.0" encoding="utf-8"?>
<calcChain xmlns="http://schemas.openxmlformats.org/spreadsheetml/2006/main">
  <c r="G25" i="1" l="1"/>
  <c r="D25" i="1"/>
  <c r="F25" i="1"/>
  <c r="E25" i="1"/>
  <c r="V20" i="1"/>
  <c r="P20" i="1"/>
  <c r="U19" i="1"/>
  <c r="V19" i="1"/>
  <c r="AB17" i="1" l="1"/>
  <c r="V17" i="1"/>
  <c r="U16" i="1"/>
  <c r="U17" i="1" s="1"/>
  <c r="P17" i="1"/>
  <c r="AA17" i="1"/>
  <c r="O17" i="1"/>
  <c r="T13" i="1"/>
  <c r="V13" i="1"/>
  <c r="K13" i="1"/>
  <c r="U13" i="1"/>
  <c r="I13" i="1"/>
  <c r="J13" i="1"/>
  <c r="L8" i="1" l="1"/>
  <c r="K8" i="1"/>
  <c r="J8" i="1"/>
  <c r="I8" i="1"/>
</calcChain>
</file>

<file path=xl/sharedStrings.xml><?xml version="1.0" encoding="utf-8"?>
<sst xmlns="http://schemas.openxmlformats.org/spreadsheetml/2006/main" count="28" uniqueCount="23">
  <si>
    <t>Flux Net</t>
  </si>
  <si>
    <t>Piete</t>
  </si>
  <si>
    <t>ARS</t>
  </si>
  <si>
    <t>SNG</t>
  </si>
  <si>
    <t>TGN</t>
  </si>
  <si>
    <t>ALBZ</t>
  </si>
  <si>
    <t>ELMA</t>
  </si>
  <si>
    <t>STIB</t>
  </si>
  <si>
    <t>MCAB</t>
  </si>
  <si>
    <t>IPRU</t>
  </si>
  <si>
    <t>PRSN</t>
  </si>
  <si>
    <t>TRP</t>
  </si>
  <si>
    <t>VNC</t>
  </si>
  <si>
    <t>14H1</t>
  </si>
  <si>
    <t>70% productie export</t>
  </si>
  <si>
    <t>Pnet/CA</t>
  </si>
  <si>
    <t>Datorii t</t>
  </si>
  <si>
    <t>Creante t</t>
  </si>
  <si>
    <t>Cele mai mari sume din P/L</t>
  </si>
  <si>
    <t>Chelt beneficii angajati</t>
  </si>
  <si>
    <t>ROCE</t>
  </si>
  <si>
    <t>*individual/ifrs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</si>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</sst>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3" borderId="0" xfId="0" applyFill="1"/>
    <xf numFmtId="0" fontId="0" fillId="2" borderId="0" xfId="0" quotePrefix="1" applyFill="1"/>
    <xf numFmtId="9" fontId="2" fillId="2" borderId="0" xfId="0" applyNumberFormat="1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F3F3F3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26586240940071E-2"/>
          <c:y val="4.6770924467774859E-2"/>
          <c:w val="0.92890606564087741"/>
          <c:h val="0.7082268404973968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Sheet1!$S$8:$V$8</c:f>
              <c:numCache>
                <c:formatCode>General</c:formatCode>
                <c:ptCount val="4"/>
                <c:pt idx="0">
                  <c:v>36.909999999999997</c:v>
                </c:pt>
                <c:pt idx="1">
                  <c:v>58.01</c:v>
                </c:pt>
                <c:pt idx="2">
                  <c:v>112.4</c:v>
                </c:pt>
                <c:pt idx="3">
                  <c:v>119.224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72192"/>
        <c:axId val="85632128"/>
      </c:barChart>
      <c:catAx>
        <c:axId val="7207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85632128"/>
        <c:crosses val="autoZero"/>
        <c:auto val="1"/>
        <c:lblAlgn val="ctr"/>
        <c:lblOffset val="100"/>
        <c:noMultiLvlLbl val="0"/>
      </c:catAx>
      <c:valAx>
        <c:axId val="8563212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7207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26586240940071E-2"/>
          <c:y val="4.6770924467774859E-2"/>
          <c:w val="0.92890606564087741"/>
          <c:h val="0.7082268404973968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Sheet1!$N$8:$P$8</c:f>
              <c:numCache>
                <c:formatCode>General</c:formatCode>
                <c:ptCount val="3"/>
                <c:pt idx="0">
                  <c:v>32.07</c:v>
                </c:pt>
                <c:pt idx="1">
                  <c:v>49.21</c:v>
                </c:pt>
                <c:pt idx="2">
                  <c:v>51.38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85639552"/>
        <c:axId val="85641088"/>
      </c:barChart>
      <c:catAx>
        <c:axId val="8563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85641088"/>
        <c:crosses val="autoZero"/>
        <c:auto val="1"/>
        <c:lblAlgn val="ctr"/>
        <c:lblOffset val="100"/>
        <c:noMultiLvlLbl val="0"/>
      </c:catAx>
      <c:valAx>
        <c:axId val="8564108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5639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26586240940071E-2"/>
          <c:y val="4.6770924467774859E-2"/>
          <c:w val="0.92890606564087741"/>
          <c:h val="0.7082268404973968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Sheet1!$Y$8:$AB$8</c:f>
              <c:numCache>
                <c:formatCode>General</c:formatCode>
                <c:ptCount val="4"/>
                <c:pt idx="0">
                  <c:v>51.08</c:v>
                </c:pt>
                <c:pt idx="1">
                  <c:v>50.813000000000002</c:v>
                </c:pt>
                <c:pt idx="2">
                  <c:v>65.47</c:v>
                </c:pt>
                <c:pt idx="3">
                  <c:v>75.95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52608"/>
        <c:axId val="85654144"/>
      </c:barChart>
      <c:catAx>
        <c:axId val="8565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85654144"/>
        <c:crosses val="autoZero"/>
        <c:auto val="1"/>
        <c:lblAlgn val="ctr"/>
        <c:lblOffset val="100"/>
        <c:noMultiLvlLbl val="0"/>
      </c:catAx>
      <c:valAx>
        <c:axId val="8565414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565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26586240940071E-2"/>
          <c:y val="4.6770924467774859E-2"/>
          <c:w val="0.92890606564087741"/>
          <c:h val="0.70822684049739681"/>
        </c:manualLayout>
      </c:layout>
      <c:lineChart>
        <c:grouping val="standard"/>
        <c:varyColors val="0"/>
        <c:ser>
          <c:idx val="0"/>
          <c:order val="0"/>
          <c:val>
            <c:numRef>
              <c:f>Sheet1!$C$8:$F$8</c:f>
              <c:numCache>
                <c:formatCode>General</c:formatCode>
                <c:ptCount val="4"/>
                <c:pt idx="0">
                  <c:v>15.24</c:v>
                </c:pt>
                <c:pt idx="1">
                  <c:v>-1.9</c:v>
                </c:pt>
                <c:pt idx="2">
                  <c:v>10.363</c:v>
                </c:pt>
                <c:pt idx="3">
                  <c:v>-11.35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63360"/>
        <c:axId val="86093824"/>
      </c:lineChart>
      <c:catAx>
        <c:axId val="8606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6093824"/>
        <c:crosses val="autoZero"/>
        <c:auto val="1"/>
        <c:lblAlgn val="ctr"/>
        <c:lblOffset val="100"/>
        <c:noMultiLvlLbl val="0"/>
      </c:catAx>
      <c:valAx>
        <c:axId val="8609382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6063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26586240940071E-2"/>
          <c:y val="4.6770924467774859E-2"/>
          <c:w val="0.92890606564087741"/>
          <c:h val="0.7082268404973968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Sheet1!$S$13:$V$13</c:f>
              <c:numCache>
                <c:formatCode>General</c:formatCode>
                <c:ptCount val="4"/>
                <c:pt idx="1">
                  <c:v>122.53</c:v>
                </c:pt>
                <c:pt idx="2">
                  <c:v>101.08999999999999</c:v>
                </c:pt>
                <c:pt idx="3">
                  <c:v>142.32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95360"/>
        <c:axId val="86267008"/>
      </c:barChart>
      <c:catAx>
        <c:axId val="8609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6267008"/>
        <c:crosses val="autoZero"/>
        <c:auto val="1"/>
        <c:lblAlgn val="ctr"/>
        <c:lblOffset val="100"/>
        <c:noMultiLvlLbl val="0"/>
      </c:catAx>
      <c:valAx>
        <c:axId val="8626700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609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26586240940071E-2"/>
          <c:y val="4.6770924467774859E-2"/>
          <c:w val="0.92890606564087741"/>
          <c:h val="0.7082268404973968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Sheet1!$N$13:$P$13</c:f>
              <c:numCache>
                <c:formatCode>General</c:formatCode>
                <c:ptCount val="3"/>
                <c:pt idx="0">
                  <c:v>56.8</c:v>
                </c:pt>
                <c:pt idx="1">
                  <c:v>50.37</c:v>
                </c:pt>
                <c:pt idx="2">
                  <c:v>55.17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47648"/>
        <c:axId val="85566592"/>
      </c:barChart>
      <c:catAx>
        <c:axId val="8554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85566592"/>
        <c:crosses val="autoZero"/>
        <c:auto val="1"/>
        <c:lblAlgn val="ctr"/>
        <c:lblOffset val="100"/>
        <c:noMultiLvlLbl val="0"/>
      </c:catAx>
      <c:valAx>
        <c:axId val="8556659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5547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26586240940071E-2"/>
          <c:y val="4.6770924467774859E-2"/>
          <c:w val="0.92890606564087741"/>
          <c:h val="0.7082268404973968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Sheet1!$Y$13:$AB$13</c:f>
              <c:numCache>
                <c:formatCode>General</c:formatCode>
                <c:ptCount val="4"/>
                <c:pt idx="2">
                  <c:v>29.98</c:v>
                </c:pt>
                <c:pt idx="3">
                  <c:v>32.43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97984"/>
        <c:axId val="86320256"/>
      </c:barChart>
      <c:catAx>
        <c:axId val="8629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86320256"/>
        <c:crosses val="autoZero"/>
        <c:auto val="1"/>
        <c:lblAlgn val="ctr"/>
        <c:lblOffset val="100"/>
        <c:noMultiLvlLbl val="0"/>
      </c:catAx>
      <c:valAx>
        <c:axId val="86320256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6297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26586240940071E-2"/>
          <c:y val="4.6770924467774859E-2"/>
          <c:w val="0.92890606564087741"/>
          <c:h val="0.70822684049739681"/>
        </c:manualLayout>
      </c:layout>
      <c:lineChart>
        <c:grouping val="standard"/>
        <c:varyColors val="0"/>
        <c:ser>
          <c:idx val="0"/>
          <c:order val="0"/>
          <c:val>
            <c:numRef>
              <c:f>Sheet1!$C$13:$F$13</c:f>
              <c:numCache>
                <c:formatCode>General</c:formatCode>
                <c:ptCount val="4"/>
                <c:pt idx="2">
                  <c:v>-0.128</c:v>
                </c:pt>
                <c:pt idx="3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80832"/>
        <c:axId val="89067904"/>
      </c:lineChart>
      <c:catAx>
        <c:axId val="8628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89067904"/>
        <c:crosses val="autoZero"/>
        <c:auto val="1"/>
        <c:lblAlgn val="ctr"/>
        <c:lblOffset val="100"/>
        <c:noMultiLvlLbl val="0"/>
      </c:catAx>
      <c:valAx>
        <c:axId val="8906790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62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26586240940071E-2"/>
          <c:y val="4.6770924467774859E-2"/>
          <c:w val="0.92890606564087741"/>
          <c:h val="0.70822684049739681"/>
        </c:manualLayout>
      </c:layout>
      <c:lineChart>
        <c:grouping val="standard"/>
        <c:varyColors val="0"/>
        <c:ser>
          <c:idx val="0"/>
          <c:order val="0"/>
          <c:val>
            <c:numRef>
              <c:f>Sheet1!$C$16:$F$16</c:f>
              <c:numCache>
                <c:formatCode>General</c:formatCode>
                <c:ptCount val="4"/>
                <c:pt idx="1">
                  <c:v>-21.02</c:v>
                </c:pt>
                <c:pt idx="2">
                  <c:v>5.15</c:v>
                </c:pt>
                <c:pt idx="3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2816"/>
        <c:axId val="88580480"/>
      </c:lineChart>
      <c:catAx>
        <c:axId val="8824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88580480"/>
        <c:crosses val="autoZero"/>
        <c:auto val="1"/>
        <c:lblAlgn val="ctr"/>
        <c:lblOffset val="100"/>
        <c:noMultiLvlLbl val="0"/>
      </c:catAx>
      <c:valAx>
        <c:axId val="8858048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824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466453</xdr:colOff>
      <xdr:row>3</xdr:row>
      <xdr:rowOff>138249</xdr:rowOff>
    </xdr:from>
    <xdr:to>
      <xdr:col>22</xdr:col>
      <xdr:colOff>239486</xdr:colOff>
      <xdr:row>7</xdr:row>
      <xdr:rowOff>52251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163284</xdr:colOff>
      <xdr:row>3</xdr:row>
      <xdr:rowOff>108858</xdr:rowOff>
    </xdr:from>
    <xdr:to>
      <xdr:col>16</xdr:col>
      <xdr:colOff>318407</xdr:colOff>
      <xdr:row>7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468085</xdr:colOff>
      <xdr:row>3</xdr:row>
      <xdr:rowOff>133895</xdr:rowOff>
    </xdr:from>
    <xdr:to>
      <xdr:col>28</xdr:col>
      <xdr:colOff>289016</xdr:colOff>
      <xdr:row>7</xdr:row>
      <xdr:rowOff>50075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133895</xdr:colOff>
      <xdr:row>3</xdr:row>
      <xdr:rowOff>167640</xdr:rowOff>
    </xdr:from>
    <xdr:to>
      <xdr:col>6</xdr:col>
      <xdr:colOff>308611</xdr:colOff>
      <xdr:row>7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500743</xdr:colOff>
      <xdr:row>9</xdr:row>
      <xdr:rowOff>174179</xdr:rowOff>
    </xdr:from>
    <xdr:to>
      <xdr:col>22</xdr:col>
      <xdr:colOff>273776</xdr:colOff>
      <xdr:row>12</xdr:row>
      <xdr:rowOff>88182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250370</xdr:colOff>
      <xdr:row>9</xdr:row>
      <xdr:rowOff>152407</xdr:rowOff>
    </xdr:from>
    <xdr:to>
      <xdr:col>17</xdr:col>
      <xdr:colOff>19050</xdr:colOff>
      <xdr:row>12</xdr:row>
      <xdr:rowOff>66410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435430</xdr:colOff>
      <xdr:row>9</xdr:row>
      <xdr:rowOff>152400</xdr:rowOff>
    </xdr:from>
    <xdr:to>
      <xdr:col>28</xdr:col>
      <xdr:colOff>191047</xdr:colOff>
      <xdr:row>12</xdr:row>
      <xdr:rowOff>68581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119742</xdr:colOff>
      <xdr:row>9</xdr:row>
      <xdr:rowOff>0</xdr:rowOff>
    </xdr:from>
    <xdr:to>
      <xdr:col>6</xdr:col>
      <xdr:colOff>294458</xdr:colOff>
      <xdr:row>11</xdr:row>
      <xdr:rowOff>101238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21772</xdr:colOff>
      <xdr:row>13</xdr:row>
      <xdr:rowOff>119743</xdr:rowOff>
    </xdr:from>
    <xdr:to>
      <xdr:col>6</xdr:col>
      <xdr:colOff>196488</xdr:colOff>
      <xdr:row>16</xdr:row>
      <xdr:rowOff>35924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7"/>
  <sheetViews>
    <sheetView tabSelected="1" zoomScale="70" zoomScaleNormal="70" workbookViewId="0">
      <selection activeCell="G26" sqref="G26"/>
    </sheetView>
  </sheetViews>
  <sheetFormatPr defaultRowHeight="14.4" x14ac:dyDescent="0.3"/>
  <cols>
    <col min="1" max="1" width="4.109375" style="1" customWidth="1"/>
    <col min="2" max="2" width="6.6640625" style="1" customWidth="1"/>
    <col min="3" max="3" width="3.6640625" style="1" customWidth="1"/>
    <col min="4" max="4" width="4.44140625" style="1" customWidth="1"/>
    <col min="5" max="5" width="5.109375" style="1" customWidth="1"/>
    <col min="6" max="6" width="5.21875" style="1" customWidth="1"/>
    <col min="7" max="7" width="5.44140625" style="1" customWidth="1"/>
    <col min="8" max="8" width="10.109375" style="1" customWidth="1"/>
    <col min="9" max="9" width="3.44140625" style="1" bestFit="1" customWidth="1"/>
    <col min="10" max="10" width="4.77734375" style="1" customWidth="1"/>
    <col min="11" max="11" width="3.44140625" style="1" bestFit="1" customWidth="1"/>
    <col min="12" max="12" width="5.88671875" style="1" customWidth="1"/>
    <col min="13" max="13" width="11" style="1" customWidth="1"/>
    <col min="14" max="14" width="4.44140625" style="1" customWidth="1"/>
    <col min="15" max="15" width="3.88671875" style="1" customWidth="1"/>
    <col min="16" max="16" width="3.6640625" style="1" customWidth="1"/>
    <col min="17" max="17" width="6" style="1" bestFit="1" customWidth="1"/>
    <col min="18" max="18" width="9.88671875" style="1" customWidth="1"/>
    <col min="19" max="19" width="6" style="1" bestFit="1" customWidth="1"/>
    <col min="20" max="20" width="6.88671875" style="1" customWidth="1"/>
    <col min="21" max="21" width="5.88671875" style="1" customWidth="1"/>
    <col min="22" max="22" width="5" style="1" customWidth="1"/>
    <col min="23" max="23" width="6.109375" style="1" customWidth="1"/>
    <col min="24" max="24" width="9.5546875" style="1" customWidth="1"/>
    <col min="25" max="25" width="5.109375" style="1" customWidth="1"/>
    <col min="26" max="26" width="5.21875" style="1" customWidth="1"/>
    <col min="27" max="27" width="4.77734375" style="1" customWidth="1"/>
    <col min="28" max="28" width="4.6640625" style="1" customWidth="1"/>
    <col min="29" max="29" width="6" style="1" bestFit="1" customWidth="1"/>
    <col min="30" max="30" width="10.109375" style="1" customWidth="1"/>
    <col min="31" max="16384" width="8.88671875" style="1"/>
  </cols>
  <sheetData>
    <row r="1" spans="2:31" x14ac:dyDescent="0.3">
      <c r="B1" s="1" t="s">
        <v>21</v>
      </c>
    </row>
    <row r="3" spans="2:31" x14ac:dyDescent="0.3">
      <c r="E3" s="1" t="s">
        <v>0</v>
      </c>
      <c r="J3" s="1" t="s">
        <v>15</v>
      </c>
      <c r="O3" s="1" t="s">
        <v>17</v>
      </c>
      <c r="U3" s="1" t="s">
        <v>16</v>
      </c>
      <c r="Z3" s="1" t="s">
        <v>19</v>
      </c>
      <c r="AE3" s="1" t="s">
        <v>1</v>
      </c>
    </row>
    <row r="4" spans="2:31" x14ac:dyDescent="0.3">
      <c r="C4" s="1">
        <v>10</v>
      </c>
      <c r="D4" s="1">
        <v>11</v>
      </c>
      <c r="E4" s="1">
        <v>12</v>
      </c>
      <c r="F4" s="1">
        <v>13</v>
      </c>
      <c r="G4" s="3" t="s">
        <v>13</v>
      </c>
      <c r="I4" s="1">
        <v>11</v>
      </c>
      <c r="J4" s="1">
        <v>12</v>
      </c>
      <c r="K4" s="1">
        <v>13</v>
      </c>
      <c r="L4" s="3" t="s">
        <v>13</v>
      </c>
      <c r="N4" s="1">
        <v>11</v>
      </c>
      <c r="O4" s="1">
        <v>12</v>
      </c>
      <c r="P4" s="1">
        <v>13</v>
      </c>
      <c r="Q4" s="3" t="s">
        <v>13</v>
      </c>
      <c r="S4" s="1">
        <v>10</v>
      </c>
      <c r="T4" s="1">
        <v>11</v>
      </c>
      <c r="U4" s="1">
        <v>12</v>
      </c>
      <c r="V4" s="1">
        <v>13</v>
      </c>
      <c r="W4" s="3" t="s">
        <v>13</v>
      </c>
      <c r="Y4" s="1">
        <v>10</v>
      </c>
      <c r="Z4" s="1">
        <v>11</v>
      </c>
      <c r="AA4" s="1">
        <v>12</v>
      </c>
      <c r="AB4" s="1">
        <v>13</v>
      </c>
      <c r="AC4" s="3" t="s">
        <v>13</v>
      </c>
    </row>
    <row r="5" spans="2:31" x14ac:dyDescent="0.3">
      <c r="G5" s="3"/>
      <c r="L5" s="3"/>
      <c r="Q5" s="3"/>
      <c r="W5" s="3"/>
      <c r="AC5" s="3"/>
    </row>
    <row r="6" spans="2:31" x14ac:dyDescent="0.3">
      <c r="G6" s="4"/>
      <c r="L6" s="4"/>
      <c r="Q6" s="4"/>
      <c r="W6" s="4"/>
      <c r="AC6" s="4"/>
    </row>
    <row r="7" spans="2:31" x14ac:dyDescent="0.3">
      <c r="G7" s="4"/>
      <c r="L7" s="4"/>
      <c r="Q7" s="4"/>
      <c r="W7" s="4"/>
      <c r="AC7" s="4"/>
    </row>
    <row r="8" spans="2:31" x14ac:dyDescent="0.3">
      <c r="B8" s="1" t="s">
        <v>2</v>
      </c>
      <c r="C8" s="1">
        <v>15.24</v>
      </c>
      <c r="D8" s="1">
        <v>-1.9</v>
      </c>
      <c r="E8" s="1">
        <v>10.363</v>
      </c>
      <c r="F8" s="1">
        <v>-11.35</v>
      </c>
      <c r="G8" s="4">
        <v>5.73</v>
      </c>
      <c r="I8" s="2">
        <f>11.618/158.402</f>
        <v>7.3345033522304023E-2</v>
      </c>
      <c r="J8" s="2">
        <f>15.068/196.913</f>
        <v>7.6521103228329251E-2</v>
      </c>
      <c r="K8" s="2">
        <f>14864/212023</f>
        <v>7.0105601750753463E-2</v>
      </c>
      <c r="L8" s="4">
        <f>7.6/100.138</f>
        <v>7.5895264534941775E-2</v>
      </c>
      <c r="N8" s="1">
        <v>32.07</v>
      </c>
      <c r="O8" s="1">
        <v>49.21</v>
      </c>
      <c r="P8" s="1">
        <v>51.38</v>
      </c>
      <c r="Q8" s="4">
        <v>39.19</v>
      </c>
      <c r="S8" s="1">
        <v>36.909999999999997</v>
      </c>
      <c r="T8" s="1">
        <v>58.01</v>
      </c>
      <c r="U8" s="1">
        <v>112.4</v>
      </c>
      <c r="V8" s="1">
        <v>119.224</v>
      </c>
      <c r="W8" s="4">
        <v>61.63</v>
      </c>
      <c r="Y8" s="1">
        <v>51.08</v>
      </c>
      <c r="Z8" s="1">
        <v>50.813000000000002</v>
      </c>
      <c r="AA8" s="1">
        <v>65.47</v>
      </c>
      <c r="AB8" s="1">
        <v>75.95</v>
      </c>
      <c r="AC8" s="4">
        <v>39.35</v>
      </c>
      <c r="AE8" s="1" t="s">
        <v>14</v>
      </c>
    </row>
    <row r="9" spans="2:31" ht="24" customHeight="1" x14ac:dyDescent="0.3"/>
    <row r="13" spans="2:31" x14ac:dyDescent="0.3">
      <c r="B13" s="1" t="s">
        <v>5</v>
      </c>
      <c r="E13" s="1">
        <v>-0.128</v>
      </c>
      <c r="F13" s="1">
        <v>12.8</v>
      </c>
      <c r="G13" s="6" t="s">
        <v>22</v>
      </c>
      <c r="I13" s="2">
        <f>5.76/338.25</f>
        <v>1.7028824833702882E-2</v>
      </c>
      <c r="J13" s="2">
        <f>7.32/343.84</f>
        <v>2.1288971614704517E-2</v>
      </c>
      <c r="K13" s="2">
        <f>8.4/423.18</f>
        <v>1.9849709343541754E-2</v>
      </c>
      <c r="N13" s="1">
        <v>56.8</v>
      </c>
      <c r="O13" s="1">
        <v>50.37</v>
      </c>
      <c r="P13" s="1">
        <v>55.17</v>
      </c>
      <c r="T13" s="1">
        <f>91.3+31.23</f>
        <v>122.53</v>
      </c>
      <c r="U13" s="1">
        <f>22.24+78.85</f>
        <v>101.08999999999999</v>
      </c>
      <c r="V13" s="1">
        <f>106.04+36.28</f>
        <v>142.32</v>
      </c>
      <c r="AA13" s="1">
        <v>29.98</v>
      </c>
      <c r="AB13" s="1">
        <v>32.43</v>
      </c>
    </row>
    <row r="16" spans="2:31" x14ac:dyDescent="0.3">
      <c r="B16" s="1" t="s">
        <v>6</v>
      </c>
      <c r="D16" s="1">
        <v>-21.02</v>
      </c>
      <c r="E16" s="1">
        <v>5.15</v>
      </c>
      <c r="F16" s="1">
        <v>-4</v>
      </c>
      <c r="G16" s="5">
        <v>22.92</v>
      </c>
      <c r="N16" s="1">
        <v>66.06</v>
      </c>
      <c r="O16" s="1">
        <v>37.15</v>
      </c>
      <c r="P16" s="1">
        <v>58.29</v>
      </c>
      <c r="T16" s="1">
        <v>48.31</v>
      </c>
      <c r="U16" s="1">
        <f>41.83</f>
        <v>41.83</v>
      </c>
      <c r="V16" s="1">
        <v>52.67</v>
      </c>
      <c r="Z16" s="1">
        <v>25.92</v>
      </c>
      <c r="AA16" s="1">
        <v>29.9</v>
      </c>
      <c r="AB16" s="1">
        <v>35.869999999999997</v>
      </c>
    </row>
    <row r="17" spans="2:28" x14ac:dyDescent="0.3">
      <c r="E17" s="2"/>
      <c r="O17" s="7">
        <f>(O16-N16)/N16</f>
        <v>-0.43763245534362705</v>
      </c>
      <c r="P17" s="7">
        <f>(P16-O16)/O16</f>
        <v>0.56904441453566623</v>
      </c>
      <c r="U17" s="7">
        <f>(U16-T16)/T16</f>
        <v>-0.13413371972676472</v>
      </c>
      <c r="V17" s="7">
        <f>(V16-U16)/U16</f>
        <v>0.25914415491274212</v>
      </c>
      <c r="AA17" s="7">
        <f>(AA16-Z16)/Z16</f>
        <v>0.15354938271604926</v>
      </c>
      <c r="AB17" s="7">
        <f>(AB16-AA16)/AA16</f>
        <v>0.19966555183946486</v>
      </c>
    </row>
    <row r="18" spans="2:28" x14ac:dyDescent="0.3">
      <c r="E18" s="2"/>
      <c r="O18" s="2"/>
      <c r="P18" s="2"/>
      <c r="U18" s="2"/>
      <c r="V18" s="2"/>
      <c r="AA18" s="2"/>
      <c r="AB18" s="2"/>
    </row>
    <row r="19" spans="2:28" ht="13.8" customHeight="1" x14ac:dyDescent="0.3">
      <c r="B19" s="1" t="s">
        <v>7</v>
      </c>
      <c r="D19" s="1">
        <v>-1.97</v>
      </c>
      <c r="E19" s="1">
        <v>0.73</v>
      </c>
      <c r="F19" s="1">
        <v>14.03</v>
      </c>
      <c r="G19" s="1">
        <v>-7.8</v>
      </c>
      <c r="O19" s="1">
        <v>109.8</v>
      </c>
      <c r="P19" s="1">
        <v>128.4</v>
      </c>
      <c r="U19" s="1">
        <f>0.753+118.7</f>
        <v>119.453</v>
      </c>
      <c r="V19" s="1">
        <f>41.9+135.4</f>
        <v>177.3</v>
      </c>
    </row>
    <row r="20" spans="2:28" x14ac:dyDescent="0.3">
      <c r="P20" s="7">
        <f>(P19-O19)/O19</f>
        <v>0.16939890710382521</v>
      </c>
      <c r="V20" s="7">
        <f>(V19-U19)/U19</f>
        <v>0.4842657781721682</v>
      </c>
    </row>
    <row r="22" spans="2:28" x14ac:dyDescent="0.3">
      <c r="B22" s="1" t="s">
        <v>8</v>
      </c>
      <c r="C22" s="1">
        <v>0.6</v>
      </c>
      <c r="D22" s="1">
        <v>34.46</v>
      </c>
      <c r="E22" s="1">
        <v>-31.18</v>
      </c>
      <c r="F22" s="1">
        <v>-0.20200000000000001</v>
      </c>
      <c r="G22" s="6" t="s">
        <v>22</v>
      </c>
    </row>
    <row r="25" spans="2:28" x14ac:dyDescent="0.3">
      <c r="B25" s="1" t="s">
        <v>9</v>
      </c>
      <c r="D25" s="1">
        <f>(4587603-3430305)/1000000</f>
        <v>1.1572979999999999</v>
      </c>
      <c r="E25" s="1">
        <f>(5982313-4587603)/1000000</f>
        <v>1.3947099999999999</v>
      </c>
      <c r="F25" s="8">
        <f>(6313196-5982313)/1000000</f>
        <v>0.33088299999999998</v>
      </c>
      <c r="G25" s="1">
        <f>(6313196-3829768)/1000000</f>
        <v>2.483428</v>
      </c>
    </row>
    <row r="26" spans="2:28" x14ac:dyDescent="0.3">
      <c r="B26" s="1" t="s">
        <v>10</v>
      </c>
    </row>
    <row r="27" spans="2:28" x14ac:dyDescent="0.3">
      <c r="B27" s="1" t="s">
        <v>11</v>
      </c>
    </row>
    <row r="28" spans="2:28" x14ac:dyDescent="0.3">
      <c r="B28" s="1" t="s">
        <v>12</v>
      </c>
    </row>
    <row r="29" spans="2:28" x14ac:dyDescent="0.3">
      <c r="B29" s="1" t="s">
        <v>20</v>
      </c>
    </row>
    <row r="32" spans="2:28" x14ac:dyDescent="0.3">
      <c r="D32" s="1" t="s">
        <v>18</v>
      </c>
    </row>
    <row r="36" spans="2:2" x14ac:dyDescent="0.3">
      <c r="B36" s="1" t="s">
        <v>3</v>
      </c>
    </row>
    <row r="37" spans="2:2" x14ac:dyDescent="0.3">
      <c r="B37" s="1" t="s">
        <v>4</v>
      </c>
    </row>
  </sheetData>
  <pageMargins left="0.7" right="0.7" top="0.75" bottom="0.75" header="0.3" footer="0.3"/>
  <pageSetup paperSize="9" scale="75" orientation="landscape" r:id="rId1"/>
  <colBreaks count="1" manualBreakCount="1">
    <brk id="3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cp:lastPrinted>2015-02-04T13:17:10Z</cp:lastPrinted>
  <dcterms:created xsi:type="dcterms:W3CDTF">2015-02-04T11:20:28Z</dcterms:created>
  <dcterms:modified xsi:type="dcterms:W3CDTF">2015-02-05T15:36:50Z</dcterms:modified>
</cp:coreProperties>
</file>