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Operador\Desktop\"/>
    </mc:Choice>
  </mc:AlternateContent>
  <bookViews>
    <workbookView xWindow="0" yWindow="0" windowWidth="6090" windowHeight="5235" firstSheet="3" activeTab="3"/>
  </bookViews>
  <sheets>
    <sheet name="Ind ICES Fuentes " sheetId="19" state="hidden" r:id="rId1"/>
    <sheet name="CÓDIGO INDICADORES" sheetId="17" state="hidden" r:id="rId2"/>
    <sheet name="Indicadores" sheetId="1" state="hidden" r:id="rId3"/>
    <sheet name="Indicadores MDPET" sheetId="16" r:id="rId4"/>
    <sheet name="Variables MDPET" sheetId="9" r:id="rId5"/>
    <sheet name="Matriz Confiabilidad" sheetId="24" r:id="rId6"/>
    <sheet name="Taller" sheetId="13" state="hidden" r:id="rId7"/>
    <sheet name="Criterios" sheetId="2" state="hidden" r:id="rId8"/>
  </sheets>
  <definedNames>
    <definedName name="_xlnm._FilterDatabase" localSheetId="1" hidden="1">'CÓDIGO INDICADORES'!$E$5:$L$36</definedName>
    <definedName name="_xlnm._FilterDatabase" localSheetId="3" hidden="1">'Indicadores MDPET'!$A$1:$AF$146</definedName>
    <definedName name="_xlnm._FilterDatabase" localSheetId="6" hidden="1">Taller!$A$2:$S$147</definedName>
    <definedName name="_xlnm._FilterDatabase" localSheetId="4" hidden="1">'Variables MDPET'!$A$1:$I$200</definedName>
    <definedName name="_xlnm.Print_Titles" localSheetId="1">'CÓDIGO INDICADORES'!$5:$5</definedName>
    <definedName name="_xlnm.Print_Titles" localSheetId="0">'Ind ICES Fuentes '!$B:$K,'Ind ICES Fuentes '!$1:$2</definedName>
    <definedName name="_xlnm.Print_Titles" localSheetId="2">Indicadores!$1:$2</definedName>
    <definedName name="_xlnm.Print_Titles" localSheetId="3">'Indicadores MDPET'!$1:$1</definedName>
    <definedName name="_xlnm.Print_Titles" localSheetId="4">'Variables MDPET'!$1:$1</definedName>
  </definedNames>
  <calcPr calcId="152511"/>
</workbook>
</file>

<file path=xl/calcChain.xml><?xml version="1.0" encoding="utf-8"?>
<calcChain xmlns="http://schemas.openxmlformats.org/spreadsheetml/2006/main">
  <c r="AF5" i="16" l="1"/>
  <c r="H72" i="9" l="1"/>
  <c r="A72" i="9"/>
  <c r="H71" i="9" l="1"/>
  <c r="H68" i="9" l="1"/>
  <c r="H67" i="9"/>
  <c r="H66" i="9"/>
  <c r="H65" i="9"/>
  <c r="H64" i="9"/>
  <c r="H63" i="9"/>
  <c r="H62" i="9"/>
  <c r="H61" i="9"/>
  <c r="H60" i="9"/>
  <c r="H59" i="9"/>
  <c r="H58" i="9"/>
  <c r="H57" i="9"/>
  <c r="H56" i="9"/>
  <c r="H55" i="9"/>
  <c r="H54" i="9"/>
  <c r="H53" i="9"/>
  <c r="H52" i="9"/>
  <c r="H51" i="9"/>
  <c r="H50" i="9" l="1"/>
  <c r="H49" i="9"/>
  <c r="H48" i="9"/>
  <c r="H47" i="9"/>
  <c r="H41" i="9" l="1"/>
  <c r="H42" i="9"/>
  <c r="H44" i="9"/>
  <c r="H31" i="9"/>
  <c r="H29" i="9"/>
  <c r="H27" i="9" l="1"/>
  <c r="H23" i="9"/>
  <c r="H22" i="9"/>
  <c r="A3" i="9" l="1"/>
  <c r="F7" i="9"/>
  <c r="H7" i="9" s="1"/>
  <c r="H5" i="9"/>
  <c r="H4" i="9"/>
  <c r="A4" i="9" l="1"/>
  <c r="H2" i="9"/>
  <c r="H3" i="9"/>
  <c r="H8" i="9"/>
  <c r="H9" i="9"/>
  <c r="H10" i="9"/>
  <c r="H11" i="9"/>
  <c r="H6" i="9"/>
  <c r="H12" i="9"/>
  <c r="H13" i="9"/>
  <c r="H14" i="9"/>
  <c r="H15" i="9"/>
  <c r="H16" i="9"/>
  <c r="H17" i="9"/>
  <c r="H18" i="9"/>
  <c r="H19" i="9"/>
  <c r="H20" i="9"/>
  <c r="H21" i="9"/>
  <c r="H24" i="9"/>
  <c r="H25" i="9"/>
  <c r="H26" i="9"/>
  <c r="H28" i="9"/>
  <c r="H30" i="9"/>
  <c r="H32" i="9"/>
  <c r="H33" i="9"/>
  <c r="H34" i="9"/>
  <c r="H35" i="9"/>
  <c r="H36" i="9"/>
  <c r="H37" i="9"/>
  <c r="H38" i="9"/>
  <c r="H39" i="9"/>
  <c r="H40" i="9"/>
  <c r="H43" i="9"/>
  <c r="H45" i="9"/>
  <c r="H46" i="9"/>
  <c r="H69" i="9"/>
  <c r="H70"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191" i="9"/>
  <c r="H192" i="9"/>
  <c r="H193" i="9"/>
  <c r="H194" i="9"/>
  <c r="H195" i="9"/>
  <c r="H196" i="9"/>
  <c r="H197" i="9"/>
  <c r="H198" i="9"/>
  <c r="H199" i="9"/>
  <c r="H200" i="9"/>
  <c r="G10" i="24"/>
  <c r="G9" i="24"/>
  <c r="F9" i="24"/>
  <c r="G8" i="24"/>
  <c r="F8" i="24"/>
  <c r="E8" i="24"/>
  <c r="D8" i="24"/>
  <c r="G7" i="24"/>
  <c r="F7" i="24"/>
  <c r="E7" i="24"/>
  <c r="D7" i="24"/>
  <c r="E6" i="24"/>
  <c r="D6" i="24"/>
  <c r="D5" i="24"/>
  <c r="A5" i="9" l="1"/>
  <c r="A6" i="9" l="1"/>
  <c r="AE6" i="16" l="1"/>
  <c r="A7" i="9"/>
  <c r="F119" i="13"/>
  <c r="G138" i="1"/>
  <c r="G137" i="1"/>
  <c r="G136" i="1"/>
  <c r="G135" i="1"/>
  <c r="C135" i="1"/>
  <c r="G134" i="1"/>
  <c r="E134" i="1"/>
  <c r="C134" i="1"/>
  <c r="G133" i="1"/>
  <c r="G132" i="1"/>
  <c r="E132" i="1"/>
  <c r="G131" i="1"/>
  <c r="G130" i="1"/>
  <c r="E130" i="1"/>
  <c r="G129" i="1"/>
  <c r="G128" i="1"/>
  <c r="G127" i="1"/>
  <c r="G126" i="1"/>
  <c r="G125" i="1"/>
  <c r="E125" i="1"/>
  <c r="C125" i="1"/>
  <c r="E124" i="1"/>
  <c r="G120" i="1"/>
  <c r="E119" i="1"/>
  <c r="C119" i="1"/>
  <c r="G118" i="1"/>
  <c r="G117" i="1"/>
  <c r="G116" i="1"/>
  <c r="G115" i="1"/>
  <c r="E115" i="1"/>
  <c r="C115" i="1"/>
  <c r="G114" i="1"/>
  <c r="G113" i="1"/>
  <c r="E113" i="1"/>
  <c r="G112" i="1"/>
  <c r="G111" i="1"/>
  <c r="E111" i="1"/>
  <c r="C111" i="1"/>
  <c r="G110" i="1"/>
  <c r="E110" i="1"/>
  <c r="G109" i="1"/>
  <c r="E108" i="1"/>
  <c r="C108" i="1"/>
  <c r="G107" i="1"/>
  <c r="G106" i="1"/>
  <c r="E106" i="1"/>
  <c r="G105" i="1"/>
  <c r="G104" i="1"/>
  <c r="G103" i="1"/>
  <c r="G102" i="1"/>
  <c r="E102" i="1"/>
  <c r="C102" i="1"/>
  <c r="G101" i="1"/>
  <c r="E101" i="1"/>
  <c r="G100" i="1"/>
  <c r="G99" i="1"/>
  <c r="E99" i="1"/>
  <c r="G98" i="1"/>
  <c r="G97" i="1"/>
  <c r="G96" i="1"/>
  <c r="G95" i="1"/>
  <c r="G94" i="1"/>
  <c r="G93" i="1"/>
  <c r="G92" i="1"/>
  <c r="G91" i="1"/>
  <c r="C91" i="1"/>
  <c r="G90" i="1"/>
  <c r="E90" i="1"/>
  <c r="G89" i="1"/>
  <c r="G88" i="1"/>
  <c r="G87" i="1"/>
  <c r="G86" i="1"/>
  <c r="E86" i="1"/>
  <c r="G85" i="1"/>
  <c r="G84" i="1"/>
  <c r="G83" i="1"/>
  <c r="G82" i="1"/>
  <c r="E82" i="1"/>
  <c r="C82" i="1"/>
  <c r="G81" i="1"/>
  <c r="E81" i="1"/>
  <c r="G80" i="1"/>
  <c r="G79" i="1"/>
  <c r="C79" i="1"/>
  <c r="G78" i="1"/>
  <c r="E78" i="1"/>
  <c r="G77" i="1"/>
  <c r="E77" i="1"/>
  <c r="C77" i="1"/>
  <c r="G76" i="1"/>
  <c r="E76" i="1"/>
  <c r="G75" i="1"/>
  <c r="E75" i="1"/>
  <c r="G74" i="1"/>
  <c r="E74" i="1"/>
  <c r="C74" i="1"/>
  <c r="G73" i="1"/>
  <c r="G72" i="1"/>
  <c r="G71" i="1"/>
  <c r="G69" i="1"/>
  <c r="E69" i="1"/>
  <c r="G68" i="1"/>
  <c r="E68" i="1"/>
  <c r="G67" i="1"/>
  <c r="E67" i="1"/>
  <c r="G66" i="1"/>
  <c r="G65" i="1"/>
  <c r="G64" i="1"/>
  <c r="G63" i="1"/>
  <c r="G62" i="1"/>
  <c r="E62" i="1"/>
  <c r="C62" i="1"/>
  <c r="G61" i="1"/>
  <c r="E61" i="1"/>
  <c r="G60" i="1"/>
  <c r="E60" i="1"/>
  <c r="G59" i="1"/>
  <c r="E59" i="1"/>
  <c r="C59" i="1"/>
  <c r="G58" i="1"/>
  <c r="G57" i="1"/>
  <c r="E57" i="1"/>
  <c r="G56" i="1"/>
  <c r="G55" i="1"/>
  <c r="E55" i="1"/>
  <c r="G54" i="1"/>
  <c r="G53" i="1"/>
  <c r="E53" i="1"/>
  <c r="G52" i="1"/>
  <c r="G51" i="1"/>
  <c r="E51" i="1"/>
  <c r="C51" i="1"/>
  <c r="G50" i="1"/>
  <c r="G49" i="1"/>
  <c r="G48" i="1"/>
  <c r="G47" i="1"/>
  <c r="E47" i="1"/>
  <c r="G46" i="1"/>
  <c r="G45" i="1"/>
  <c r="G44" i="1"/>
  <c r="G43" i="1"/>
  <c r="G42" i="1"/>
  <c r="G41" i="1"/>
  <c r="G40" i="1"/>
  <c r="G39" i="1"/>
  <c r="G38" i="1"/>
  <c r="E38" i="1"/>
  <c r="C38" i="1"/>
  <c r="G37" i="1"/>
  <c r="E37" i="1"/>
  <c r="C37" i="1"/>
  <c r="G36" i="1"/>
  <c r="E36" i="1"/>
  <c r="G35" i="1"/>
  <c r="G34" i="1"/>
  <c r="E34" i="1"/>
  <c r="G33" i="1"/>
  <c r="E33" i="1"/>
  <c r="C33" i="1"/>
  <c r="G32" i="1"/>
  <c r="G31" i="1"/>
  <c r="G30" i="1"/>
  <c r="E30" i="1"/>
  <c r="G29" i="1"/>
  <c r="E29" i="1"/>
  <c r="C29" i="1"/>
  <c r="G28" i="1"/>
  <c r="G27" i="1"/>
  <c r="E27" i="1"/>
  <c r="G26" i="1"/>
  <c r="G25" i="1"/>
  <c r="G24" i="1"/>
  <c r="E24" i="1"/>
  <c r="G23" i="1"/>
  <c r="G22" i="1"/>
  <c r="G21" i="1"/>
  <c r="G20" i="1"/>
  <c r="G19" i="1"/>
  <c r="E19" i="1"/>
  <c r="C19" i="1"/>
  <c r="G18" i="1"/>
  <c r="G17" i="1"/>
  <c r="G16" i="1"/>
  <c r="E16" i="1"/>
  <c r="G15" i="1"/>
  <c r="G14" i="1"/>
  <c r="G13" i="1"/>
  <c r="E13" i="1"/>
  <c r="G12" i="1"/>
  <c r="E12" i="1"/>
  <c r="C12" i="1"/>
  <c r="G11" i="1"/>
  <c r="E11" i="1"/>
  <c r="G10" i="1"/>
  <c r="E10" i="1"/>
  <c r="G9" i="1"/>
  <c r="E9" i="1"/>
  <c r="C9" i="1"/>
  <c r="G8" i="1"/>
  <c r="E8" i="1"/>
  <c r="G7" i="1"/>
  <c r="G6" i="1"/>
  <c r="G5" i="1"/>
  <c r="E5" i="1"/>
  <c r="G4" i="1"/>
  <c r="E4" i="1"/>
  <c r="U33" i="17"/>
  <c r="P33" i="17"/>
  <c r="O33" i="17"/>
  <c r="J32" i="17"/>
  <c r="U31" i="17"/>
  <c r="Q31" i="17"/>
  <c r="O31" i="17"/>
  <c r="N31" i="17"/>
  <c r="L31" i="17"/>
  <c r="U30" i="17"/>
  <c r="R30" i="17"/>
  <c r="Q30" i="17"/>
  <c r="O30" i="17"/>
  <c r="N30" i="17"/>
  <c r="L30" i="17"/>
  <c r="U29" i="17"/>
  <c r="R29" i="17"/>
  <c r="Q29" i="17"/>
  <c r="O29" i="17"/>
  <c r="N29" i="17"/>
  <c r="L29" i="17"/>
  <c r="U28" i="17"/>
  <c r="R28" i="17"/>
  <c r="Q28" i="17"/>
  <c r="O28" i="17"/>
  <c r="N28" i="17"/>
  <c r="L28" i="17"/>
  <c r="U27" i="17"/>
  <c r="R27" i="17"/>
  <c r="Q27" i="17"/>
  <c r="O27" i="17"/>
  <c r="N27" i="17"/>
  <c r="L27" i="17"/>
  <c r="U26" i="17"/>
  <c r="R26" i="17"/>
  <c r="Q26" i="17"/>
  <c r="O26" i="17"/>
  <c r="N26" i="17"/>
  <c r="L26" i="17"/>
  <c r="U25" i="17"/>
  <c r="R25" i="17"/>
  <c r="Q25" i="17"/>
  <c r="O25" i="17"/>
  <c r="N25" i="17"/>
  <c r="L25" i="17"/>
  <c r="U24" i="17"/>
  <c r="R24" i="17"/>
  <c r="Q24" i="17"/>
  <c r="O24" i="17"/>
  <c r="N24" i="17"/>
  <c r="L24" i="17"/>
  <c r="U23" i="17"/>
  <c r="R23" i="17"/>
  <c r="Q23" i="17"/>
  <c r="O23" i="17"/>
  <c r="N23" i="17"/>
  <c r="L23" i="17"/>
  <c r="U22" i="17"/>
  <c r="R22" i="17"/>
  <c r="Q22" i="17"/>
  <c r="O22" i="17"/>
  <c r="N22" i="17"/>
  <c r="L22" i="17"/>
  <c r="U21" i="17"/>
  <c r="R21" i="17"/>
  <c r="Q21" i="17"/>
  <c r="O21" i="17"/>
  <c r="N21" i="17"/>
  <c r="L21" i="17"/>
  <c r="U20" i="17"/>
  <c r="R20" i="17"/>
  <c r="Q20" i="17"/>
  <c r="O20" i="17"/>
  <c r="N20" i="17"/>
  <c r="L20" i="17"/>
  <c r="U19" i="17"/>
  <c r="R19" i="17"/>
  <c r="Q19" i="17"/>
  <c r="O19" i="17"/>
  <c r="N19" i="17"/>
  <c r="L19" i="17"/>
  <c r="U18" i="17"/>
  <c r="R18" i="17"/>
  <c r="Q18" i="17"/>
  <c r="O18" i="17"/>
  <c r="N18" i="17"/>
  <c r="L18" i="17"/>
  <c r="U17" i="17"/>
  <c r="R17" i="17"/>
  <c r="Q17" i="17"/>
  <c r="O17" i="17"/>
  <c r="N17" i="17"/>
  <c r="L17" i="17"/>
  <c r="U16" i="17"/>
  <c r="R16" i="17"/>
  <c r="Q16" i="17"/>
  <c r="O16" i="17"/>
  <c r="N16" i="17"/>
  <c r="L16" i="17"/>
  <c r="U15" i="17"/>
  <c r="R15" i="17"/>
  <c r="Q15" i="17"/>
  <c r="O15" i="17"/>
  <c r="N15" i="17"/>
  <c r="L15" i="17"/>
  <c r="U14" i="17"/>
  <c r="R14" i="17"/>
  <c r="Q14" i="17"/>
  <c r="O14" i="17"/>
  <c r="N14" i="17"/>
  <c r="L14" i="17"/>
  <c r="U13" i="17"/>
  <c r="R13" i="17"/>
  <c r="Q13" i="17"/>
  <c r="O13" i="17"/>
  <c r="N13" i="17"/>
  <c r="L13" i="17"/>
  <c r="U12" i="17"/>
  <c r="R12" i="17"/>
  <c r="Q12" i="17"/>
  <c r="O12" i="17"/>
  <c r="N12" i="17"/>
  <c r="L12" i="17"/>
  <c r="U11" i="17"/>
  <c r="R11" i="17"/>
  <c r="Q11" i="17"/>
  <c r="O11" i="17"/>
  <c r="N11" i="17"/>
  <c r="L11" i="17"/>
  <c r="U10" i="17"/>
  <c r="R10" i="17"/>
  <c r="Q10" i="17"/>
  <c r="O10" i="17"/>
  <c r="N10" i="17"/>
  <c r="L10" i="17"/>
  <c r="U9" i="17"/>
  <c r="R9" i="17"/>
  <c r="Q9" i="17"/>
  <c r="O9" i="17"/>
  <c r="N9" i="17"/>
  <c r="L9" i="17"/>
  <c r="U8" i="17"/>
  <c r="R8" i="17"/>
  <c r="Q8" i="17"/>
  <c r="O8" i="17"/>
  <c r="N8" i="17"/>
  <c r="L8" i="17"/>
  <c r="U7" i="17"/>
  <c r="R7" i="17"/>
  <c r="Q7" i="17"/>
  <c r="O7" i="17"/>
  <c r="N7" i="17"/>
  <c r="L7" i="17"/>
  <c r="R6" i="17"/>
  <c r="O6" i="17"/>
  <c r="N6" i="17"/>
  <c r="L6" i="17"/>
  <c r="G147" i="19"/>
  <c r="G146" i="19"/>
  <c r="G145" i="19"/>
  <c r="G144" i="19"/>
  <c r="C144" i="19"/>
  <c r="G143" i="19"/>
  <c r="E143" i="19"/>
  <c r="C143" i="19"/>
  <c r="G142" i="19"/>
  <c r="G141" i="19"/>
  <c r="E141" i="19"/>
  <c r="G140" i="19"/>
  <c r="G139" i="19"/>
  <c r="E139" i="19"/>
  <c r="G138" i="19"/>
  <c r="G137" i="19"/>
  <c r="G136" i="19"/>
  <c r="G135" i="19"/>
  <c r="G134" i="19"/>
  <c r="E134" i="19"/>
  <c r="C134" i="19"/>
  <c r="E133" i="19"/>
  <c r="G129" i="19"/>
  <c r="E128" i="19"/>
  <c r="C128" i="19"/>
  <c r="G127" i="19"/>
  <c r="G126" i="19"/>
  <c r="G125" i="19"/>
  <c r="G124" i="19"/>
  <c r="E124" i="19"/>
  <c r="C124" i="19"/>
  <c r="G123" i="19"/>
  <c r="G122" i="19"/>
  <c r="E122" i="19"/>
  <c r="G121" i="19"/>
  <c r="G120" i="19"/>
  <c r="E120" i="19"/>
  <c r="C120" i="19"/>
  <c r="G119" i="19"/>
  <c r="E119" i="19"/>
  <c r="G118" i="19"/>
  <c r="E117" i="19"/>
  <c r="C117" i="19"/>
  <c r="T116" i="19"/>
  <c r="G116" i="19"/>
  <c r="G115" i="19"/>
  <c r="E115" i="19"/>
  <c r="G114" i="19"/>
  <c r="G113" i="19"/>
  <c r="G112" i="19"/>
  <c r="G111" i="19"/>
  <c r="E111" i="19"/>
  <c r="C111" i="19"/>
  <c r="G110" i="19"/>
  <c r="E110" i="19"/>
  <c r="G109" i="19"/>
  <c r="G108" i="19"/>
  <c r="E108" i="19"/>
  <c r="G107" i="19"/>
  <c r="G106" i="19"/>
  <c r="G105" i="19"/>
  <c r="G104" i="19"/>
  <c r="G103" i="19"/>
  <c r="G102" i="19"/>
  <c r="G101" i="19"/>
  <c r="G100" i="19"/>
  <c r="C100" i="19"/>
  <c r="G99" i="19"/>
  <c r="E99" i="19"/>
  <c r="G98" i="19"/>
  <c r="G97" i="19"/>
  <c r="G96" i="19"/>
  <c r="G95" i="19"/>
  <c r="E95" i="19"/>
  <c r="G94" i="19"/>
  <c r="G93" i="19"/>
  <c r="G92" i="19"/>
  <c r="G91" i="19"/>
  <c r="C91" i="19"/>
  <c r="G90" i="19"/>
  <c r="E90" i="19"/>
  <c r="G89" i="19"/>
  <c r="G88" i="19"/>
  <c r="C88" i="19"/>
  <c r="G87" i="19"/>
  <c r="E85" i="19"/>
  <c r="G84" i="19"/>
  <c r="E84" i="19"/>
  <c r="G83" i="19"/>
  <c r="E83" i="19"/>
  <c r="V75" i="19"/>
  <c r="G75" i="19"/>
  <c r="E75" i="19"/>
  <c r="G74" i="19"/>
  <c r="E74" i="19"/>
  <c r="G73" i="19"/>
  <c r="E73" i="19"/>
  <c r="C73" i="19"/>
  <c r="G72" i="19"/>
  <c r="G71" i="19"/>
  <c r="G70" i="19"/>
  <c r="V68" i="19"/>
  <c r="G68" i="19"/>
  <c r="E68" i="19"/>
  <c r="G67" i="19"/>
  <c r="E67" i="19"/>
  <c r="G66" i="19"/>
  <c r="E66" i="19"/>
  <c r="G65" i="19"/>
  <c r="G64" i="19"/>
  <c r="T63" i="19"/>
  <c r="G63" i="19"/>
  <c r="T62" i="19"/>
  <c r="G62" i="19"/>
  <c r="G61" i="19"/>
  <c r="E61" i="19"/>
  <c r="C61" i="19"/>
  <c r="G60" i="19"/>
  <c r="E60" i="19"/>
  <c r="G59" i="19"/>
  <c r="E59" i="19"/>
  <c r="G58" i="19"/>
  <c r="E58" i="19"/>
  <c r="G57" i="19"/>
  <c r="G56" i="19"/>
  <c r="E56" i="19"/>
  <c r="G55" i="19"/>
  <c r="G53" i="19"/>
  <c r="G51" i="19"/>
  <c r="W50" i="19"/>
  <c r="U50" i="19"/>
  <c r="T50" i="19"/>
  <c r="G49" i="19"/>
  <c r="G48" i="19"/>
  <c r="G47" i="19"/>
  <c r="E47" i="19"/>
  <c r="G46" i="19"/>
  <c r="G45" i="19"/>
  <c r="G44" i="19"/>
  <c r="G43" i="19"/>
  <c r="G42" i="19"/>
  <c r="G41" i="19"/>
  <c r="G40" i="19"/>
  <c r="G39" i="19"/>
  <c r="G38" i="19"/>
  <c r="E38" i="19"/>
  <c r="C38" i="19"/>
  <c r="G37" i="19"/>
  <c r="E37" i="19"/>
  <c r="C37" i="19"/>
  <c r="G36" i="19"/>
  <c r="E36" i="19"/>
  <c r="G35" i="19"/>
  <c r="G34" i="19"/>
  <c r="E34" i="19"/>
  <c r="G33" i="19"/>
  <c r="E33" i="19"/>
  <c r="C33" i="19"/>
  <c r="G32" i="19"/>
  <c r="G31" i="19"/>
  <c r="G30" i="19"/>
  <c r="E30" i="19"/>
  <c r="G29" i="19"/>
  <c r="E29" i="19"/>
  <c r="C29" i="19"/>
  <c r="G28" i="19"/>
  <c r="G27" i="19"/>
  <c r="E27" i="19"/>
  <c r="G26" i="19"/>
  <c r="G25" i="19"/>
  <c r="G24" i="19"/>
  <c r="E24" i="19"/>
  <c r="G23" i="19"/>
  <c r="G22" i="19"/>
  <c r="U21" i="19"/>
  <c r="G21" i="19"/>
  <c r="G20" i="19"/>
  <c r="G19" i="19"/>
  <c r="E19" i="19"/>
  <c r="C19" i="19"/>
  <c r="G18" i="19"/>
  <c r="G17" i="19"/>
  <c r="G16" i="19"/>
  <c r="E16" i="19"/>
  <c r="G15" i="19"/>
  <c r="G14" i="19"/>
  <c r="G13" i="19"/>
  <c r="E13" i="19"/>
  <c r="G12" i="19"/>
  <c r="E12" i="19"/>
  <c r="C12" i="19"/>
  <c r="G11" i="19"/>
  <c r="E11" i="19"/>
  <c r="G10" i="19"/>
  <c r="E10" i="19"/>
  <c r="G9" i="19"/>
  <c r="E9" i="19"/>
  <c r="C9" i="19"/>
  <c r="G8" i="19"/>
  <c r="E8" i="19"/>
  <c r="G7" i="19"/>
  <c r="G6" i="19"/>
  <c r="G5" i="19"/>
  <c r="E5" i="19"/>
  <c r="G4" i="19"/>
  <c r="E4" i="19"/>
  <c r="A8" i="9" l="1"/>
  <c r="A9" i="9" l="1"/>
  <c r="A10" i="9" l="1"/>
  <c r="A11" i="9" l="1"/>
  <c r="A12" i="9" l="1"/>
  <c r="A13" i="9" l="1"/>
  <c r="A14" i="9" l="1"/>
  <c r="A15" i="9" l="1"/>
  <c r="A16" i="9" l="1"/>
  <c r="A17" i="9" l="1"/>
  <c r="A18" i="9" l="1"/>
  <c r="A19" i="9" l="1"/>
  <c r="A20" i="9" l="1"/>
  <c r="A21" i="9" s="1"/>
  <c r="A25" i="9" l="1"/>
  <c r="A22" i="9"/>
  <c r="A23" i="9" s="1"/>
  <c r="A26" i="9" l="1"/>
  <c r="A27" i="9" s="1"/>
  <c r="A28" i="9" s="1"/>
  <c r="A29" i="9" s="1"/>
  <c r="A30" i="9" s="1"/>
  <c r="A31" i="9" s="1"/>
  <c r="A32" i="9" l="1"/>
  <c r="A33" i="9" l="1"/>
  <c r="A34" i="9" l="1"/>
  <c r="A35" i="9" s="1"/>
  <c r="A36" i="9" l="1"/>
  <c r="A37" i="9" l="1"/>
  <c r="A38" i="9" l="1"/>
  <c r="A39" i="9" l="1"/>
  <c r="A40" i="9" l="1"/>
  <c r="A41" i="9" l="1"/>
  <c r="A42" i="9" s="1"/>
  <c r="A44" i="9"/>
  <c r="A45" i="9" s="1"/>
  <c r="A46" i="9" l="1"/>
  <c r="A47" i="9" l="1"/>
  <c r="A48" i="9" l="1"/>
  <c r="A49" i="9" s="1"/>
  <c r="A50" i="9" s="1"/>
  <c r="A51" i="9" s="1"/>
  <c r="A52" i="9" s="1"/>
  <c r="A53" i="9" s="1"/>
  <c r="A54" i="9" s="1"/>
  <c r="A55" i="9" l="1"/>
  <c r="A56" i="9" l="1"/>
  <c r="A57" i="9" l="1"/>
  <c r="A58" i="9" l="1"/>
  <c r="A59" i="9" l="1"/>
  <c r="A60" i="9" l="1"/>
  <c r="A61" i="9" l="1"/>
  <c r="A62" i="9" l="1"/>
  <c r="A63" i="9" l="1"/>
  <c r="A64" i="9" l="1"/>
  <c r="A65" i="9" s="1"/>
  <c r="A66" i="9" s="1"/>
  <c r="A67" i="9" s="1"/>
  <c r="A68" i="9" s="1"/>
  <c r="A69" i="9" s="1"/>
  <c r="A70" i="9" l="1"/>
  <c r="A71" i="9" s="1"/>
  <c r="A73" i="9" l="1"/>
  <c r="A74" i="9" l="1"/>
  <c r="A75" i="9" l="1"/>
  <c r="A76" i="9" l="1"/>
  <c r="A77" i="9" l="1"/>
  <c r="A78" i="9" l="1"/>
  <c r="A79" i="9" l="1"/>
  <c r="A80" i="9" l="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A110" i="9" s="1"/>
  <c r="A111" i="9" s="1"/>
  <c r="A112" i="9" s="1"/>
  <c r="A113" i="9" s="1"/>
  <c r="A114" i="9" s="1"/>
  <c r="A115" i="9" s="1"/>
  <c r="A116" i="9" s="1"/>
  <c r="A117" i="9" s="1"/>
  <c r="A118" i="9" s="1"/>
  <c r="A119" i="9" s="1"/>
  <c r="A120" i="9" s="1"/>
  <c r="A121" i="9" s="1"/>
  <c r="A122" i="9" s="1"/>
  <c r="A123" i="9" s="1"/>
  <c r="A124" i="9" s="1"/>
  <c r="A125" i="9" s="1"/>
  <c r="A126" i="9" s="1"/>
  <c r="A127" i="9" s="1"/>
  <c r="A128" i="9" s="1"/>
  <c r="A129" i="9" s="1"/>
  <c r="A130" i="9" s="1"/>
  <c r="A131" i="9" s="1"/>
  <c r="A132" i="9" s="1"/>
  <c r="A133" i="9" s="1"/>
  <c r="A134" i="9" s="1"/>
  <c r="A135" i="9" s="1"/>
  <c r="A136" i="9" s="1"/>
  <c r="A137" i="9" s="1"/>
  <c r="A138" i="9" s="1"/>
  <c r="A139" i="9" s="1"/>
  <c r="A140" i="9" s="1"/>
  <c r="A141" i="9" s="1"/>
  <c r="A142" i="9" s="1"/>
  <c r="A143" i="9" s="1"/>
  <c r="A144" i="9" s="1"/>
  <c r="A145" i="9" s="1"/>
  <c r="A146" i="9" s="1"/>
  <c r="A147" i="9" s="1"/>
  <c r="A148" i="9" s="1"/>
  <c r="A149" i="9" s="1"/>
  <c r="A150" i="9" s="1"/>
  <c r="A151" i="9" s="1"/>
  <c r="A152" i="9" s="1"/>
  <c r="A153" i="9" s="1"/>
  <c r="A154" i="9" s="1"/>
  <c r="A155" i="9" s="1"/>
  <c r="A156" i="9" s="1"/>
  <c r="A157" i="9" s="1"/>
  <c r="A158" i="9" s="1"/>
  <c r="A159" i="9" s="1"/>
  <c r="A160" i="9" s="1"/>
  <c r="A161" i="9" s="1"/>
  <c r="A162" i="9" s="1"/>
  <c r="A163" i="9" s="1"/>
  <c r="A164" i="9" s="1"/>
  <c r="A165" i="9" s="1"/>
  <c r="A166" i="9" s="1"/>
  <c r="A167" i="9" s="1"/>
  <c r="A168" i="9" s="1"/>
  <c r="A169" i="9" s="1"/>
  <c r="A170" i="9" s="1"/>
  <c r="A171" i="9" s="1"/>
  <c r="A172" i="9" s="1"/>
  <c r="A173" i="9" s="1"/>
  <c r="A174" i="9" s="1"/>
  <c r="A175" i="9" s="1"/>
  <c r="A176" i="9" s="1"/>
  <c r="A177" i="9" s="1"/>
  <c r="A178" i="9" s="1"/>
  <c r="A179" i="9" s="1"/>
  <c r="A180" i="9" s="1"/>
  <c r="A181" i="9" s="1"/>
  <c r="A182" i="9" s="1"/>
  <c r="A183" i="9" s="1"/>
  <c r="A184" i="9" s="1"/>
  <c r="A185" i="9" s="1"/>
  <c r="A186" i="9" s="1"/>
  <c r="A187" i="9" s="1"/>
  <c r="A188" i="9" s="1"/>
  <c r="A189" i="9" s="1"/>
  <c r="A190" i="9" s="1"/>
  <c r="A191" i="9" s="1"/>
  <c r="A192" i="9" s="1"/>
  <c r="A193" i="9" s="1"/>
  <c r="A194" i="9" s="1"/>
  <c r="A195" i="9" s="1"/>
  <c r="A196" i="9" s="1"/>
  <c r="A197" i="9" s="1"/>
  <c r="A199" i="9" s="1"/>
  <c r="A200" i="9" s="1"/>
</calcChain>
</file>

<file path=xl/sharedStrings.xml><?xml version="1.0" encoding="utf-8"?>
<sst xmlns="http://schemas.openxmlformats.org/spreadsheetml/2006/main" count="8345" uniqueCount="1980">
  <si>
    <t>Numerador: número de cuentas de la municipalidad que son auditados con independencia del grupo de auditoría interna; 
Denominador: número total de cuentas de la municipalidad</t>
  </si>
  <si>
    <t>Cuentas auditadas superior al 50%</t>
  </si>
  <si>
    <t>30 - 50%</t>
  </si>
  <si>
    <t>&lt;30%</t>
  </si>
  <si>
    <t>Cuentas de empresas municipales auditadas por un tercero</t>
  </si>
  <si>
    <t>Numerador: Empresas municipales cuyas cuentas son auditadas por terceros independientes (privados) 
Denominador: número total de empresas municipales</t>
  </si>
  <si>
    <t>75% o 100% pero no auditado por una organización privada independiente</t>
  </si>
  <si>
    <t>&lt; 75%</t>
  </si>
  <si>
    <t>Estos sistemas electrónicos regularmente divulgan información al público sobre el cumplimiento de las metas y objetivos de la municipalidad</t>
  </si>
  <si>
    <t>El sistema electrónico genera información que se publique por Internet al menos cada tres meses</t>
  </si>
  <si>
    <t>El sistema electrónico genera información que se publique aproximadamente cada seis meses (3-9 meses)</t>
  </si>
  <si>
    <t>Se publica esta información una vez por año</t>
  </si>
  <si>
    <t>Impuestos y Autonomía Financiera</t>
  </si>
  <si>
    <t>Ingresos e impuestos municipales</t>
  </si>
  <si>
    <t>Ingresos propios como porcentaje de ingresos totales</t>
  </si>
  <si>
    <t>Similar a las ciudades ejemplares (de mejores prácticas) en el país</t>
  </si>
  <si>
    <t>Similar a las ciudades pares en el país</t>
  </si>
  <si>
    <t>Más bajo en comparación con las ciudades pares</t>
  </si>
  <si>
    <t>Impuestos a la propiedad como porcentaje de ingresos totales</t>
  </si>
  <si>
    <t>Transferencias totales como porcentaje del ingreso total</t>
  </si>
  <si>
    <t>Transferencias/ingreso total</t>
  </si>
  <si>
    <t>Más alto en comparación con las ciudades pares</t>
  </si>
  <si>
    <t>Transferencias con uso específico asignado como porcentaje del total de transferencias</t>
  </si>
  <si>
    <t>Ingresos de otras fuentes (donantes externos) como porcentaje del ingreso total</t>
  </si>
  <si>
    <t>Ingresos por fuente: Otros (donantes externos) / ingresos totales</t>
  </si>
  <si>
    <t>Gestión de cobranza</t>
  </si>
  <si>
    <t>Impuestos recaudados como porcentaje de los impuestos facturados</t>
  </si>
  <si>
    <t>Eficacia de la agencia recaudadora tributaria en la cobrabilidad de los impuestos</t>
  </si>
  <si>
    <t>Manejo del Gasto</t>
  </si>
  <si>
    <t>Control del gasto</t>
  </si>
  <si>
    <t>Existencia de indicadores de desempeño y metas para seguimiento de ejecución del presupuesto</t>
  </si>
  <si>
    <t>Existen indicadores de desempeño y metas sin seguimiento periódico o sus resultados no se incorporan en el presupuesto siguiente</t>
  </si>
  <si>
    <t>No existen indicadores de desempeño y metas para el seguimiento presupuestal</t>
  </si>
  <si>
    <t xml:space="preserve">Presupuesto bruto operativo </t>
  </si>
  <si>
    <t xml:space="preserve">Porcentaje de gasto corriente en el presupuesto total </t>
  </si>
  <si>
    <t xml:space="preserve">Presupuesto bruto de capital </t>
  </si>
  <si>
    <t xml:space="preserve">Porcentaje de capital en el presupuesto total </t>
  </si>
  <si>
    <t>Tasa de crecimiento anual del gasto operativo</t>
  </si>
  <si>
    <t>Tasa de crecimiento de gastos operativos</t>
  </si>
  <si>
    <t>Tasa de crecimiento anual del gasto de capital</t>
  </si>
  <si>
    <t>Tasa de crecimiento de gastos de capital</t>
  </si>
  <si>
    <t>Inversión pública municipal</t>
  </si>
  <si>
    <t>Gasto de la inversión fija bruta como porcentaje del PIB local</t>
  </si>
  <si>
    <t>Gasto de la inversión fija bruta al precio actual del mercado como porcentaje del PIB local. Promedio últimos 5 años</t>
  </si>
  <si>
    <t>El presupuesto está alineado con la planificación, sus objetivos e indicadores</t>
  </si>
  <si>
    <t>Definir si el presupuesto de la ciudad incluye los objetivos previstos en su plan de desarrollo con indicadores de resultados</t>
  </si>
  <si>
    <t>Más del 70% de los programas del presupuesto y el plan de desarrollo o gobierno de la ciudad coinciden</t>
  </si>
  <si>
    <t>Entre un 30% y 70% de los programas del presupuesto y el plan de desarrollo coinciden</t>
  </si>
  <si>
    <t>Menos del 30% de los programas del presupuesto y el plan de desarrollo de la ciudad coinciden, o bien no existe plan</t>
  </si>
  <si>
    <t>Agencias y empresas públicas</t>
  </si>
  <si>
    <t>Recuperación de costos de empresas municipales de provisión de servicios</t>
  </si>
  <si>
    <t>Porcentaje del costo de la provisión de servicios públicos que es recuperado a través de tarifas/tasa (agua, aguas residuales, residuos sólidos, electricidad)</t>
  </si>
  <si>
    <t>&gt; 50% y &lt;90%</t>
  </si>
  <si>
    <t>Agencias municipales cuyas cuentas son auditadas por terceros</t>
  </si>
  <si>
    <t>Porcentaje de agencias municipales que se someten al proceso de auditoría externa independiente</t>
  </si>
  <si>
    <t>75% - 100% pero no auditado por una organización privada independiente</t>
  </si>
  <si>
    <t>Pasivos Contingentes</t>
  </si>
  <si>
    <t>Pensiones municipales</t>
  </si>
  <si>
    <t>Activos acumulados de pensión / obligaciones correspondientes a pensión</t>
  </si>
  <si>
    <t>75 - 90%</t>
  </si>
  <si>
    <t>Deuda</t>
  </si>
  <si>
    <t>Sostenibilidad de la deuda municipal</t>
  </si>
  <si>
    <t>Coeficiente del servicio de la deuda</t>
  </si>
  <si>
    <t>Valor del principal más intereses pagados al año sobre el total de deuda</t>
  </si>
  <si>
    <t>Deuda total como porcentaje de ingresos totales</t>
  </si>
  <si>
    <t>Crecimiento anual del servicio de la deuda</t>
  </si>
  <si>
    <t>Crecimiento de la deuda</t>
  </si>
  <si>
    <t>Tasa de crecimiento anual promedio de los últimos 3 años</t>
  </si>
  <si>
    <t>La tasa de crecimiento real anual es negativa</t>
  </si>
  <si>
    <t xml:space="preserve">La tasa de crecimiento real anual se encuentra entre el 0% y el 2% </t>
  </si>
  <si>
    <t>La tasa de crecimiento real anual es superior al 2%</t>
  </si>
  <si>
    <t>Uso del suelo</t>
  </si>
  <si>
    <t>Densidad urbana</t>
  </si>
  <si>
    <t>Entre 3 y 5%</t>
  </si>
  <si>
    <t>Vivienda</t>
  </si>
  <si>
    <t>&lt; 15%</t>
  </si>
  <si>
    <t>10-25%</t>
  </si>
  <si>
    <t>&gt;25%</t>
  </si>
  <si>
    <t>Áreas verdes y de recreación</t>
  </si>
  <si>
    <t>7-10</t>
  </si>
  <si>
    <t>&lt; 7</t>
  </si>
  <si>
    <t>Planificación de uso de suelo</t>
  </si>
  <si>
    <t>Plan maestro único con componentes ecológicos; Ciudad implementa activamente</t>
  </si>
  <si>
    <t>Plan maestro existe, pero sin componentes ecológicos; no hay pasos hacia la implementación</t>
  </si>
  <si>
    <t>No existe plan maestro, o tiene más de 10 años</t>
  </si>
  <si>
    <t>Inequidad Urbana</t>
  </si>
  <si>
    <t>Pobreza</t>
  </si>
  <si>
    <t>Población en situación de pobreza</t>
  </si>
  <si>
    <t>Porcentaje de la población que vive por debajo de las líneas de pobreza nacionales</t>
  </si>
  <si>
    <t>Desigualdad de ingreso</t>
  </si>
  <si>
    <t>Transporte</t>
  </si>
  <si>
    <t>Transporte público</t>
  </si>
  <si>
    <t>Cantidad de vías de paso dedicadas al transporte público</t>
  </si>
  <si>
    <t>&gt;60%</t>
  </si>
  <si>
    <t>&gt;18</t>
  </si>
  <si>
    <t>Modal split - Vehículo motor privado</t>
  </si>
  <si>
    <t>Desglose de los porcentajes correspondientes a los distintos modos de transporte que la gente utiliza en la ciudad</t>
  </si>
  <si>
    <t>El modal split es apropiado y sustentable para la ciudad</t>
  </si>
  <si>
    <t>El modal split no es apropiado y presenta problemas de sustentabilidad a medio término</t>
  </si>
  <si>
    <t>El modal split genera problemas de sustentabilidad a corto plazo</t>
  </si>
  <si>
    <t>Modal split - Transporte público (incluyendo taxi)</t>
  </si>
  <si>
    <t>30-50%</t>
  </si>
  <si>
    <t>Modal split - Bicicleta</t>
  </si>
  <si>
    <t>Modal split - A Pie</t>
  </si>
  <si>
    <t>Transporte limpio</t>
  </si>
  <si>
    <t>&gt; 10%</t>
  </si>
  <si>
    <t>1-10%</t>
  </si>
  <si>
    <t>&lt;1%</t>
  </si>
  <si>
    <t>Seguridad vial</t>
  </si>
  <si>
    <t>Victimas mortales por accidentes de tráfico cada 100.000 habitantes</t>
  </si>
  <si>
    <t>Número de víctimas mortales por accidente de tráfico cada 100.000 habitantes</t>
  </si>
  <si>
    <t>10-20</t>
  </si>
  <si>
    <t>Congestión vehicular</t>
  </si>
  <si>
    <t>Velocidad media en vías principales</t>
  </si>
  <si>
    <t>Medida de velocidad promedio en vías principales</t>
  </si>
  <si>
    <t>&lt;15%</t>
  </si>
  <si>
    <t>Existencia en la ciudad de un plan para manejar la demanda de tráfico y el plan se está implementando apropiadamente</t>
  </si>
  <si>
    <t>Plan de gestión de la demanda de tráfico activamente implementado</t>
  </si>
  <si>
    <t>Plan de gestión aprobado pero no siendo implementado adecuadamente</t>
  </si>
  <si>
    <t>No existe un plan de gestión de demanda de tráfico</t>
  </si>
  <si>
    <t>Travel time index privado</t>
  </si>
  <si>
    <t>Tiempo promedio estimado de viaje en cada dirección durante la hora pico</t>
  </si>
  <si>
    <t>&lt; 30 min</t>
  </si>
  <si>
    <t>30-60 min</t>
  </si>
  <si>
    <t>&gt; 60 min</t>
  </si>
  <si>
    <t>Travel time index público</t>
  </si>
  <si>
    <t>&lt; 0.3</t>
  </si>
  <si>
    <t>0.3-0.4</t>
  </si>
  <si>
    <t>&gt; 0.4</t>
  </si>
  <si>
    <t>Tasa de crecimiento anual de la huella urbana (física), dentro del los limites oficiales del municipio</t>
  </si>
  <si>
    <t>Densidad (neta) de la población urbana</t>
  </si>
  <si>
    <t>Entre 0 y 3%</t>
  </si>
  <si>
    <t>&gt;  5%</t>
  </si>
  <si>
    <t>Déficit de vivienda cuantitativo</t>
  </si>
  <si>
    <t>Déficit de vivienda cualitativo</t>
  </si>
  <si>
    <t>Por definir</t>
  </si>
  <si>
    <t>Áreas verdes por 100.000 habitantes</t>
  </si>
  <si>
    <t>Áreas publicas de recreación por 100.000 habitantes</t>
  </si>
  <si>
    <t>&gt;50</t>
  </si>
  <si>
    <t>20-50</t>
  </si>
  <si>
    <t>&lt;20</t>
  </si>
  <si>
    <t>&gt;10</t>
  </si>
  <si>
    <t>Posee un plan de usos del territorio activamente implementado</t>
  </si>
  <si>
    <t>El plan incluye ordenamiento y zonas de protección ambiental y de reserva y está implementado activamente</t>
  </si>
  <si>
    <t>Existencia de planes integrales o sectoriales estratégicos con visión de largo plazo</t>
  </si>
  <si>
    <t>¿La ciudad tiene planes integrales o sectoriales estratégicos con visión de largo plazo?</t>
  </si>
  <si>
    <t>Sí/No</t>
  </si>
  <si>
    <t>Porcentaje de viviendas ubicadas en asentamientos informales</t>
  </si>
  <si>
    <t>% de viviendas ubicadas en asentamientos informales</t>
  </si>
  <si>
    <t>Coeficiente Gini</t>
  </si>
  <si>
    <t>Medida de inequidad</t>
  </si>
  <si>
    <t>Agua</t>
  </si>
  <si>
    <t>Cobertura de agua</t>
  </si>
  <si>
    <t>90-100%</t>
  </si>
  <si>
    <t>75-90%</t>
  </si>
  <si>
    <t>&lt;75%</t>
  </si>
  <si>
    <t>Eficiencia en el uso del agua</t>
  </si>
  <si>
    <t>Consumo anual de agua per cápita de las viviendas que tienen una conexión de agua</t>
  </si>
  <si>
    <t>120-200</t>
  </si>
  <si>
    <t>80-120 y 200-250</t>
  </si>
  <si>
    <t>&lt; 80 y &gt;250</t>
  </si>
  <si>
    <t>Eficiencia en la prestación de servicios de agua</t>
  </si>
  <si>
    <t>Continuidad del servicio de agua</t>
  </si>
  <si>
    <t>Horas al día con servicio continuo</t>
  </si>
  <si>
    <t>&gt;20 hrs/dia</t>
  </si>
  <si>
    <t>12-20 hrs/dia</t>
  </si>
  <si>
    <t>&lt;12 hrs/dia</t>
  </si>
  <si>
    <t>90-97%</t>
  </si>
  <si>
    <t>&lt;90%</t>
  </si>
  <si>
    <t>Agua no contabilizada</t>
  </si>
  <si>
    <t>(Agua producida menos agua facturada) / Agua producida</t>
  </si>
  <si>
    <t>0-30%</t>
  </si>
  <si>
    <t>30-45%</t>
  </si>
  <si>
    <t>&gt;45%</t>
  </si>
  <si>
    <t>Número de años remanente con balance de agua positivo, considerando oferta de agua disponible (teniendo en cuenta ciclos hidrológicos) y la demanda de agua (usos proyectados, incluyendo población, sector industrial, caudales ecológicos, etc)</t>
  </si>
  <si>
    <t>5-10</t>
  </si>
  <si>
    <t>&lt;5</t>
  </si>
  <si>
    <t>Cobertura de saneamiento</t>
  </si>
  <si>
    <t>Porcentaje de hogares con acceso a servicio de saneamiento por alcantarillado</t>
  </si>
  <si>
    <t>Porcentaje de la población con acceso a recolección de aguas servidas</t>
  </si>
  <si>
    <t>Porcentaje de aguas residuales que reciben tratamiento de acuerdo a normas nacionales</t>
  </si>
  <si>
    <t>40-60%</t>
  </si>
  <si>
    <t>&lt;40%</t>
  </si>
  <si>
    <t>Eficiencia de drenaje</t>
  </si>
  <si>
    <t>&lt;0.5%</t>
  </si>
  <si>
    <t>0.5-3</t>
  </si>
  <si>
    <t>&gt;3%</t>
  </si>
  <si>
    <t>Gestión de Residuos Sólidos</t>
  </si>
  <si>
    <t>Cobertura de recolección de residuos sólidos</t>
  </si>
  <si>
    <t>Porcentaje de la población de la ciudad con recolección regular de residuos sólidos</t>
  </si>
  <si>
    <t>Acceso regular: al menos una vez por semana. Ver metodología GCIF.</t>
  </si>
  <si>
    <t>80-90%</t>
  </si>
  <si>
    <t>&lt;80%</t>
  </si>
  <si>
    <t>Disposición final adecuada de residuos sólidos</t>
  </si>
  <si>
    <t>Porcentaje de residuos sólidos de la ciudad dispuestos en relleno sanitario</t>
  </si>
  <si>
    <t>Se exceptúan residuos enviados a tratamiento (reciclaje, compostaje, etc). El relleno debe disponer de sistema de tratamiento de lixiviados y de recolección y quema de gas de relleno para ser considerado sanitario. Ver metodología GCIF.</t>
  </si>
  <si>
    <t>Vida remanente del predio en el cual está instalado el relleno sanitario</t>
  </si>
  <si>
    <t>Vida útil del relleno sanitario o controlado en función de las proyecciones de generación de residuos urbanos de la ciudad.</t>
  </si>
  <si>
    <t>&gt;8</t>
  </si>
  <si>
    <t>5 - 8</t>
  </si>
  <si>
    <t>Porcentaje de residuos sólidos de la ciudad dispuestos en vertederos a cielo abierto, vertederos controlados, cuerpos de agua y quemados</t>
  </si>
  <si>
    <t>&lt;10%</t>
  </si>
  <si>
    <t>10 - 20%</t>
  </si>
  <si>
    <t>&gt;20%</t>
  </si>
  <si>
    <t>Tratamiento de residuos sólidos</t>
  </si>
  <si>
    <t>Porcentaje de residuos sólidos de la ciudad que son compostados</t>
  </si>
  <si>
    <t>5-20%</t>
  </si>
  <si>
    <t>&lt;5%</t>
  </si>
  <si>
    <t>Porcentaje de residuos sólidos de la ciudad que son separados y clasificados para reciclado</t>
  </si>
  <si>
    <t>Se considera tanto el reciclado de fuentes formales como informales.</t>
  </si>
  <si>
    <t>15-25%</t>
  </si>
  <si>
    <t>Porcentaje de los residuos sólidos de la ciudad dispuestos que son utilizados como recurso energético</t>
  </si>
  <si>
    <t>Porcentaje de los residuos sólidos de la ciudad dispuestos donde se recupera y utiliza el gas de relleno sanitario para generación de energía / calor.</t>
  </si>
  <si>
    <t>&gt;70%</t>
  </si>
  <si>
    <t>40-70%</t>
  </si>
  <si>
    <t>Energía</t>
  </si>
  <si>
    <t>Cobertura energética</t>
  </si>
  <si>
    <t>Porcentaje de la población de la ciudad con acceso autorizado a energía eléctrica</t>
  </si>
  <si>
    <t>Proporción total de la población que tiene acceso a fuentes legales de energía en su residencia. A partir de datos de facturación de la empresa eléctrica. Ver metodología GCIF</t>
  </si>
  <si>
    <t>70-90%</t>
  </si>
  <si>
    <t>&lt;70%</t>
  </si>
  <si>
    <t>Número promedio de interrupciones eléctricas al año por cliente</t>
  </si>
  <si>
    <t>Duración promedio de interrupciones eléctricas</t>
  </si>
  <si>
    <t>Eficiencia en el uso de la energía</t>
  </si>
  <si>
    <t>Consumo anual de energía eléctrica per cápita</t>
  </si>
  <si>
    <t>Consumo total anual de energía eléctrica dividido por la población</t>
  </si>
  <si>
    <t>Intensidad energética de la economía</t>
  </si>
  <si>
    <t>Cantidad de energía consumida por unidad de PIB</t>
  </si>
  <si>
    <t>Existencia, monitoreo y cumplimiento de regulaciones de eficiencia energética</t>
  </si>
  <si>
    <t>Regulaciones aprobadas, monitoreo frecuente, cumplimiento adecuado</t>
  </si>
  <si>
    <t>Regulaciones aprobadas, monitoreo inconsistente, cumplimiento limitado</t>
  </si>
  <si>
    <t>Regulaciones no efectivas, o sin monitoreo o cumplimiento</t>
  </si>
  <si>
    <t>Energías alternativas y renovables</t>
  </si>
  <si>
    <t>Calidad de Aire</t>
  </si>
  <si>
    <t>Control de la calidad del aire</t>
  </si>
  <si>
    <t>Existencia, monitoreo y cumplimiento de regulaciones sobre calidad de aire</t>
  </si>
  <si>
    <t>Concentración de contaminantes en el aire</t>
  </si>
  <si>
    <t>Air quality index</t>
  </si>
  <si>
    <t>Presencia de contaminantes dañinos a animales y humanos en el aire, medidos según los parámetros del air quality index</t>
  </si>
  <si>
    <t>0-50</t>
  </si>
  <si>
    <t>51-100</t>
  </si>
  <si>
    <t>&gt;100</t>
  </si>
  <si>
    <t>Número de casos de infecciones respiratorias</t>
  </si>
  <si>
    <t>50-100</t>
  </si>
  <si>
    <t>&gt; 100</t>
  </si>
  <si>
    <t>Mitigación del Cambio Climático</t>
  </si>
  <si>
    <t>Sistemas de medición de emisiones GEI</t>
  </si>
  <si>
    <t>Existencia y monitoreo de inventario GEI</t>
  </si>
  <si>
    <t>Se ha desarrollado un sistema de medición para el desarrollo de inventarios.</t>
  </si>
  <si>
    <t>Existencia de inventario específico para la ciudad, con monitoreo frecuente y sistema de actualización periódica</t>
  </si>
  <si>
    <t>Existencia de inventario a partir de fuentes nacionales, o inventario local sin sistema de actualización periódica</t>
  </si>
  <si>
    <t>No hay inventario o monitoreo no existe</t>
  </si>
  <si>
    <t>Emisiones totales de GEI</t>
  </si>
  <si>
    <t>Emisiones GEI per cápita</t>
  </si>
  <si>
    <t>Medida de la intensidad de emisiones de gases de efecto invernadero por persona basada en censo e inventario de GEI</t>
  </si>
  <si>
    <t>Emisiones GEI / PIB</t>
  </si>
  <si>
    <t>Medida de la eficiencia de la economía de la ciudad en términos de carbono. Se basa en el PIB de la ciudad y el inventario de GEI</t>
  </si>
  <si>
    <t>&lt; 0.35</t>
  </si>
  <si>
    <t>0.35-0.8</t>
  </si>
  <si>
    <t>&gt;0.8</t>
  </si>
  <si>
    <t>Planes y metas de mitigación</t>
  </si>
  <si>
    <t>Existencia de planes de mitigación con metas de reducción sectoriales y sistema de monitoreo</t>
  </si>
  <si>
    <t>Capacidad de la ciudad para definir, reglamentar y operacionalizar medidas de mitigación de GEI en los diversos sectores y áreas de infraestructura</t>
  </si>
  <si>
    <t>Existe un plan de mitigación adoptado formalmente, con metas cuantitativas y un sistema de monitoreo y cumplimiento en funcionamiento</t>
  </si>
  <si>
    <t>Existe un plan pero no ha sido adoptado, no tiene metas cuantitativas o tiene monitoreo y cumplimiento limitado</t>
  </si>
  <si>
    <t>No existe un plan de mitigación</t>
  </si>
  <si>
    <t>Ruido</t>
  </si>
  <si>
    <t>Control del ruido</t>
  </si>
  <si>
    <t>Existencia, monitoreo y cumplimiento de regulaciones sobre polución acústica</t>
  </si>
  <si>
    <t>Capacidad adaptativa al cambio climático y eventos naturales extremos</t>
  </si>
  <si>
    <t>Existencia de mapas de riesgo de la ciudad a escala a menos 1:10000 que incluyan información sobre amenazas naturales (geofísicas e hidrometereológicas) y análisis de vulnerabilidad</t>
  </si>
  <si>
    <t>Existencia de mapas de riesgo de la ciudad que incluyen amenazas naturales (geofísicos e hidrometereológicos) y análisis de vulnerabilidad</t>
  </si>
  <si>
    <t>Existencia de planes de contingencia adecuados para desastres naturales</t>
  </si>
  <si>
    <t xml:space="preserve">La ciudad ha preparado un plan de respuesta adecuado (o plan de contingencia) a la ocurrencia de distintos tipos de amenazas naturales </t>
  </si>
  <si>
    <t>Completo, actualizado y puesto a prueba por medio de simulacros por lo menos 1 vez al año</t>
  </si>
  <si>
    <t>Existencia de sistemas de alerta temprana efectivos</t>
  </si>
  <si>
    <t>La ciudad posee sistemas operativos de alerta temprana</t>
  </si>
  <si>
    <t>Porcentaje de medidas implementadas de los planes de gestión del riesgo de desastres y de adaptación al cambio climático</t>
  </si>
  <si>
    <t>Porcentaje de acciones que se definen en los planes de gestión de riesgos y de la adaptación al cambio climático que se han implementado</t>
  </si>
  <si>
    <t>20-50%</t>
  </si>
  <si>
    <t>Sensibilidad a desastres naturales</t>
  </si>
  <si>
    <t>Población que vive en asentamientos informales</t>
  </si>
  <si>
    <t>10-15%</t>
  </si>
  <si>
    <t>&gt;15%</t>
  </si>
  <si>
    <t>Viviendas en asentamientos informales</t>
  </si>
  <si>
    <t>Educación</t>
  </si>
  <si>
    <t>Calidad educativa</t>
  </si>
  <si>
    <t>Ratio estudiantes /docentes</t>
  </si>
  <si>
    <t>&lt; 15:1</t>
  </si>
  <si>
    <t>Entre 15:1 y 25:1</t>
  </si>
  <si>
    <t>&gt; 25:1</t>
  </si>
  <si>
    <t>Asistencia escolar</t>
  </si>
  <si>
    <t>98 - 100</t>
  </si>
  <si>
    <t>95 - 98</t>
  </si>
  <si>
    <t>&lt; 95</t>
  </si>
  <si>
    <t>97-100</t>
  </si>
  <si>
    <t>90 - 97</t>
  </si>
  <si>
    <t>&lt; 90</t>
  </si>
  <si>
    <t>Educación superior</t>
  </si>
  <si>
    <t>Vacantes universitarias cada 100.000 personas</t>
  </si>
  <si>
    <t>Número de asientos universitarios por cada 100.000 habitantes</t>
  </si>
  <si>
    <t>Porcentaje de niñas/os que deberían estar en la escuela que están en la escuela</t>
  </si>
  <si>
    <t>Porcentaje de la población de 3 a 5 años de edad recibiendo servicios integrales de Desarrollo Infantil Temprano</t>
  </si>
  <si>
    <t>Porcentaje de la población de 6 a 11 años de edad registrado en escuela</t>
  </si>
  <si>
    <t>Porcentaje de la población de 12 a 15 años de edad registrado en escuela</t>
  </si>
  <si>
    <t>Porcentaje de la población de 16 a 18 años de edad registrado en escuela</t>
  </si>
  <si>
    <t>Similar a las ciudades ejemplares del país</t>
  </si>
  <si>
    <t>&lt; 60</t>
  </si>
  <si>
    <t>60 - 80</t>
  </si>
  <si>
    <t>80 - 100</t>
  </si>
  <si>
    <t>Tasa de alfabetismo (15 años o más o definido por el país)</t>
  </si>
  <si>
    <t>&gt;95%</t>
  </si>
  <si>
    <t>90-95%</t>
  </si>
  <si>
    <t xml:space="preserve">(Número de unidades familiares (hogares) - el número de unidades de vivienda)/Número de unidades familiares (hogares) </t>
  </si>
  <si>
    <t>Salud</t>
  </si>
  <si>
    <t>Nivel de salud</t>
  </si>
  <si>
    <t>Esperanza de vida masculina</t>
  </si>
  <si>
    <t>&gt; 70</t>
  </si>
  <si>
    <t>Esperanza de vida femenina</t>
  </si>
  <si>
    <t>&gt; 76</t>
  </si>
  <si>
    <t>Tasa de mortalidad de niños menores de 5 años</t>
  </si>
  <si>
    <t>Provisión de servicios de salud</t>
  </si>
  <si>
    <t>Médicos cada 1.000 personas</t>
  </si>
  <si>
    <t>&gt; 2</t>
  </si>
  <si>
    <t>Camas de hospital cada 100.000 personas</t>
  </si>
  <si>
    <t>&lt;50</t>
  </si>
  <si>
    <t>OBSERVACIONES</t>
  </si>
  <si>
    <t xml:space="preserve">Sí </t>
  </si>
  <si>
    <t>Nivel de Evaluacion</t>
  </si>
  <si>
    <r>
      <rPr>
        <b/>
        <sz val="12"/>
        <color indexed="8"/>
        <rFont val="Calibri"/>
        <family val="2"/>
      </rPr>
      <t>≥</t>
    </r>
    <r>
      <rPr>
        <b/>
        <sz val="12"/>
        <color indexed="8"/>
        <rFont val="Calibri"/>
        <family val="2"/>
      </rPr>
      <t xml:space="preserve"> 90%</t>
    </r>
  </si>
  <si>
    <r>
      <rPr>
        <b/>
        <sz val="12"/>
        <color indexed="8"/>
        <rFont val="Calibri"/>
        <family val="2"/>
      </rPr>
      <t>≤</t>
    </r>
    <r>
      <rPr>
        <b/>
        <sz val="12"/>
        <color indexed="8"/>
        <rFont val="Calibri"/>
        <family val="2"/>
      </rPr>
      <t xml:space="preserve"> 50%</t>
    </r>
  </si>
  <si>
    <t>Media de años que vive la población femenina de la ciudad</t>
  </si>
  <si>
    <t>Media de años que vive la población masculina de la ciudad</t>
  </si>
  <si>
    <t>Esperanza de vida al nacer</t>
  </si>
  <si>
    <t>Esperanza de vida al nacer promedio de la población total de la ciudad</t>
  </si>
  <si>
    <t>&gt;74</t>
  </si>
  <si>
    <t>70-74</t>
  </si>
  <si>
    <t>&lt;70</t>
  </si>
  <si>
    <t>70-76</t>
  </si>
  <si>
    <t>&lt; 70</t>
  </si>
  <si>
    <t>Muertes de niños menores de 5 años de edad por 1.000 nascidos vivos</t>
  </si>
  <si>
    <t>20-30</t>
  </si>
  <si>
    <t>&gt;30</t>
  </si>
  <si>
    <t>64-70</t>
  </si>
  <si>
    <t>&lt; 64</t>
  </si>
  <si>
    <t>Dimensión</t>
  </si>
  <si>
    <t>Pilar</t>
  </si>
  <si>
    <t>Sostenibilidad Medioambiental y Cambio Climático</t>
  </si>
  <si>
    <r>
      <rPr>
        <b/>
        <sz val="14"/>
        <color indexed="8"/>
        <rFont val="Calibri"/>
        <family val="2"/>
      </rPr>
      <t>Manejo del Medio Ambiente y Consumo de Recursos Naturales</t>
    </r>
    <r>
      <rPr>
        <b/>
        <sz val="12"/>
        <color indexed="8"/>
        <rFont val="Calibri"/>
        <family val="2"/>
      </rPr>
      <t xml:space="preserve">. </t>
    </r>
    <r>
      <rPr>
        <b/>
        <sz val="12"/>
        <color indexed="8"/>
        <rFont val="Calibri"/>
        <family val="2"/>
      </rPr>
      <t xml:space="preserve">»
</t>
    </r>
    <r>
      <rPr>
        <sz val="10"/>
        <color indexed="8"/>
        <rFont val="Calibri"/>
        <family val="2"/>
      </rPr>
      <t>Maneja adecuadamente sus recursos e infraestructura hídrica; »Maneja y usa adecuadamente su energía; »Maneja y trata adecuadamente sus aguas residuales; »Maneja y dispone adecuadamente sus residuos sólidos.</t>
    </r>
  </si>
  <si>
    <r>
      <rPr>
        <b/>
        <sz val="14"/>
        <color indexed="8"/>
        <rFont val="Calibri"/>
        <family val="2"/>
      </rPr>
      <t>Mitigación de Gases de Efecto Invernadero y Otras Formas de Polución, y Promoción de Fuentes de Energía Alternativas.</t>
    </r>
    <r>
      <rPr>
        <sz val="12"/>
        <color indexed="8"/>
        <rFont val="Calibri"/>
        <family val="2"/>
      </rPr>
      <t xml:space="preserve">               </t>
    </r>
    <r>
      <rPr>
        <sz val="10"/>
        <color indexed="8"/>
        <rFont val="Calibri"/>
        <family val="2"/>
      </rPr>
      <t xml:space="preserve"> </t>
    </r>
    <r>
      <rPr>
        <sz val="10"/>
        <color indexed="8"/>
        <rFont val="Calibri"/>
        <family val="2"/>
      </rPr>
      <t>»</t>
    </r>
    <r>
      <rPr>
        <sz val="10"/>
        <color indexed="8"/>
        <rFont val="Calibri"/>
        <family val="2"/>
      </rPr>
      <t xml:space="preserve">Promoción de avances tecnológicos, uso de fuentes de energía alternativas y eficiencia energética en producción industrial; </t>
    </r>
    <r>
      <rPr>
        <sz val="10"/>
        <color indexed="8"/>
        <rFont val="Calibri"/>
        <family val="2"/>
      </rPr>
      <t>»</t>
    </r>
    <r>
      <rPr>
        <sz val="10"/>
        <color indexed="8"/>
        <rFont val="Calibri"/>
        <family val="2"/>
      </rPr>
      <t xml:space="preserve">Cumplimiento de standards de calidad del aire; </t>
    </r>
    <r>
      <rPr>
        <sz val="10"/>
        <color indexed="8"/>
        <rFont val="Calibri"/>
        <family val="2"/>
      </rPr>
      <t>»</t>
    </r>
    <r>
      <rPr>
        <sz val="10"/>
        <color indexed="8"/>
        <rFont val="Calibri"/>
        <family val="2"/>
      </rPr>
      <t xml:space="preserve">Monitoreo y mitigación de gases de efecto invernadero; </t>
    </r>
    <r>
      <rPr>
        <sz val="10"/>
        <color indexed="8"/>
        <rFont val="Calibri"/>
        <family val="2"/>
      </rPr>
      <t>»</t>
    </r>
    <r>
      <rPr>
        <sz val="10"/>
        <color indexed="8"/>
        <rFont val="Calibri"/>
        <family val="2"/>
      </rPr>
      <t>Monitoreo, regulación y control efectivo de polución acústica.</t>
    </r>
  </si>
  <si>
    <r>
      <rPr>
        <b/>
        <sz val="14"/>
        <color indexed="8"/>
        <rFont val="Calibri"/>
        <family val="2"/>
      </rPr>
      <t>Reducción de Vulnerabilidad ante Desastres Naturales y Adaptación al Cambio Climático.</t>
    </r>
    <r>
      <rPr>
        <sz val="12"/>
        <color indexed="8"/>
        <rFont val="Calibri"/>
        <family val="2"/>
      </rPr>
      <t xml:space="preserve">                                                          </t>
    </r>
    <r>
      <rPr>
        <sz val="10"/>
        <color indexed="8"/>
        <rFont val="Calibri"/>
        <family val="2"/>
      </rPr>
      <t>»</t>
    </r>
    <r>
      <rPr>
        <sz val="10"/>
        <color indexed="8"/>
        <rFont val="Calibri"/>
        <family val="2"/>
      </rPr>
      <t xml:space="preserve">Tratamiento adecuado de vulnerabilidad ante desastres naturales y cambio climático; </t>
    </r>
    <r>
      <rPr>
        <sz val="10"/>
        <color indexed="8"/>
        <rFont val="Calibri"/>
        <family val="2"/>
      </rPr>
      <t>»</t>
    </r>
    <r>
      <rPr>
        <sz val="10"/>
        <color indexed="8"/>
        <rFont val="Calibri"/>
        <family val="2"/>
      </rPr>
      <t xml:space="preserve">Buena preparación y organización para responder en casos de desastre; </t>
    </r>
    <r>
      <rPr>
        <sz val="10"/>
        <color indexed="8"/>
        <rFont val="Calibri"/>
        <family val="2"/>
      </rPr>
      <t>»</t>
    </r>
    <r>
      <rPr>
        <sz val="10"/>
        <color indexed="8"/>
        <rFont val="Calibri"/>
        <family val="2"/>
      </rPr>
      <t>Planes de gestión del riesgo de desastres y de adaptación  al cambio climático</t>
    </r>
  </si>
  <si>
    <t>Sostenibilidad Urbana</t>
  </si>
  <si>
    <r>
      <rPr>
        <b/>
        <sz val="14"/>
        <color indexed="8"/>
        <rFont val="Calibri"/>
        <family val="2"/>
      </rPr>
      <t>Control de Crecimiento y Mejora del Hábitat Humano</t>
    </r>
    <r>
      <rPr>
        <sz val="12"/>
        <color indexed="8"/>
        <rFont val="Calibri"/>
        <family val="2"/>
      </rPr>
      <t xml:space="preserve">. </t>
    </r>
    <r>
      <rPr>
        <sz val="10"/>
        <color indexed="8"/>
        <rFont val="Calibri"/>
        <family val="2"/>
      </rPr>
      <t>»</t>
    </r>
    <r>
      <rPr>
        <sz val="10"/>
        <color indexed="8"/>
        <rFont val="Calibri"/>
        <family val="2"/>
      </rPr>
      <t xml:space="preserve">Manejo de crecimiento, minimización del footprint urbano y su efecto en el medio ambiente; </t>
    </r>
    <r>
      <rPr>
        <sz val="10"/>
        <color indexed="8"/>
        <rFont val="Calibri"/>
        <family val="2"/>
      </rPr>
      <t>»</t>
    </r>
    <r>
      <rPr>
        <sz val="10"/>
        <color indexed="8"/>
        <rFont val="Calibri"/>
        <family val="2"/>
      </rPr>
      <t xml:space="preserve">Promoción de usos del suelo y densidades hacia ciudades, comunidades y barrios compactos y completos; </t>
    </r>
    <r>
      <rPr>
        <sz val="10"/>
        <color indexed="8"/>
        <rFont val="Calibri"/>
        <family val="2"/>
      </rPr>
      <t>»</t>
    </r>
    <r>
      <rPr>
        <sz val="10"/>
        <color indexed="8"/>
        <rFont val="Calibri"/>
        <family val="2"/>
      </rPr>
      <t>Niveles bajos de desigualidad urbana.</t>
    </r>
  </si>
  <si>
    <r>
      <rPr>
        <b/>
        <sz val="14"/>
        <color indexed="8"/>
        <rFont val="Calibri"/>
        <family val="2"/>
      </rPr>
      <t>Promoción del transporte urbano sostenible.</t>
    </r>
    <r>
      <rPr>
        <sz val="12"/>
        <color indexed="8"/>
        <rFont val="Calibri"/>
        <family val="2"/>
      </rPr>
      <t xml:space="preserve">                                             </t>
    </r>
    <r>
      <rPr>
        <sz val="10"/>
        <color indexed="8"/>
        <rFont val="Calibri"/>
        <family val="2"/>
      </rPr>
      <t xml:space="preserve"> </t>
    </r>
    <r>
      <rPr>
        <sz val="10"/>
        <color indexed="8"/>
        <rFont val="Calibri"/>
        <family val="2"/>
      </rPr>
      <t>»</t>
    </r>
    <r>
      <rPr>
        <sz val="10"/>
        <color indexed="8"/>
        <rFont val="Calibri"/>
        <family val="2"/>
      </rPr>
      <t xml:space="preserve">Soluciones de movilidad que minimizan impactos medioambientales, promoviendo el transporte público; </t>
    </r>
    <r>
      <rPr>
        <sz val="10"/>
        <color indexed="8"/>
        <rFont val="Calibri"/>
        <family val="2"/>
      </rPr>
      <t>»</t>
    </r>
    <r>
      <rPr>
        <sz val="10"/>
        <color indexed="8"/>
        <rFont val="Calibri"/>
        <family val="2"/>
      </rPr>
      <t>Provisión de movilidad multimodal limpia, segura y eficiente, priorizando el tránsito y alternativos no motorizados.</t>
    </r>
  </si>
  <si>
    <r>
      <rPr>
        <b/>
        <sz val="14"/>
        <color indexed="8"/>
        <rFont val="Calibri"/>
        <family val="2"/>
      </rPr>
      <t>Promoción de Desarrollo Económico Local Competitivo y Sostenible.</t>
    </r>
    <r>
      <rPr>
        <sz val="12"/>
        <color indexed="8"/>
        <rFont val="Calibri"/>
        <family val="2"/>
      </rPr>
      <t xml:space="preserve">                       </t>
    </r>
    <r>
      <rPr>
        <sz val="10"/>
        <color indexed="8"/>
        <rFont val="Calibri"/>
        <family val="2"/>
      </rPr>
      <t>»Tiene una b</t>
    </r>
    <r>
      <rPr>
        <sz val="10"/>
        <color indexed="8"/>
        <rFont val="Calibri"/>
        <family val="2"/>
      </rPr>
      <t xml:space="preserve">ase económica diversificada y competitiva; </t>
    </r>
    <r>
      <rPr>
        <sz val="10"/>
        <color indexed="8"/>
        <rFont val="Calibri"/>
        <family val="2"/>
      </rPr>
      <t>»</t>
    </r>
    <r>
      <rPr>
        <sz val="10"/>
        <color indexed="8"/>
        <rFont val="Calibri"/>
        <family val="2"/>
      </rPr>
      <t>Apoyo a negocios locales e integración de sectores informales; »Promueve una produccion industrial con responsabilidad social y ecológica; »Exhibe altos niveles de conectividad.</t>
    </r>
  </si>
  <si>
    <r>
      <rPr>
        <b/>
        <sz val="14"/>
        <color indexed="8"/>
        <rFont val="Calibri"/>
        <family val="2"/>
      </rPr>
      <t>Provisión de Servicios Sociales de Alto Nivel y Promoción de la Cohesión Social.</t>
    </r>
    <r>
      <rPr>
        <sz val="12"/>
        <color indexed="8"/>
        <rFont val="Calibri"/>
        <family val="2"/>
      </rPr>
      <t xml:space="preserve"> </t>
    </r>
    <r>
      <rPr>
        <sz val="10"/>
        <color indexed="8"/>
        <rFont val="Calibri"/>
        <family val="2"/>
      </rPr>
      <t>»Promoción de un entorno donde los ciudadanos disfrutan sus vidas sin riesgo; »Educación adecuada; »Provisión adecuada de servicios de salud.</t>
    </r>
  </si>
  <si>
    <t>Sostenibilidad Fiscal y Gobierno</t>
  </si>
  <si>
    <r>
      <rPr>
        <b/>
        <sz val="14"/>
        <color indexed="8"/>
        <rFont val="Calibri"/>
        <family val="2"/>
      </rPr>
      <t>Mecanismos adecuados de Gobierno.</t>
    </r>
    <r>
      <rPr>
        <sz val="12"/>
        <color indexed="8"/>
        <rFont val="Calibri"/>
        <family val="2"/>
      </rPr>
      <t xml:space="preserve">                         </t>
    </r>
    <r>
      <rPr>
        <sz val="10"/>
        <color indexed="8"/>
        <rFont val="Calibri"/>
        <family val="2"/>
      </rPr>
      <t xml:space="preserve"> </t>
    </r>
    <r>
      <rPr>
        <sz val="10"/>
        <color indexed="8"/>
        <rFont val="Calibri"/>
        <family val="2"/>
      </rPr>
      <t>»</t>
    </r>
    <r>
      <rPr>
        <sz val="10"/>
        <color indexed="8"/>
        <rFont val="Calibri"/>
        <family val="2"/>
      </rPr>
      <t>Procesos de planificación participativa; »Transparencia; »Uso de diversos tipos de auditoría; »Gestión pública moderna</t>
    </r>
  </si>
  <si>
    <r>
      <rPr>
        <b/>
        <sz val="14"/>
        <color indexed="8"/>
        <rFont val="Calibri"/>
        <family val="2"/>
      </rPr>
      <t>Manejo Adecuado de Ingresos.</t>
    </r>
    <r>
      <rPr>
        <sz val="12"/>
        <color indexed="8"/>
        <rFont val="Calibri"/>
        <family val="2"/>
      </rPr>
      <t xml:space="preserve">                                       </t>
    </r>
    <r>
      <rPr>
        <sz val="12"/>
        <color indexed="8"/>
        <rFont val="Calibri"/>
        <family val="2"/>
      </rPr>
      <t>»</t>
    </r>
    <r>
      <rPr>
        <sz val="10"/>
        <color indexed="8"/>
        <rFont val="Calibri"/>
        <family val="2"/>
      </rPr>
      <t>Autonomía financiera y administrativa; »Maximización de su base fiscal; »Movilización de fondos de diferentes fuentes para financiar sus proyectos; »Emplea gestion por resultados.</t>
    </r>
  </si>
  <si>
    <r>
      <rPr>
        <b/>
        <sz val="14"/>
        <color indexed="8"/>
        <rFont val="Calibri"/>
        <family val="2"/>
      </rPr>
      <t>Manejo Adecuado de Gastos.</t>
    </r>
    <r>
      <rPr>
        <sz val="12"/>
        <color indexed="8"/>
        <rFont val="Calibri"/>
        <family val="2"/>
      </rPr>
      <t xml:space="preserve">                          </t>
    </r>
    <r>
      <rPr>
        <sz val="10"/>
        <color indexed="8"/>
        <rFont val="Calibri"/>
        <family val="2"/>
      </rPr>
      <t>»Evaluación de la calidad del gasto público; »Implementación de prácticas de gestión moderna en agencias públicas.</t>
    </r>
  </si>
  <si>
    <r>
      <rPr>
        <b/>
        <sz val="14"/>
        <color indexed="8"/>
        <rFont val="Calibri"/>
        <family val="2"/>
      </rPr>
      <t>Manejo Adecuado de Endeudamiento y Obligaciones Fiscales.</t>
    </r>
    <r>
      <rPr>
        <sz val="12"/>
        <color indexed="8"/>
        <rFont val="Calibri"/>
        <family val="2"/>
      </rPr>
      <t xml:space="preserve"> </t>
    </r>
    <r>
      <rPr>
        <sz val="10"/>
        <color indexed="8"/>
        <rFont val="Calibri"/>
        <family val="2"/>
      </rPr>
      <t>»</t>
    </r>
    <r>
      <rPr>
        <sz val="10"/>
        <color indexed="8"/>
        <rFont val="Calibri"/>
        <family val="2"/>
      </rPr>
      <t>Deudas contractuales están bajo control; »Conocimiento de, y planes para sus pasivos contingentes</t>
    </r>
  </si>
  <si>
    <t>9.000-3.000</t>
  </si>
  <si>
    <t>&gt;9.000</t>
  </si>
  <si>
    <t>La ciudad tiene proyectos de infraestructura especializada para alojar y brindar facilidades exclusivamente a operadores logísticos en diversas actividades, aunque ciertos proyectos pueden tener áreas previstas para transformación industrial y/o valor agregado, en cuyo caso se tratará de un proyecto mixto. Los servicios brindados y el tipo de actividades presentes dependen de la función que cumple la plataforma en cuestión. En el ámbito urbano se han identificado los siguientes tipos: (i) Centros de abastecimiento urbano, y (ii) Centros de carga y descarga en zonas centrales</t>
  </si>
  <si>
    <t>Porcentaje de hogares con conexiones domiciliarias de agua por red</t>
  </si>
  <si>
    <t>Consumo anual de agua per cápita</t>
  </si>
  <si>
    <t>Calidad de agua</t>
  </si>
  <si>
    <t>Porcentaje de muestras de agua en un año que cumplen con las normas nacionales de calidad de agua potable</t>
  </si>
  <si>
    <t>Disponibilidad de recursos hídricos</t>
  </si>
  <si>
    <t>Número de años remanente con balance de agua positivo</t>
  </si>
  <si>
    <t>Saneamiento y Drenaje</t>
  </si>
  <si>
    <t>&gt;75%</t>
  </si>
  <si>
    <t>Tratamiento de aguas residuales</t>
  </si>
  <si>
    <t>Porcentaje de aguas residuales que reciben tratamiento de acuerdo a normas nacionales aplicables</t>
  </si>
  <si>
    <t>Porcentaje de hogares afectados durante precipitaciones con frecuencia de ocurrencia igual a 5 años</t>
  </si>
  <si>
    <t>Porcentaje de residuos sólidos de la ciudad dispuestos en vertederos a cielo abierto, vertederos controlados, cuerpos de agua, quemados u otros métodos</t>
  </si>
  <si>
    <t>Porcentaje de residuos sólidos de la ciudad que son tratados por compostaje</t>
  </si>
  <si>
    <t>Porcentaje de la población de la ciudad con acceso a gas por red domiciliaria</t>
  </si>
  <si>
    <t>Porcentaje de la población en viviendas con acceso autorizado a gas por red domiciliaria</t>
  </si>
  <si>
    <t>Porcentaje de la población en viviendas con acceso a gas por garrafas</t>
  </si>
  <si>
    <t>Porcentaje de la población de la ciudad en viviendas con acceso autorizado a provisión de gas por garradas</t>
  </si>
  <si>
    <t>Promedio de duración de las interrupciones eléctricas, medido en horas</t>
  </si>
  <si>
    <t>Existencia de mecanismos gubernamentales de eficiencia energética en funcionamiento, incluyendo: (i) regulación térmica de edificio; (ii) normativa para alumbrado eficiente; (iii) regulación para gestión municipal de energía; (iv) normas para compras corporativas eficientes; (v) normas para uso de energías no convencionales en edificios (solar térmico, solar fotovoltaico, otros)</t>
  </si>
  <si>
    <t>Porcentaje de energías renovables sobre el total del consumo eléctrico</t>
  </si>
  <si>
    <t>Porcentaje de generación de energía eléctrica mediante fuentes de generación renovable sobre el total del consumo (incluyendo grandes represas hidroeléctricas, en años hidrológicos promedio)</t>
  </si>
  <si>
    <t>Uso de energía de fuentes renovables no convencionales</t>
  </si>
  <si>
    <t>Porcentaje de la provisión de energía proveniente de fuentes renovables no convencionales (incluyendo mini-hidros, calentadores solares, fotovoltaica, biomasa renovable, etc)</t>
  </si>
  <si>
    <t>Concentración de PM 10</t>
  </si>
  <si>
    <r>
      <t xml:space="preserve">Cantidad de material particulado en suspensión menor a 10 </t>
    </r>
    <r>
      <rPr>
        <sz val="12"/>
        <color indexed="8"/>
        <rFont val="Calibri"/>
        <family val="2"/>
      </rPr>
      <t>μ</t>
    </r>
    <r>
      <rPr>
        <sz val="12"/>
        <color indexed="8"/>
        <rFont val="Calibri"/>
        <family val="2"/>
      </rPr>
      <t>m de diámetro, promedio 24 horas</t>
    </r>
  </si>
  <si>
    <t>Infecciones respiratorias en niños menores de 5 años. Promedio anual de los últimos 5 años</t>
  </si>
  <si>
    <t>Existencia de mecanismos de regulación para reducir la polución acústica</t>
  </si>
  <si>
    <t>Vulnerabilidad ante Desastres Naturales</t>
  </si>
  <si>
    <t>Existencia de mapas de riesgo y vulnerabilidad al cambio climático</t>
  </si>
  <si>
    <t>Existen mapas completos y actualizados</t>
  </si>
  <si>
    <t>Sistema de alerta temprana para las principales amenazas naturales puesto a prueba al menos 1 vez al año</t>
  </si>
  <si>
    <t>Existencia de plan efectivo de gestión del riesgo de desastres</t>
  </si>
  <si>
    <t>La ciudad ha preparado planes de gestión del riesgo de desastres (PGRD) para reducir su vulnerabilidad a las amenazas naturales. El PGRD incluye reducción de la vulnerabilidad ex-ante, plan de respuesta a desastres y define una estrategia de gestión financiera del riesgo</t>
  </si>
  <si>
    <t>La ciudad cuenta con un plan de gestión de riesgo actualizado (menos de 36 meses de antigüedad) y ha sido aprobado por las instancias competentes (vigente)</t>
  </si>
  <si>
    <t>Existencia de plan efectivo de adaptación al cambio climático</t>
  </si>
  <si>
    <t>La ciudad ha preparado un plan de adaptación al cambio climático, que se encuentra aprobabo por las autoridades competentes</t>
  </si>
  <si>
    <t>La ciudad cuenta con un plan de adaptación al cambio climático ((menos de 36 meses de antigüedad) y ha sido aprobado por las instancias competentes (vigente)</t>
  </si>
  <si>
    <t>Asignación de presupuesto municipal a la gestión del riesgo de desastres</t>
  </si>
  <si>
    <t>Recursos financieros disponibles para atender emergencias, reducir vulnerabilidad ex-ante y existencia de esquemas de transferencia del riesgo (e.g. seguros)</t>
  </si>
  <si>
    <t>La ciudad tiene acceso a recursos para la atención de emergencias y la reducción de vulnerabilidad ex-ante, y además cuenta con un esquema de transferencia del riesgo (e.g. seguro)</t>
  </si>
  <si>
    <t>Los principales instrumentos de planificación de la ciudad incorporan el análisis de riesgos</t>
  </si>
  <si>
    <t>El Plan de Desarrollo Urbano y el Plan de Ordenamiento Territorial toman en cuenta el análisis de riesgo a las principales amenazas naturales</t>
  </si>
  <si>
    <t>Ambos planes son vinculantes y toman en cuenta los resultados del análisis de riesgo a las principales amenazas naturales</t>
  </si>
  <si>
    <t>Infraestructura crítica (ej. agua, energía, etc.) en riesgo debido a construcción inadecuada y/o ubucación en áreas con riesgo no mitigable</t>
  </si>
  <si>
    <t>Porcentaje de infraestructura pública crítica susceptible de ser impactada por amenazas naturales</t>
  </si>
  <si>
    <t>Porcentaje de viviendas en riesgo debido a construcción inadecuada</t>
  </si>
  <si>
    <t>Porcentaje de viviendas en riego debido a paredes, techos o pisos inadecuados, sobre viviendas totales</t>
  </si>
  <si>
    <t>Porcentaje de la población que vive en asentamientos informales / población de la ciudad</t>
  </si>
  <si>
    <t>Porcentaje de viviendas en asentamientos respecto al total de la ciudad</t>
  </si>
  <si>
    <t>75 - 60%</t>
  </si>
  <si>
    <t>&lt;60%</t>
  </si>
  <si>
    <t>50-75%</t>
  </si>
  <si>
    <t>&lt;50%</t>
  </si>
  <si>
    <t>10-13</t>
  </si>
  <si>
    <t>&gt;13</t>
  </si>
  <si>
    <t>10-18</t>
  </si>
  <si>
    <t>5-15%</t>
  </si>
  <si>
    <t>50-150</t>
  </si>
  <si>
    <t>&gt;150</t>
  </si>
  <si>
    <t>Existen mapas incompletos o desactualizados</t>
  </si>
  <si>
    <t>No existen mapas de riesgos / vulnerabilidad al cambio climático</t>
  </si>
  <si>
    <t>No está completo, no está actualizado o no se han hecho simulacros en los últimos 12 meses</t>
  </si>
  <si>
    <t>Incompleto, desactualizado o no puesto a prueba en los últimos 24 meses</t>
  </si>
  <si>
    <t>Sistema de alerta temprana para las principales amenazas naturales puesto a prueba mediante al menos 1 simulacro en los últimos 24 meses</t>
  </si>
  <si>
    <t>Inexistencia del sistema de alerta temprana o existencia de solo un modo de notificación sin pruebas periódicas (simulacros)</t>
  </si>
  <si>
    <t>La ciudad tiene un plan de gestión de riesgo vigente, pero no ha sido actualizado en los últimos 36 meses</t>
  </si>
  <si>
    <t>La ciudad no tiene plan de gestión de riesgo, o está incompleto / desactualizado (más de 36 meses de antigüedad), o no ha sido aprobado por las autoridades competentes</t>
  </si>
  <si>
    <t>La ciudad tiene un plan de adaptación al cambio climático vigente, pero no ha sido actualizado en los últimos 36 meses</t>
  </si>
  <si>
    <t>La ciudad no tiene plan de adaptación al cambio climático, o está incompleto / desactualizado (más de 36 meses de antigüedad), o no ha sido aprobado por las autoridades competentes</t>
  </si>
  <si>
    <t>La ciudad tiene acceso a recursos para la atención de emergencias y la reducción de vulnerabilidades ex-ante</t>
  </si>
  <si>
    <t>La ciudad tiene acceso únicamente a recursos para atender emergencias</t>
  </si>
  <si>
    <t>Una de las herramientas de planificación es vinculante y toma en cuenta los resultados del análisis de riesgo a las principales amenazas naturales</t>
  </si>
  <si>
    <t>Ninguna de las herramientas de planificación toma en cuenta los resultados del análisis de riesgo a las principales amenazas naturales, o los toman en cuenta pero no son vinculantes</t>
  </si>
  <si>
    <t>Tasa anual promedio de crecimiento de la huella urbana (mínimo últimos 5 años o último periodo de tiempo disponible)</t>
  </si>
  <si>
    <t>Porcentaje de viviendas en condiciones por debajo de los estándares de habitabilidad definidos por el país</t>
  </si>
  <si>
    <t>Hectáreas de espacio verde permanente por habitante de la ciudad</t>
  </si>
  <si>
    <t>Hectáreas de espacio recreativo de acceso público a cielo abierto por 100.000 habitantes de la ciudad</t>
  </si>
  <si>
    <t>Existe plan a largo plazo de desarrollo socioeconómico - ambiental en implementación</t>
  </si>
  <si>
    <t>Existe plan a largo plazo de desarrollo socioeconómico - ambiental con definiciones débiles y/o sin implementar</t>
  </si>
  <si>
    <t>No existe plan a largo plazo de desarrollo socioeconómico - ambiental</t>
  </si>
  <si>
    <t>Segregación Socio-espacial</t>
  </si>
  <si>
    <t>Porcentaje de vehículos que no son alimentados por combustibles fósiles</t>
  </si>
  <si>
    <t>Existe una plataforma logística diseñada e implementada para transportes marítimos, aéreos y terrestres</t>
  </si>
  <si>
    <t>Existe una plataforma logística diseñada para al menos un tipo de transporte (marítimo, aéreo o terrestre)</t>
  </si>
  <si>
    <t>No existe una plataforma logística diseñada</t>
  </si>
  <si>
    <t>Porcentaje de estudiantes de grado x con un nivel satisfactorio en pruebas estandarizadas nacionales (o locales) de lectura, desagregado por género</t>
  </si>
  <si>
    <t>Porcentaje de estudiantes de grado x con un nivel satisfactorio en pruebas estandarizadas nacionales (o locales) de matemáticas, desagregado por género</t>
  </si>
  <si>
    <t>Taza de victimización de homicidios de personas entre 15 y 24 años de edad</t>
  </si>
  <si>
    <t>Existen indicadores de desempeño y metas con seguimiento periódico y sus resultados se incorporan en el presupuesto siguiente</t>
  </si>
  <si>
    <t>Porcentaje de activos acumulados de pensión de los funcionarios públicos/ obligaciones correspondientes a pensión de los funcionarios públicos</t>
  </si>
  <si>
    <t xml:space="preserve">Tasa de crecimiento anual promedio de los últimos 3 años del servicio de la deuda </t>
  </si>
  <si>
    <t>Personas que viven en zona urbanizada dentro de los límites oficiales del municipio, por km2</t>
  </si>
  <si>
    <t>6.000-10.000</t>
  </si>
  <si>
    <t>3.000-6.000</t>
  </si>
  <si>
    <t>&lt;3.000</t>
  </si>
  <si>
    <t>&lt; 0,35</t>
  </si>
  <si>
    <t>0,35 - 0,45</t>
  </si>
  <si>
    <t>&gt;0,45</t>
  </si>
  <si>
    <t>Porcentaje de la población económicamente activa que activamente busca trabajo sin conseguirlo</t>
  </si>
  <si>
    <t>Medir el porcentaje de personas empleadas en el sector informal según la definición de la Organización Internacional del Trabajo</t>
  </si>
  <si>
    <t>Porcentaje de adultos en la ciudad que saben leer y escribir</t>
  </si>
  <si>
    <t>Numero de suscripciones de acceso fijo a Internet en Banda Ancha (para cada 100 habitantes). Esos incluyen por ejemplo conexiones fijas a través de cable modem, fibra óptica, DSL y excluyen conexiones por teléfono móvil. Banda ancha se considera velocidad de 256 Kbps o superior.</t>
  </si>
  <si>
    <t xml:space="preserve">Ratio de número de estudiantes de educación primaria / número de docentes de educación primaria </t>
  </si>
  <si>
    <t>Personas arrestadas anualmente en ese rango de edad/arrestos totales</t>
  </si>
  <si>
    <t>Médicos en la ciudad por cada 1.000 habitantes</t>
  </si>
  <si>
    <t>Número de camas de hospital por cada 100.000 habitantes</t>
  </si>
  <si>
    <t xml:space="preserve">Sesiones públicas de rendición de cuentas por año </t>
  </si>
  <si>
    <t>&lt; 4,2 millones</t>
  </si>
  <si>
    <t>4,2 a 7,4 millones</t>
  </si>
  <si>
    <t>&gt;7,4 millones</t>
  </si>
  <si>
    <t>&lt;5.000</t>
  </si>
  <si>
    <t>5.000-25.000</t>
  </si>
  <si>
    <t>&gt;25.000</t>
  </si>
  <si>
    <t>Existencia de mapas de riesgo a escala 1:10.000 que incluyen un análisis de las principales amenazas y de la vulnerabilidad basados tanto en información histórica como en cálculo probabilístico</t>
  </si>
  <si>
    <t xml:space="preserve">Existencia de mapas de las principales amenazas naturales en escala 1:10.000, basados en información histórica </t>
  </si>
  <si>
    <t>No hay mapas de las principales amenazas a escala 1:10.000</t>
  </si>
  <si>
    <t>&gt; 5.000</t>
  </si>
  <si>
    <t>2.500-5.000</t>
  </si>
  <si>
    <t>&lt; 2.500</t>
  </si>
  <si>
    <t>300 - 1.000</t>
  </si>
  <si>
    <t>&gt;1.000</t>
  </si>
  <si>
    <t>3.000 - 5.000</t>
  </si>
  <si>
    <t>&gt;5.000</t>
  </si>
  <si>
    <t>0,75 - 2</t>
  </si>
  <si>
    <t>&lt; 0,75</t>
  </si>
  <si>
    <t>3,0 - 6,0</t>
  </si>
  <si>
    <t>&lt; 3,0</t>
  </si>
  <si>
    <t>Kilómetros de vías preferenciales para el transporte público</t>
  </si>
  <si>
    <t>&gt;40</t>
  </si>
  <si>
    <t>10-40</t>
  </si>
  <si>
    <t>Porcentaje de la flota que utiliza tecnologías limpias</t>
  </si>
  <si>
    <t>15-30</t>
  </si>
  <si>
    <t>&lt;15</t>
  </si>
  <si>
    <t>Número de automóviles per capita</t>
  </si>
  <si>
    <t>Cantidad de automóviles per capita</t>
  </si>
  <si>
    <t>Sí</t>
  </si>
  <si>
    <t>14 hrs/cliente</t>
  </si>
  <si>
    <t>No determinado (ND)</t>
  </si>
  <si>
    <r>
      <t xml:space="preserve">(ND) </t>
    </r>
    <r>
      <rPr>
        <sz val="12"/>
        <color indexed="8"/>
        <rFont val="Calibri"/>
        <family val="2"/>
      </rPr>
      <t>μ</t>
    </r>
    <r>
      <rPr>
        <sz val="12"/>
        <color indexed="8"/>
        <rFont val="Calibri"/>
        <family val="2"/>
      </rPr>
      <t>g/m</t>
    </r>
    <r>
      <rPr>
        <vertAlign val="superscript"/>
        <sz val="12"/>
        <color indexed="8"/>
        <rFont val="Calibri"/>
        <family val="2"/>
      </rPr>
      <t>3</t>
    </r>
  </si>
  <si>
    <t>(ND) tonelada anual per cápita</t>
  </si>
  <si>
    <t>(ND) kg/US$ de PIB</t>
  </si>
  <si>
    <t>#</t>
  </si>
  <si>
    <t>Temas</t>
  </si>
  <si>
    <t>Subtemas</t>
  </si>
  <si>
    <t>Indicador</t>
  </si>
  <si>
    <t>Descripción</t>
  </si>
  <si>
    <t>%</t>
  </si>
  <si>
    <t>Competitividad de la Economía</t>
  </si>
  <si>
    <t>Regulación de negocios e inversión</t>
  </si>
  <si>
    <t>Existencia de plataforma logística</t>
  </si>
  <si>
    <t>Producto bruto</t>
  </si>
  <si>
    <t>Medida del rendimiento económico per cápita</t>
  </si>
  <si>
    <t>Empleo</t>
  </si>
  <si>
    <t>Desempleo</t>
  </si>
  <si>
    <t>Empleo informal</t>
  </si>
  <si>
    <t>Empleo informal como % del empleo total</t>
  </si>
  <si>
    <t>Verde</t>
  </si>
  <si>
    <t>Amarillo</t>
  </si>
  <si>
    <t>Rojo</t>
  </si>
  <si>
    <t>&lt;20%</t>
  </si>
  <si>
    <t>&gt;20</t>
  </si>
  <si>
    <t>&lt;12</t>
  </si>
  <si>
    <t>12-20</t>
  </si>
  <si>
    <t>&lt;7%</t>
  </si>
  <si>
    <t>7 - 12 %</t>
  </si>
  <si>
    <t>&gt;12 %</t>
  </si>
  <si>
    <t>20 - 35 %</t>
  </si>
  <si>
    <t>&gt;35 %</t>
  </si>
  <si>
    <t>Tiempo para obtener licencia inicial de funcionamiento (no tiempo total para empezar negocios)</t>
  </si>
  <si>
    <t>Días para obtener licencia de funcionamiento</t>
  </si>
  <si>
    <t>&lt; 3.000</t>
  </si>
  <si>
    <t>PIB per cápita de la ciudad</t>
  </si>
  <si>
    <t>Tasa de desempleo (promedio anual)</t>
  </si>
  <si>
    <t>Manejo estratégico de la infraestructura</t>
  </si>
  <si>
    <t>Conectividad</t>
  </si>
  <si>
    <t>Internet</t>
  </si>
  <si>
    <t>Subscripciones a Internet de Banda Ancha Fija (para cada 100 habitantes)</t>
  </si>
  <si>
    <t>&gt; 15%</t>
  </si>
  <si>
    <t>7-15%</t>
  </si>
  <si>
    <t>&lt; 7%</t>
  </si>
  <si>
    <t>Subscripciones a Internet de Banda Ancha Móvil (para cada 100 habitantes)</t>
  </si>
  <si>
    <t xml:space="preserve">Numero de teléfonos móviles con suscripción para acceder a Internet en Banda Ancha (para cada 100 habitantes). Considerase banda ancha, velocidad de 256 Kbps o superior. </t>
  </si>
  <si>
    <t>&gt; 20%</t>
  </si>
  <si>
    <t>10-20%</t>
  </si>
  <si>
    <t>&lt; 10%</t>
  </si>
  <si>
    <t>Telefonía</t>
  </si>
  <si>
    <t>Número de subscripciones de teléfonos móviles (para cada 100 habitantes)</t>
  </si>
  <si>
    <t>Numero de subscripciones de teléfonos móviles para cada 100 habitantes. (Esos incluyen subscripciones en modalidad pre-pagado y pos-pagado).</t>
  </si>
  <si>
    <t>&gt; 90%</t>
  </si>
  <si>
    <t>60 – 90%</t>
  </si>
  <si>
    <t>&lt; 60%</t>
  </si>
  <si>
    <t>Violencia</t>
  </si>
  <si>
    <t>Homicidios cada 100.000 habitantes</t>
  </si>
  <si>
    <t>Número de homicidios por cada 100.000 habitantes</t>
  </si>
  <si>
    <t>&lt;10</t>
  </si>
  <si>
    <t>10 - 25</t>
  </si>
  <si>
    <t>&gt;25</t>
  </si>
  <si>
    <t>Homicidios de personas de 15 a 24 años de edad por cada 100.000 personas de 15 a 24 años</t>
  </si>
  <si>
    <t>Homicidios perpetrados por población joven (entre 15 y 24 años)</t>
  </si>
  <si>
    <t>&lt;25%</t>
  </si>
  <si>
    <t>25 - 40%</t>
  </si>
  <si>
    <t>&gt;40%</t>
  </si>
  <si>
    <t xml:space="preserve">Porcentaje de homicidios de mujeres debido a la violencia doméstica </t>
  </si>
  <si>
    <t>Homicidios de mujeres debido a la violencia doméstica/total de homicidios de mujeres</t>
  </si>
  <si>
    <t>25 - 50%</t>
  </si>
  <si>
    <t>&gt;50%</t>
  </si>
  <si>
    <t>Robo con violencia (rapiña) cada 100.000 habitantes</t>
  </si>
  <si>
    <t>Número de robo con violencia (rapiña) por cada 100.000 habitantes</t>
  </si>
  <si>
    <t>&lt;300</t>
  </si>
  <si>
    <t>Robos con violencia (rapiña) por población joven (entre 15 y 24 años)</t>
  </si>
  <si>
    <t>Hurto cada 100.000 habitantes</t>
  </si>
  <si>
    <t>Número de hurto por cada 100.000 habitantes</t>
  </si>
  <si>
    <t>Hurtos perpetrados por población joven (entre 15 y 24 años)</t>
  </si>
  <si>
    <t>Confianza ciudadana</t>
  </si>
  <si>
    <t>Ciudadanos que se sienten seguros</t>
  </si>
  <si>
    <t>Porcentaje de ciudadanos que responden que se sienten seguros o muy seguros</t>
  </si>
  <si>
    <t>&gt; 60%</t>
  </si>
  <si>
    <t>30%-60%</t>
  </si>
  <si>
    <t>&lt; 30%</t>
  </si>
  <si>
    <t>Percepción ciudadana de la honestidad de la policía</t>
  </si>
  <si>
    <t>Porcentaje de los ciudadanos que creen en la honestidad de la policía</t>
  </si>
  <si>
    <t>Los ciudadanos que creen en la honestidad de su policía son mayoritarios</t>
  </si>
  <si>
    <t>Los ciudadanos con opinión neutra sobre la honestidad de su policía son mayoritarios</t>
  </si>
  <si>
    <t>Los ciudadanos que no creen en la honestidad de su policía son mayoritarios</t>
  </si>
  <si>
    <t>Participación ciudadana en la seguridad</t>
  </si>
  <si>
    <t>Uso de la participación ciudadana en la definición de políticas locales de seguridad</t>
  </si>
  <si>
    <t>La ciudad usa mecanismos de participación ciudadana en la definición de políticas locales de seguridad?</t>
  </si>
  <si>
    <t>Existe el mecanismo y está en funcionamiento</t>
  </si>
  <si>
    <t>Existe el mecanismo pero no se utiliza</t>
  </si>
  <si>
    <t>No existe</t>
  </si>
  <si>
    <t>Seguridad Ciudadana</t>
  </si>
  <si>
    <t>Gestión Pública Participativa</t>
  </si>
  <si>
    <t>Participación ciudadana en la planeación de la gestión pública de gobierno</t>
  </si>
  <si>
    <t>Existencia de proceso de planificación participativa</t>
  </si>
  <si>
    <t>Se lleva adelante un proceso de planificación participativa en cooperación con organizaciones comunitarias y participación ciudadana.</t>
  </si>
  <si>
    <t xml:space="preserve">Existe planificación participativa con: a) marco legal nacional o subnacional; b) consultas a sociedad civil; c) opiniones recogidas metódicamente; d) difusión pública de resultados; e) Incorporación en los objetivos y metas del plan.  </t>
  </si>
  <si>
    <t>Existe planificación participativa que cumple con al menos dos de los puntos anteriores</t>
  </si>
  <si>
    <t>No existe planificación participativa</t>
  </si>
  <si>
    <t>Existencia de presupuesto participativo</t>
  </si>
  <si>
    <t>Participación de la sociedad civil en la programación presupuestaria municipal</t>
  </si>
  <si>
    <t>Participación de la sociedad civil en la definición de al menos 10% del monto total del presupuesto</t>
  </si>
  <si>
    <t>Participación de la sociedad civil en la definición de un monto menor al 10% del total del presupuesto</t>
  </si>
  <si>
    <t>No existe presupuesto participativo</t>
  </si>
  <si>
    <t>Rendición de cuentas a la ciudadanía</t>
  </si>
  <si>
    <t>Número de sesiones anuales en las que el municipio rinde cuentas públicamente sobre su gestión</t>
  </si>
  <si>
    <t>Mas de una rendición anual de cuentas</t>
  </si>
  <si>
    <t>Una rendición anual de cuentas</t>
  </si>
  <si>
    <t>No existe rendición anual de cuentas</t>
  </si>
  <si>
    <t>Gestión Pública Moderna</t>
  </si>
  <si>
    <t>Procesos modernos de gestión pública de presupuesto municipal</t>
  </si>
  <si>
    <t>Existencia de presupuesto plurianual</t>
  </si>
  <si>
    <t>La ciudad tiene un presupuesto plurianual</t>
  </si>
  <si>
    <t>La ciudad cuenta con un presupuesto de 3 años proyectados</t>
  </si>
  <si>
    <t>La ciudad cuenta con un presupuesto de 2 años proyectados</t>
  </si>
  <si>
    <t>Presupuesto para un sólo año</t>
  </si>
  <si>
    <t>Remuneración del personal basado en un sistema de indicadores de desempeño</t>
  </si>
  <si>
    <t>La remuneración del personal se realiza mediante un sistema de indicadores de desempeño</t>
  </si>
  <si>
    <t xml:space="preserve">La remuneración de más de 40% del personal incorpora los resultados de una evaluación basada en un sistema de indicadores de desempeño </t>
  </si>
  <si>
    <t xml:space="preserve">La remuneración de entre 10 y 40% del personal incorpora los resultados de una evaluación basada en un sistema de indicadores de desempeño </t>
  </si>
  <si>
    <t>La remuneración del personal no se realiza mediante un sistema de indicadores de desempeño o la remuneración de menos de 10% del personal incorpora los resultados de una evaluación basada en un sistema de indicadores de desempeño</t>
  </si>
  <si>
    <t>Sistemas modernos de gestión pública de gobierno municipal</t>
  </si>
  <si>
    <t>Existencia de sistemas electrónicos para el seguimiento de la gestión de la municipalidad</t>
  </si>
  <si>
    <t>Estos sistemas electrónicos sirven para seguir el cumplimiento de las metas y objetivos de la municipalidad</t>
  </si>
  <si>
    <t>Existe un sistema electrónico que mide los avances y resultados de la gestión municipal</t>
  </si>
  <si>
    <t>Existe un sistema que mide los avances y resultados de la gestión municipal pero es manual</t>
  </si>
  <si>
    <t>No existe un sistema de rendición de cuentas que mide los avances y resultados de la gestión municipal</t>
  </si>
  <si>
    <t>Existencia de sistemas electrónicos de adquisiciones</t>
  </si>
  <si>
    <t>La municipalidad dispone de un sistema electrónico para realizar las adquisiciones y contrataciones</t>
  </si>
  <si>
    <t>Existe un sistema electrónico de adquisiciones en línea abierto al público que por lo menos difunde los llamados a concurso y los resultados de las licitaciones públicas</t>
  </si>
  <si>
    <t>Existe un sistema electrónico de adquisiciones pero no difunde los resultados de las licitaciones públicas</t>
  </si>
  <si>
    <t>No existe un sistema electrónico de adquisiciones</t>
  </si>
  <si>
    <t>Transparencia</t>
  </si>
  <si>
    <t>Transparencia y auditoría de la gestión pública de gobierno</t>
  </si>
  <si>
    <t>Transparency Index</t>
  </si>
  <si>
    <t>Dato país de Transparencia Internacional</t>
  </si>
  <si>
    <t>&gt; 6</t>
  </si>
  <si>
    <t>Cuentas de la municipalidad auditadas</t>
  </si>
  <si>
    <t>Si/No</t>
  </si>
  <si>
    <t>OSSE</t>
  </si>
  <si>
    <t>ENOSUR</t>
  </si>
  <si>
    <t>ESTADISTICA</t>
  </si>
  <si>
    <t>VARIOS</t>
  </si>
  <si>
    <t>DEFENSA CIVIL</t>
  </si>
  <si>
    <t>PLANEAMIENTO</t>
  </si>
  <si>
    <t>MOVILIDAD URBANA</t>
  </si>
  <si>
    <t>SEGURIDAD/ESTADISTICA</t>
  </si>
  <si>
    <t>INF.FACULTAD CS.EC.</t>
  </si>
  <si>
    <t>INFORMATICA</t>
  </si>
  <si>
    <t>CULTURA</t>
  </si>
  <si>
    <t>SALUD/ESTADISTICA</t>
  </si>
  <si>
    <t>HACIENDA</t>
  </si>
  <si>
    <t>#D</t>
  </si>
  <si>
    <t>#P</t>
  </si>
  <si>
    <t>#T</t>
  </si>
  <si>
    <t>#S</t>
  </si>
  <si>
    <t>#I</t>
  </si>
  <si>
    <t>#V</t>
  </si>
  <si>
    <t>Observaciones</t>
  </si>
  <si>
    <t>Cantidad de material particulado en suspensión menor a 10 μm de diámetro, promedio 24 horas</t>
  </si>
  <si>
    <t>SI</t>
  </si>
  <si>
    <t>NO</t>
  </si>
  <si>
    <t>Variables</t>
  </si>
  <si>
    <t>Medición</t>
  </si>
  <si>
    <t>Sistemática</t>
  </si>
  <si>
    <t>No Sistemática</t>
  </si>
  <si>
    <t>NA</t>
  </si>
  <si>
    <t>EDEA SA</t>
  </si>
  <si>
    <t>Existencia de mecanismos gubernamentales de eficiencia energética en funcionamiento, respecto de regulación térmica de edificios. Monitoreo. Nivel de Cumplimiento</t>
  </si>
  <si>
    <t>Existencia de mecanismos gubernamentales de eficiencia energética en funcionamiento, respecto de regulación para gestión municipal de energía. Monitoreo. Nivel de Cumplimiento</t>
  </si>
  <si>
    <t>Existencia de mecanismos gubernamentales de eficiencia energética en funcionamiento, respecto de normas para compras corporativas eficientes. Monitoreo. Nivel de Cumplimiento</t>
  </si>
  <si>
    <t>Existencia de mecanismos gubernamentales de eficiencia energética en funcionamiento, respecto normas para uso de energías no convencionales en edificios (solar térmico, solar fotovoltaico, otros).Monitoreo. Nivel de Cumplimiento</t>
  </si>
  <si>
    <t>Existencia de definiciones, reglamentos y normas de control de medidas de mitigación de GEI en los diversos sectores y áreas de infraestructura</t>
  </si>
  <si>
    <t>Cardinal</t>
  </si>
  <si>
    <t>Tipo Vble</t>
  </si>
  <si>
    <t>Nominal</t>
  </si>
  <si>
    <t>Existencia de sistemas operativos de alerta temprana</t>
  </si>
  <si>
    <t>Cantidad total de viviendas [en el radio urbano]</t>
  </si>
  <si>
    <t>Cantidad total de viviendas tipo rancho.</t>
  </si>
  <si>
    <t>Cantidad total de [hogares con hacinamiento crítico]</t>
  </si>
  <si>
    <t>Cantidad de Hectáreas de espacio verde permanente en el [Partido de General Pueyrredón]</t>
  </si>
  <si>
    <t>Existencia de plan de uso territorial, que incluye ordenamiento y zonas de protección ambiental y de reserva y está implementado activamente</t>
  </si>
  <si>
    <t>Existencia de planes integrales o sectoriales estratégicos con visión de largo plazo.</t>
  </si>
  <si>
    <r>
      <t>Km vías de paso dedicadas al transporte público, al [</t>
    </r>
    <r>
      <rPr>
        <sz val="12"/>
        <color indexed="8"/>
        <rFont val="Webdings"/>
        <family val="1"/>
        <charset val="2"/>
      </rPr>
      <t>=</t>
    </r>
    <r>
      <rPr>
        <sz val="12"/>
        <color indexed="8"/>
        <rFont val="Arial Narrow"/>
        <family val="2"/>
      </rPr>
      <t>]</t>
    </r>
  </si>
  <si>
    <t>Existencia de un plan para manejar la demanda de tráfico y el plan se está implementando apropiadamente</t>
  </si>
  <si>
    <t>Cantidad de automóviles (excepto automóviles para transporte de mercaderias y personas)</t>
  </si>
  <si>
    <t>La ciudad tiene proyectos de infraestructura especializada para alojar y brindar facilidades exclusivamente a operadores logísticos en diversas actividades, incluyendo: (i) Centros de abastecimiento urbano, y (ii) Centros de carga y descarga en zonas centrales</t>
  </si>
  <si>
    <t>PBG</t>
  </si>
  <si>
    <t xml:space="preserve">Tiempo para obtener licencia inicial de funcionamiento </t>
  </si>
  <si>
    <t>Porcentaje de personas empleadas en el sector informal, según la definición de la OIT</t>
  </si>
  <si>
    <t>Porcentaje de estudiantes de grado [primario] con un nivel satisfactorio en pruebas estandarizadas nacionales (o locales) de lectura, para alumnos de genero masculino</t>
  </si>
  <si>
    <t>Porcentaje de estudiantes de grado [primario] con un nivel satisfactorio en pruebas estandarizadas nacionales (o locales) de lectura, par alumnos de genero femenino</t>
  </si>
  <si>
    <t>Porcentaje de estudiantes de grado [primario] con un nivel satisfactorio en pruebas estandarizadas nacionales (o locales) de matemáticas, para alumnos de genero masculino</t>
  </si>
  <si>
    <t>Porcentaje de estudiantes de grado [primario] con un nivel satisfactorio en pruebas estandarizadas nacionales (o locales) de matemáticas, para alumnos de genero femenino</t>
  </si>
  <si>
    <r>
      <t>Cantidad de estudiantes [inscriptos/activos] en nivel primario en [escuelas públicas (municipales, provinciales)], al [</t>
    </r>
    <r>
      <rPr>
        <sz val="12"/>
        <color indexed="8"/>
        <rFont val="Webdings"/>
        <family val="1"/>
        <charset val="2"/>
      </rPr>
      <t>=</t>
    </r>
    <r>
      <rPr>
        <sz val="12"/>
        <color indexed="8"/>
        <rFont val="Arial Narrow"/>
        <family val="2"/>
      </rPr>
      <t>]</t>
    </r>
  </si>
  <si>
    <r>
      <t>Cantidad de estudiantes [inscriptos/activos] en nivel primario en [escuelas privadas], , al [</t>
    </r>
    <r>
      <rPr>
        <sz val="12"/>
        <color indexed="8"/>
        <rFont val="Webdings"/>
        <family val="1"/>
        <charset val="2"/>
      </rPr>
      <t>=</t>
    </r>
    <r>
      <rPr>
        <sz val="12"/>
        <color indexed="8"/>
        <rFont val="Arial Narrow"/>
        <family val="2"/>
      </rPr>
      <t>]</t>
    </r>
  </si>
  <si>
    <r>
      <t>Cantidad de docentes [designados/activos] en nivel primaria [en escuelas públicas (provinciales, municipales)], al [</t>
    </r>
    <r>
      <rPr>
        <sz val="12"/>
        <color indexed="8"/>
        <rFont val="Webdings"/>
        <family val="1"/>
        <charset val="2"/>
      </rPr>
      <t>=</t>
    </r>
    <r>
      <rPr>
        <sz val="12"/>
        <color indexed="8"/>
        <rFont val="Arial Narrow"/>
        <family val="2"/>
      </rPr>
      <t>]</t>
    </r>
  </si>
  <si>
    <r>
      <t>Cantidad de docentes [designados/activos] en nivel primaria [en escuelas privadas], al [</t>
    </r>
    <r>
      <rPr>
        <sz val="12"/>
        <color indexed="8"/>
        <rFont val="Webdings"/>
        <family val="1"/>
        <charset val="2"/>
      </rPr>
      <t>=</t>
    </r>
    <r>
      <rPr>
        <sz val="12"/>
        <color indexed="8"/>
        <rFont val="Arial Narrow"/>
        <family val="2"/>
      </rPr>
      <t>]</t>
    </r>
  </si>
  <si>
    <r>
      <t>Cantidad de suscripciones de acceso fijo a Internet en banda ancha al [</t>
    </r>
    <r>
      <rPr>
        <sz val="12"/>
        <color indexed="8"/>
        <rFont val="Webdings"/>
        <family val="1"/>
        <charset val="2"/>
      </rPr>
      <t>=</t>
    </r>
    <r>
      <rPr>
        <sz val="12"/>
        <color indexed="8"/>
        <rFont val="Arial Narrow"/>
        <family val="2"/>
      </rPr>
      <t>]</t>
    </r>
  </si>
  <si>
    <r>
      <t>Cantidad de teléfonos móviles con suscripción para acceder a Internet en banda ancha al [</t>
    </r>
    <r>
      <rPr>
        <sz val="12"/>
        <color indexed="8"/>
        <rFont val="Webdings"/>
        <family val="1"/>
        <charset val="2"/>
      </rPr>
      <t>=</t>
    </r>
    <r>
      <rPr>
        <sz val="12"/>
        <color indexed="8"/>
        <rFont val="Arial Narrow"/>
        <family val="2"/>
      </rPr>
      <t>]</t>
    </r>
  </si>
  <si>
    <t>Cantidad de suscripciones de teléfonos móviles (en modalidad pre-pagado y post-pagado).</t>
  </si>
  <si>
    <r>
      <t>Cantidad de niños de 3 a 5 años registrados en jardines, guarderías u otros servicios de desarrollo infantil temprano, al [</t>
    </r>
    <r>
      <rPr>
        <sz val="12"/>
        <color indexed="8"/>
        <rFont val="Webdings"/>
        <family val="1"/>
        <charset val="2"/>
      </rPr>
      <t>=</t>
    </r>
    <r>
      <rPr>
        <sz val="12"/>
        <color indexed="8"/>
        <rFont val="Arial Narrow"/>
        <family val="2"/>
      </rPr>
      <t>]</t>
    </r>
  </si>
  <si>
    <r>
      <t>Cantidad de estudiantes entre 6 a 11 años de edad [registrados/activos] en escuelas, al [</t>
    </r>
    <r>
      <rPr>
        <sz val="12"/>
        <color indexed="8"/>
        <rFont val="Webdings"/>
        <family val="1"/>
        <charset val="2"/>
      </rPr>
      <t>=</t>
    </r>
    <r>
      <rPr>
        <sz val="12"/>
        <color indexed="8"/>
        <rFont val="Arial Narrow"/>
        <family val="2"/>
      </rPr>
      <t>]</t>
    </r>
  </si>
  <si>
    <r>
      <t>Cantidad de estudiantes entre 12 a 15 años de edad [registrados/activos] en escuelas, al [</t>
    </r>
    <r>
      <rPr>
        <sz val="12"/>
        <color indexed="8"/>
        <rFont val="Webdings"/>
        <family val="1"/>
        <charset val="2"/>
      </rPr>
      <t>=</t>
    </r>
    <r>
      <rPr>
        <sz val="12"/>
        <color indexed="8"/>
        <rFont val="Arial Narrow"/>
        <family val="2"/>
      </rPr>
      <t>]</t>
    </r>
  </si>
  <si>
    <r>
      <t>Cantidad de estudiantes entre 16 a 18 años de edad [registrados/activos] en escuelas, al [</t>
    </r>
    <r>
      <rPr>
        <sz val="12"/>
        <color indexed="8"/>
        <rFont val="Webdings"/>
        <family val="1"/>
        <charset val="2"/>
      </rPr>
      <t>=</t>
    </r>
    <r>
      <rPr>
        <sz val="12"/>
        <color indexed="8"/>
        <rFont val="Arial Narrow"/>
        <family val="2"/>
      </rPr>
      <t>]</t>
    </r>
  </si>
  <si>
    <r>
      <t>Cantidad de habitantes entre 6 a 11 años de edad al [</t>
    </r>
    <r>
      <rPr>
        <sz val="12"/>
        <color indexed="8"/>
        <rFont val="Webdings"/>
        <family val="1"/>
        <charset val="2"/>
      </rPr>
      <t>=</t>
    </r>
    <r>
      <rPr>
        <sz val="12"/>
        <color indexed="8"/>
        <rFont val="Arial Narrow"/>
        <family val="2"/>
      </rPr>
      <t>]</t>
    </r>
  </si>
  <si>
    <r>
      <t>Cantidad de habitantes de 3 a 5 años al [</t>
    </r>
    <r>
      <rPr>
        <sz val="12"/>
        <color indexed="8"/>
        <rFont val="Webdings"/>
        <family val="1"/>
        <charset val="2"/>
      </rPr>
      <t>=</t>
    </r>
    <r>
      <rPr>
        <sz val="12"/>
        <color indexed="8"/>
        <rFont val="Arial Narrow"/>
        <family val="2"/>
      </rPr>
      <t>]</t>
    </r>
  </si>
  <si>
    <r>
      <t>Cantidad de habitantes entre 12 a 15 años de edad, al [</t>
    </r>
    <r>
      <rPr>
        <sz val="12"/>
        <color indexed="8"/>
        <rFont val="Webdings"/>
        <family val="1"/>
        <charset val="2"/>
      </rPr>
      <t>=</t>
    </r>
    <r>
      <rPr>
        <sz val="12"/>
        <color indexed="8"/>
        <rFont val="Arial Narrow"/>
        <family val="2"/>
      </rPr>
      <t>]</t>
    </r>
  </si>
  <si>
    <r>
      <t>Cantidad de habitantes entre 16 a 18 años de edad al [</t>
    </r>
    <r>
      <rPr>
        <sz val="12"/>
        <color indexed="8"/>
        <rFont val="Webdings"/>
        <family val="1"/>
        <charset val="2"/>
      </rPr>
      <t>=</t>
    </r>
    <r>
      <rPr>
        <sz val="12"/>
        <color indexed="8"/>
        <rFont val="Arial Narrow"/>
        <family val="2"/>
      </rPr>
      <t>]</t>
    </r>
  </si>
  <si>
    <r>
      <t>Cantidad de alumnos [inscriptos/activos] en instituciones universitarias, al [</t>
    </r>
    <r>
      <rPr>
        <sz val="12"/>
        <color indexed="8"/>
        <rFont val="Webdings"/>
        <family val="1"/>
        <charset val="2"/>
      </rPr>
      <t>=</t>
    </r>
    <r>
      <rPr>
        <sz val="12"/>
        <color indexed="8"/>
        <rFont val="Arial Narrow"/>
        <family val="2"/>
      </rPr>
      <t>]</t>
    </r>
  </si>
  <si>
    <t>Cantidad de homicidios</t>
  </si>
  <si>
    <t>Cantidad de habitantes de 15 a 24 años</t>
  </si>
  <si>
    <t>Cantidad de arrestos totales por homicidios</t>
  </si>
  <si>
    <t>Cantidad de homicidios de mujeres debido a la violencia doméstica</t>
  </si>
  <si>
    <t>Cantidad total de homicidios de mujeres</t>
  </si>
  <si>
    <t>Cantidad de arrestos totales por robos con violencia</t>
  </si>
  <si>
    <t>Cantidad de hurtos</t>
  </si>
  <si>
    <t>Cantidad de muertes de niños menores de 5 años de edad</t>
  </si>
  <si>
    <t>Realización de proceso de planificación participativa, con (a) marco legal (b) consultas a asociación civil (c ) recolección metodica opiniones (d) difusión pública de resultados  ( e ) incorporación de objetivos en el presupuesto</t>
  </si>
  <si>
    <t>Cantidad de nacidos vivos por año</t>
  </si>
  <si>
    <r>
      <t>Cantidad de médicos [matriculados/ejerciendo], al [</t>
    </r>
    <r>
      <rPr>
        <sz val="12"/>
        <color indexed="8"/>
        <rFont val="Webdings"/>
        <family val="1"/>
        <charset val="2"/>
      </rPr>
      <t>=</t>
    </r>
    <r>
      <rPr>
        <sz val="12"/>
        <color indexed="8"/>
        <rFont val="Arial Narrow"/>
        <family val="2"/>
      </rPr>
      <t>]</t>
    </r>
  </si>
  <si>
    <r>
      <t>Cantidad de camas de hospital, en [establecimientos públicos y privados], al [</t>
    </r>
    <r>
      <rPr>
        <sz val="12"/>
        <color indexed="8"/>
        <rFont val="Webdings"/>
        <family val="1"/>
        <charset val="2"/>
      </rPr>
      <t>=</t>
    </r>
    <r>
      <rPr>
        <sz val="12"/>
        <color indexed="8"/>
        <rFont val="Arial Narrow"/>
        <family val="2"/>
      </rPr>
      <t>]</t>
    </r>
  </si>
  <si>
    <t>Porcentaje del total del presupuesto municipal anual sometido a asignación a través de la metodología participativa</t>
  </si>
  <si>
    <t>Realización anual de un presupuesto plurianual</t>
  </si>
  <si>
    <t>Porcentaje del personal cuya remuneración se realiza mediante un sistema de indicadores de desempeño</t>
  </si>
  <si>
    <t>Existencia de sistemas electrónicos para seguir el cumplimiento de las metas y objetivos de la municipalidad</t>
  </si>
  <si>
    <t>Existencia de un sistema electrónico para realizar las adquisiciones y contrataciones</t>
  </si>
  <si>
    <t>TRANSPARENCY INT</t>
  </si>
  <si>
    <t>Porcentaje organismos/empresas municipales cuyas cuentas son auditadas por terceros independientes [privados]</t>
  </si>
  <si>
    <t>Porcentaje de cuentas de la municipalidad que son auditados con independencia del grupo de auditoría interna [por terceros privados]</t>
  </si>
  <si>
    <t>Sistematica</t>
  </si>
  <si>
    <t>Datos que requieren consolidar, analizar y requerir datos de distintas fuentes, que pueden estar generados con distintos criterios</t>
  </si>
  <si>
    <t>Existen sistemas electrónicos que regularmente divulgan información al público sobre el cumplimiento de las metas y objetivos de la municipalidad</t>
  </si>
  <si>
    <t>Datos que requieren de una evaluación propia de (no) cumplimiento por parte del equipo tecnico</t>
  </si>
  <si>
    <t>Impuestos a la propiedad por año</t>
  </si>
  <si>
    <t>Promedio móvil de últimos cinco años de Gastos de Capital como porcentaje del PBG</t>
  </si>
  <si>
    <t>Costo de la provisión de servicios públicos de agua, cloaca y pluviales por año</t>
  </si>
  <si>
    <t>Total cobrado de tarifa por OSSE</t>
  </si>
  <si>
    <t>No Aplica</t>
  </si>
  <si>
    <t>OMS</t>
  </si>
  <si>
    <t>INDEC | CNH 2010</t>
  </si>
  <si>
    <t>MGP | ENOSUR</t>
  </si>
  <si>
    <t>A DETERMINAR</t>
  </si>
  <si>
    <t>MGP | SEC OBRAS</t>
  </si>
  <si>
    <t>Cantidad Hectáreas de espacio recreativo de acceso público a cielo abierto en el [Partido de General Pueyrredon]</t>
  </si>
  <si>
    <t>INDEC | EPH</t>
  </si>
  <si>
    <t>MGP | SEC. EDUCACIÓN</t>
  </si>
  <si>
    <t>MGP | SEC SEGURIDAD</t>
  </si>
  <si>
    <t>MGP | SEC EyH</t>
  </si>
  <si>
    <t>Datos que no son generados de manera recurrente por la fuente respectiva, o que es generada de manera no repetitiva</t>
  </si>
  <si>
    <t>ALTA</t>
  </si>
  <si>
    <t>MEDIA</t>
  </si>
  <si>
    <t>BAJA</t>
  </si>
  <si>
    <t>Existencia de mecanismos gubernamentales de eficiencia energética en funcionamiento, respecto de normativa para alumbrado público eficiente.Monitoreo. Nivel de Cumplimiento</t>
  </si>
  <si>
    <t>CRITERIOS DEMARCATORIOS COLUMNA "MEDICIÓN"</t>
  </si>
  <si>
    <t>CRITERIOS DEMARCATORIOS COLUMNA "DIFICULTAD DE MEDICIÓN"</t>
  </si>
  <si>
    <t>Baja</t>
  </si>
  <si>
    <t>Media</t>
  </si>
  <si>
    <t>Alta</t>
  </si>
  <si>
    <t>Requiere que 3° desarrollen y/o permitan el acceso a registros de interrupciones de servicio.</t>
  </si>
  <si>
    <t>Requiere que 3° adquieran, implementen y monitoreen instrumentos de medición que actualmente no existen o no existen en cantidad adecuada</t>
  </si>
  <si>
    <t>Requiere que 3° desarrollen y permitan el acceso a un sistema de recepción y registro de reclamos, y su resolución que no existe o no se divulga actualmente</t>
  </si>
  <si>
    <t>Requiere de entrevistas/talleres del Equipo Tecnico con informantes clave para evaluar el cumplimiento o no de ciertas condiciones</t>
  </si>
  <si>
    <t>Requiere de entrevistas/talleres con especialistas para medir variables que no se modifican sustancialmente con el tiempo</t>
  </si>
  <si>
    <t>Requiere de entrevistas/talleres con especialistas o informantes claves para medir variables que pueden modificarse sustancialmente con el tiempo</t>
  </si>
  <si>
    <t>Requiere que 3° repliquen estudios especializados desarrollados para la primera etapa</t>
  </si>
  <si>
    <t>Requiere que 3° realicen estimaciones a partir de datos otras fuentes, sin necesidad de relevamientos de campo.</t>
  </si>
  <si>
    <t>Requiere que 3° realicen estimaciones a partir de relevamiento de campo y/o de elevada complejidad a partir de otras fuentes de datos</t>
  </si>
  <si>
    <t>Tiempo promedio estimado de viaje en cada dirección durante la hora pico [en medios de transporte privado]</t>
  </si>
  <si>
    <t>Tiempo promedio estimado de viaje en cada dirección durante la hora pico [en medios de transporte público]</t>
  </si>
  <si>
    <t xml:space="preserve">Requiere de estimaciones a partir de relevamientos reducidos de campo </t>
  </si>
  <si>
    <t>Requiere consolidar información que proviene de distintas fuentes, pero que son de acceso estimado relativamente estable y simple</t>
  </si>
  <si>
    <t>Promedio movil de últimos 3 años de tasa de crecimiento anual de los servicios de la deuda</t>
  </si>
  <si>
    <t>Turismo Sostenible</t>
  </si>
  <si>
    <t>Gasto Promedio Diario del Turista, en US$</t>
  </si>
  <si>
    <t>MGP | EMTUR</t>
  </si>
  <si>
    <t>Pernoctaciones en Temporada Media-Baja/Pernoctaciones Totales</t>
  </si>
  <si>
    <t>Total de Pernoctaciones Totales</t>
  </si>
  <si>
    <t>Arribos Turistas en Temporada Media-Baja/Arribos Totales de Turistas</t>
  </si>
  <si>
    <t>Estadia Promedio del Turista</t>
  </si>
  <si>
    <t>Porcentaje de Areas en Riesgo, del total de areas de recursos naturales</t>
  </si>
  <si>
    <t>Superficie de Playas Turísticas con problemas de erosión [marina]</t>
  </si>
  <si>
    <t>Porcentaje de Playas Turísticas con certificación ambiental</t>
  </si>
  <si>
    <t>Cantidad de Playas con Certificación Ambiental</t>
  </si>
  <si>
    <t xml:space="preserve">Cantidad Total de Playas </t>
  </si>
  <si>
    <t>Porcentaje de Empresas Turísticas con certificación ambiental</t>
  </si>
  <si>
    <t>Porcentaje de Empleos Actividad turística</t>
  </si>
  <si>
    <r>
      <t>Cantidad de Empleos en Hoteles, Restaurantes y Balnearios, al/durante [</t>
    </r>
    <r>
      <rPr>
        <sz val="12"/>
        <color indexed="8"/>
        <rFont val="Webdings"/>
        <family val="1"/>
        <charset val="2"/>
      </rPr>
      <t>=</t>
    </r>
    <r>
      <rPr>
        <sz val="12"/>
        <color indexed="8"/>
        <rFont val="Arial Narrow"/>
        <family val="2"/>
      </rPr>
      <t>]</t>
    </r>
  </si>
  <si>
    <r>
      <t>Total de Empleos en la Ciudad, al/durante [</t>
    </r>
    <r>
      <rPr>
        <sz val="12"/>
        <color indexed="8"/>
        <rFont val="Webdings"/>
        <family val="1"/>
        <charset val="2"/>
      </rPr>
      <t>=</t>
    </r>
    <r>
      <rPr>
        <sz val="12"/>
        <color indexed="8"/>
        <rFont val="Arial Narrow"/>
        <family val="2"/>
      </rPr>
      <t>]</t>
    </r>
  </si>
  <si>
    <t>Grado de satisfacción residente con la actividad turística</t>
  </si>
  <si>
    <r>
      <t>Cantidad de viviendas en asentamientos informales, al [</t>
    </r>
    <r>
      <rPr>
        <sz val="12"/>
        <rFont val="Webdings"/>
        <family val="1"/>
        <charset val="2"/>
      </rPr>
      <t>=</t>
    </r>
    <r>
      <rPr>
        <sz val="12"/>
        <rFont val="Arial Narrow"/>
        <family val="2"/>
      </rPr>
      <t>]</t>
    </r>
  </si>
  <si>
    <t>UNMDP | FCEyS</t>
  </si>
  <si>
    <t>MGP |  MOV. URB</t>
  </si>
  <si>
    <t>MGP | SEC GOB</t>
  </si>
  <si>
    <t>PREST. TELEF. MOVIL</t>
  </si>
  <si>
    <t>PREST. TELEF. FIJA</t>
  </si>
  <si>
    <t>UNIVERSIDADES</t>
  </si>
  <si>
    <t>Datos generados de manera recurrente, actualmente por la fuente respectiva, para otros fines distintos y en forma independiente, que la presente medición</t>
  </si>
  <si>
    <t>COL. MEDICOS DIST I</t>
  </si>
  <si>
    <t>Sin Med</t>
  </si>
  <si>
    <t>#V 1</t>
  </si>
  <si>
    <t>#V 2</t>
  </si>
  <si>
    <t>#V 3</t>
  </si>
  <si>
    <t>Cantidad de viviendas con condiciones por debajo de los estándares de habitabilidad definidos por el país</t>
  </si>
  <si>
    <t>Cantidad de población que vive por debajo de las líneas de pobreza nacionales</t>
  </si>
  <si>
    <t>Coeficiente de GINI [resultante de la EPH]</t>
  </si>
  <si>
    <r>
      <t>Velocidad promedio en vías principales durante [</t>
    </r>
    <r>
      <rPr>
        <sz val="12"/>
        <color indexed="8"/>
        <rFont val="Webdings"/>
        <family val="1"/>
        <charset val="2"/>
      </rPr>
      <t>=</t>
    </r>
    <r>
      <rPr>
        <sz val="12"/>
        <color indexed="8"/>
        <rFont val="Arial Narrow"/>
        <family val="2"/>
      </rPr>
      <t>]</t>
    </r>
  </si>
  <si>
    <t xml:space="preserve">Superficie de Playas Turísticas </t>
  </si>
  <si>
    <t>Nivel Satisfacción residente actividad turística</t>
  </si>
  <si>
    <r>
      <t>Cantidad de hoteles, restaurants y balnearios, al [</t>
    </r>
    <r>
      <rPr>
        <sz val="12"/>
        <color indexed="8"/>
        <rFont val="Webdings"/>
        <family val="1"/>
        <charset val="2"/>
      </rPr>
      <t>=</t>
    </r>
    <r>
      <rPr>
        <sz val="12"/>
        <color indexed="8"/>
        <rFont val="Arial Narrow"/>
        <family val="2"/>
      </rPr>
      <t>]</t>
    </r>
  </si>
  <si>
    <r>
      <t>Cantidad de hoteles, restaurants y balnearios con certificación ambiental, al [</t>
    </r>
    <r>
      <rPr>
        <sz val="12"/>
        <color indexed="8"/>
        <rFont val="Webdings"/>
        <family val="1"/>
        <charset val="2"/>
      </rPr>
      <t>=</t>
    </r>
    <r>
      <rPr>
        <sz val="12"/>
        <color indexed="8"/>
        <rFont val="Arial Narrow"/>
        <family val="2"/>
      </rPr>
      <t>]</t>
    </r>
  </si>
  <si>
    <t>Porcentaje de delitos y [faltas] cometidos en temporada alta en el centro urbano</t>
  </si>
  <si>
    <r>
      <t>Porcentaje de adultos [de edad entre [</t>
    </r>
    <r>
      <rPr>
        <sz val="12"/>
        <color indexed="8"/>
        <rFont val="Webdings"/>
        <family val="1"/>
        <charset val="2"/>
      </rPr>
      <t>=</t>
    </r>
    <r>
      <rPr>
        <sz val="12"/>
        <color indexed="8"/>
        <rFont val="Arial Narrow"/>
        <family val="2"/>
      </rPr>
      <t>]] en la ciudad que saben leer y escribir</t>
    </r>
  </si>
  <si>
    <t>#V 4</t>
  </si>
  <si>
    <t>Existencia de mecanismos de participación ciudadana en la definición de políticas locales de seguridad</t>
  </si>
  <si>
    <t>Tasa de crecimiento de gastos [operativos/corriente]</t>
  </si>
  <si>
    <t>Inclusión en el presupuesto local de los objetivos previstos en su plan de desarrollo con indicadores de resultados</t>
  </si>
  <si>
    <t>Promedio móvil de últimos 3 años de tasa de crecimiento anual del stock de deuda</t>
  </si>
  <si>
    <t>Tipo Indicador</t>
  </si>
  <si>
    <t>#V 5</t>
  </si>
  <si>
    <r>
      <rPr>
        <b/>
        <sz val="14"/>
        <color indexed="8"/>
        <rFont val="Arial Narrow"/>
        <family val="2"/>
      </rPr>
      <t>Reducción de Vulnerabilidad ante Desastres Naturales y Adaptación al Cambio Climático.</t>
    </r>
    <r>
      <rPr>
        <sz val="12"/>
        <color indexed="8"/>
        <rFont val="Arial Narrow"/>
        <family val="2"/>
      </rPr>
      <t/>
    </r>
  </si>
  <si>
    <r>
      <rPr>
        <b/>
        <sz val="14"/>
        <color indexed="8"/>
        <rFont val="Arial Narrow"/>
        <family val="2"/>
      </rPr>
      <t>Control de Crecimiento y Mejora del Hábitat Humano</t>
    </r>
    <r>
      <rPr>
        <sz val="12"/>
        <color indexed="8"/>
        <rFont val="Arial Narrow"/>
        <family val="2"/>
      </rPr>
      <t>.</t>
    </r>
  </si>
  <si>
    <r>
      <rPr>
        <b/>
        <sz val="14"/>
        <color indexed="8"/>
        <rFont val="Arial Narrow"/>
        <family val="2"/>
      </rPr>
      <t>Promoción del transporte urbano sostenible.</t>
    </r>
    <r>
      <rPr>
        <sz val="12"/>
        <color indexed="8"/>
        <rFont val="Arial Narrow"/>
        <family val="2"/>
      </rPr>
      <t/>
    </r>
  </si>
  <si>
    <r>
      <rPr>
        <b/>
        <sz val="14"/>
        <color indexed="8"/>
        <rFont val="Arial Narrow"/>
        <family val="2"/>
      </rPr>
      <t>Promoción de Desarrollo Económico Local Competitivo y Sostenible.</t>
    </r>
    <r>
      <rPr>
        <sz val="12"/>
        <color indexed="8"/>
        <rFont val="Arial Narrow"/>
        <family val="2"/>
      </rPr>
      <t xml:space="preserve">                    </t>
    </r>
  </si>
  <si>
    <r>
      <rPr>
        <b/>
        <sz val="14"/>
        <color indexed="8"/>
        <rFont val="Arial Narrow"/>
        <family val="2"/>
      </rPr>
      <t>Mecanismos adecuados de Gobierno.</t>
    </r>
    <r>
      <rPr>
        <sz val="12"/>
        <color indexed="8"/>
        <rFont val="Arial Narrow"/>
        <family val="2"/>
      </rPr>
      <t xml:space="preserve">                    </t>
    </r>
  </si>
  <si>
    <r>
      <rPr>
        <b/>
        <sz val="14"/>
        <color indexed="8"/>
        <rFont val="Arial Narrow"/>
        <family val="2"/>
      </rPr>
      <t>Manejo Adecuado de Ingresos.</t>
    </r>
    <r>
      <rPr>
        <sz val="12"/>
        <color indexed="8"/>
        <rFont val="Arial Narrow"/>
        <family val="2"/>
      </rPr>
      <t xml:space="preserve">    </t>
    </r>
  </si>
  <si>
    <r>
      <rPr>
        <b/>
        <sz val="14"/>
        <color indexed="8"/>
        <rFont val="Arial Narrow"/>
        <family val="2"/>
      </rPr>
      <t>Manejo Adecuado de Gastos.</t>
    </r>
    <r>
      <rPr>
        <sz val="12"/>
        <color indexed="8"/>
        <rFont val="Arial Narrow"/>
        <family val="2"/>
      </rPr>
      <t xml:space="preserve"> </t>
    </r>
  </si>
  <si>
    <r>
      <rPr>
        <b/>
        <sz val="14"/>
        <color indexed="8"/>
        <rFont val="Arial Narrow"/>
        <family val="2"/>
      </rPr>
      <t>Manejo Adecuado de Endeudamiento y Obligaciones Fiscales.</t>
    </r>
    <r>
      <rPr>
        <sz val="12"/>
        <color indexed="8"/>
        <rFont val="Arial Narrow"/>
        <family val="2"/>
      </rPr>
      <t xml:space="preserve"> </t>
    </r>
  </si>
  <si>
    <r>
      <rPr>
        <b/>
        <sz val="14"/>
        <color indexed="8"/>
        <rFont val="Arial Narrow"/>
        <family val="2"/>
      </rPr>
      <t>Manejo del Medio Ambiente y Consumo de Recursos Naturales</t>
    </r>
    <r>
      <rPr>
        <b/>
        <sz val="12"/>
        <color indexed="8"/>
        <rFont val="Arial Narrow"/>
        <family val="2"/>
      </rPr>
      <t>.</t>
    </r>
  </si>
  <si>
    <t>NR</t>
  </si>
  <si>
    <t/>
  </si>
  <si>
    <t>Ad Hoc</t>
  </si>
  <si>
    <t>Porcentaje infraestructura crítica (ej. agua, energía, etc.) en riesgo debido a construcción inadecuada y/o ubicación en áreas con riesgo no mitigable</t>
  </si>
  <si>
    <t>Tasa de victimización de homicidios de personas entre 15 y 24 años de edad</t>
  </si>
  <si>
    <t>FCEyS</t>
  </si>
  <si>
    <r>
      <rPr>
        <sz val="12"/>
        <color indexed="8"/>
        <rFont val="Wingdings"/>
        <charset val="2"/>
      </rPr>
      <t>l</t>
    </r>
    <r>
      <rPr>
        <sz val="12"/>
        <color indexed="8"/>
        <rFont val="HelveticaNeueLT Std"/>
        <family val="2"/>
      </rPr>
      <t xml:space="preserve">Contactar fuente primaria.
</t>
    </r>
    <r>
      <rPr>
        <sz val="12"/>
        <color indexed="8"/>
        <rFont val="Wingdings"/>
        <charset val="2"/>
      </rPr>
      <t>l</t>
    </r>
    <r>
      <rPr>
        <sz val="12"/>
        <color indexed="8"/>
        <rFont val="HelveticaNeueLT Std"/>
        <family val="2"/>
      </rPr>
      <t>Suscribir Acuerdo Provisión.</t>
    </r>
  </si>
  <si>
    <t>EDEA</t>
  </si>
  <si>
    <r>
      <rPr>
        <sz val="12"/>
        <color indexed="8"/>
        <rFont val="Wingdings"/>
        <charset val="2"/>
      </rPr>
      <t>l</t>
    </r>
    <r>
      <rPr>
        <sz val="12"/>
        <color indexed="8"/>
        <rFont val="HelveticaNeueLT Std"/>
        <family val="2"/>
      </rPr>
      <t>Actualizar datos</t>
    </r>
  </si>
  <si>
    <t>http://apps.who.int/gho/data/view.main.60050?lang=en</t>
  </si>
  <si>
    <t xml:space="preserve"> ≤ 1 año</t>
  </si>
  <si>
    <t xml:space="preserve"> ≥ 1 año</t>
  </si>
  <si>
    <r>
      <rPr>
        <sz val="12"/>
        <color indexed="8"/>
        <rFont val="Wingdings"/>
        <charset val="2"/>
      </rPr>
      <t>l</t>
    </r>
    <r>
      <rPr>
        <sz val="12"/>
        <color indexed="8"/>
        <rFont val="HelveticaNeueLT Std"/>
        <family val="2"/>
      </rPr>
      <t xml:space="preserve">Contactar fuente primaria para actualizar numerador.
</t>
    </r>
    <r>
      <rPr>
        <sz val="12"/>
        <color indexed="8"/>
        <rFont val="Wingdings"/>
        <charset val="2"/>
      </rPr>
      <t>l</t>
    </r>
    <r>
      <rPr>
        <sz val="12"/>
        <color indexed="8"/>
        <rFont val="HelveticaNeueLT Std"/>
        <family val="2"/>
      </rPr>
      <t xml:space="preserve">Suscribir Acuerdo Provisión.
</t>
    </r>
    <r>
      <rPr>
        <sz val="12"/>
        <color indexed="8"/>
        <rFont val="Wingdings"/>
        <charset val="2"/>
      </rPr>
      <t>l</t>
    </r>
    <r>
      <rPr>
        <sz val="10.199999999999999"/>
        <color indexed="8"/>
        <rFont val="HelveticaNeueLT Std"/>
        <family val="2"/>
      </rPr>
      <t xml:space="preserve"> </t>
    </r>
    <r>
      <rPr>
        <sz val="12"/>
        <color indexed="8"/>
        <rFont val="HelveticaNeueLT Std"/>
        <family val="2"/>
      </rPr>
      <t>Proyectar denominador</t>
    </r>
  </si>
  <si>
    <t>CAMUZZI</t>
  </si>
  <si>
    <t xml:space="preserve">Observatorio Vial </t>
  </si>
  <si>
    <t>Victimas mortales por accidentes de tráfico (cada 100.000 habitantes)</t>
  </si>
  <si>
    <t>Homicidios (cada 100.000 habitantes)</t>
  </si>
  <si>
    <t>Robo con violencia (rapiña) (cada 100.000 habitantes)</t>
  </si>
  <si>
    <t>Hurto (cada 100.000 habitantes)</t>
  </si>
  <si>
    <t>Médicos (cada 1.000 personas)</t>
  </si>
  <si>
    <t xml:space="preserve">Prestadoras Ss. Móvil </t>
  </si>
  <si>
    <t>PBA|MIN. SALUD| ZONA VIII
Colegio Médicos</t>
  </si>
  <si>
    <r>
      <rPr>
        <sz val="12"/>
        <color indexed="8"/>
        <rFont val="Wingdings"/>
        <charset val="2"/>
      </rPr>
      <t>l</t>
    </r>
    <r>
      <rPr>
        <sz val="12"/>
        <color indexed="8"/>
        <rFont val="HelveticaNeueLT Std"/>
        <family val="2"/>
      </rPr>
      <t xml:space="preserve">Contactar fuente primaria para revisar metodo estimación y mejorar 
</t>
    </r>
    <r>
      <rPr>
        <sz val="12"/>
        <color indexed="8"/>
        <rFont val="Wingdings"/>
        <charset val="2"/>
      </rPr>
      <t>l</t>
    </r>
    <r>
      <rPr>
        <sz val="12"/>
        <color indexed="8"/>
        <rFont val="HelveticaNeueLT Std"/>
        <family val="2"/>
      </rPr>
      <t xml:space="preserve">Suscribir Acuerdo Provisión.
</t>
    </r>
    <r>
      <rPr>
        <sz val="12"/>
        <color indexed="8"/>
        <rFont val="Wingdings"/>
        <charset val="2"/>
      </rPr>
      <t>l</t>
    </r>
    <r>
      <rPr>
        <sz val="10.199999999999999"/>
        <color indexed="8"/>
        <rFont val="HelveticaNeueLT Std"/>
        <family val="2"/>
      </rPr>
      <t xml:space="preserve"> </t>
    </r>
    <r>
      <rPr>
        <sz val="12"/>
        <color indexed="8"/>
        <rFont val="HelveticaNeueLT Std"/>
        <family val="2"/>
      </rPr>
      <t>Proyectar denominador</t>
    </r>
  </si>
  <si>
    <t>UNMDP
FASTA
CAECE</t>
  </si>
  <si>
    <t>OSSE no cuenta con micromedición domiciliaria extendida</t>
  </si>
  <si>
    <r>
      <rPr>
        <sz val="12"/>
        <color indexed="8"/>
        <rFont val="Wingdings"/>
        <charset val="2"/>
      </rPr>
      <t>l</t>
    </r>
    <r>
      <rPr>
        <sz val="12"/>
        <color indexed="8"/>
        <rFont val="HelveticaNeueLT Std"/>
        <family val="2"/>
      </rPr>
      <t>Asegurar la sistematización y continuidad de la medición.</t>
    </r>
  </si>
  <si>
    <t>El INDEC dejó de medir esta variable desde fines 2013</t>
  </si>
  <si>
    <t>La medición de GEI se realizó por la consultora Geoadaptive LLC durante la etapa de semaforización, con linea base en 2010</t>
  </si>
  <si>
    <r>
      <rPr>
        <sz val="12"/>
        <color indexed="8"/>
        <rFont val="Wingdings"/>
        <charset val="2"/>
      </rPr>
      <t>l</t>
    </r>
    <r>
      <rPr>
        <sz val="12"/>
        <color indexed="8"/>
        <rFont val="HelveticaNeueLT Std"/>
        <family val="2"/>
      </rPr>
      <t xml:space="preserve">Definir frecuencia actualización 
</t>
    </r>
    <r>
      <rPr>
        <sz val="12"/>
        <color indexed="8"/>
        <rFont val="Wingdings"/>
        <charset val="2"/>
      </rPr>
      <t>l</t>
    </r>
    <r>
      <rPr>
        <sz val="12"/>
        <color indexed="8"/>
        <rFont val="HelveticaNeueLT Std"/>
        <family val="2"/>
      </rPr>
      <t>Invitar instituciones interesadas en replicar/actualizar el estudio</t>
    </r>
  </si>
  <si>
    <t>Se requiere contar con mediciones de GEI y de PBI</t>
  </si>
  <si>
    <r>
      <rPr>
        <sz val="12"/>
        <color indexed="8"/>
        <rFont val="Wingdings"/>
        <charset val="2"/>
      </rPr>
      <t>l</t>
    </r>
    <r>
      <rPr>
        <sz val="12"/>
        <color indexed="8"/>
        <rFont val="HelveticaNeueLT Std"/>
        <family val="2"/>
      </rPr>
      <t xml:space="preserve">Asegurar la sistematización y continuidad de la medición PBG
</t>
    </r>
    <r>
      <rPr>
        <sz val="12"/>
        <color indexed="8"/>
        <rFont val="Webdings"/>
        <family val="1"/>
        <charset val="2"/>
      </rPr>
      <t>=</t>
    </r>
    <r>
      <rPr>
        <sz val="12"/>
        <color indexed="8"/>
        <rFont val="HelveticaNeueLT Std"/>
        <family val="2"/>
      </rPr>
      <t xml:space="preserve">Definir frecuencia actualización GEI </t>
    </r>
  </si>
  <si>
    <t>Aunque se midió a través de una encuesta de opinón, se requiere contar con Encuesta Origen Destino</t>
  </si>
  <si>
    <t xml:space="preserve">Actualmente no se cuenta con mediciones de velocidad </t>
  </si>
  <si>
    <r>
      <rPr>
        <sz val="12"/>
        <color indexed="8"/>
        <rFont val="Wingdings"/>
        <charset val="2"/>
      </rPr>
      <t>l</t>
    </r>
    <r>
      <rPr>
        <sz val="12"/>
        <color indexed="8"/>
        <rFont val="HelveticaNeueLT Std"/>
        <family val="2"/>
      </rPr>
      <t xml:space="preserve">Definir frecuencia y metodología actualización 
</t>
    </r>
    <r>
      <rPr>
        <sz val="12"/>
        <color indexed="8"/>
        <rFont val="Wingdings"/>
        <charset val="2"/>
      </rPr>
      <t>l</t>
    </r>
    <r>
      <rPr>
        <sz val="12"/>
        <color indexed="8"/>
        <rFont val="HelveticaNeueLT Std"/>
        <family val="2"/>
      </rPr>
      <t>Invitar instituciones interesadas en replicar/actualizar el estudio</t>
    </r>
  </si>
  <si>
    <t>Se requiere actualizar una encuesta de percepción</t>
  </si>
  <si>
    <t>Se requiere realizar escenarios para estimar evolución de la demanda y oferta de agua</t>
  </si>
  <si>
    <r>
      <rPr>
        <sz val="12"/>
        <color indexed="8"/>
        <rFont val="Wingdings"/>
        <charset val="2"/>
      </rPr>
      <t>l</t>
    </r>
    <r>
      <rPr>
        <sz val="12"/>
        <color indexed="8"/>
        <rFont val="HelveticaNeueLT Std"/>
        <family val="2"/>
      </rPr>
      <t xml:space="preserve">Contactar fuente primaria para revisar metodo estimación
</t>
    </r>
    <r>
      <rPr>
        <sz val="12"/>
        <color indexed="8"/>
        <rFont val="Wingdings"/>
        <charset val="2"/>
      </rPr>
      <t>l</t>
    </r>
    <r>
      <rPr>
        <sz val="12"/>
        <color indexed="8"/>
        <rFont val="HelveticaNeueLT Std"/>
        <family val="2"/>
      </rPr>
      <t>Suscribir Acuerdo Provisión</t>
    </r>
  </si>
  <si>
    <t>No se cuenta con mediciones específicas de agua no contabilizada</t>
  </si>
  <si>
    <t>No existe registro sistemático de los hogares afectados</t>
  </si>
  <si>
    <t>La medición de GEI se realizó por la consultora Geoadaptive LLC durante la etapa de semaforización, con linea base en 2011</t>
  </si>
  <si>
    <t>Se requiere procesar la base usuaria de la EPH</t>
  </si>
  <si>
    <t>La FCEyS (UNMDP) estima el PBG en virtud de convenio con la MGP. Suelen presentarse dificultades de cumplimiento</t>
  </si>
  <si>
    <t>Aunque se midió a través de una encuesta de opinión, se requiere contar con Encuesta Origen Destino</t>
  </si>
  <si>
    <t>Principal Dificultad Diferencial</t>
  </si>
  <si>
    <r>
      <rPr>
        <sz val="12"/>
        <color indexed="8"/>
        <rFont val="Wingdings"/>
        <charset val="2"/>
      </rPr>
      <t>l</t>
    </r>
    <r>
      <rPr>
        <sz val="12"/>
        <color indexed="8"/>
        <rFont val="HelveticaNeueLT Std"/>
        <family val="2"/>
      </rPr>
      <t xml:space="preserve">Contactar fuente primaria original para actualizar
</t>
    </r>
    <r>
      <rPr>
        <sz val="12"/>
        <color indexed="8"/>
        <rFont val="Wingdings"/>
        <charset val="2"/>
      </rPr>
      <t>l</t>
    </r>
    <r>
      <rPr>
        <sz val="12"/>
        <color indexed="8"/>
        <rFont val="HelveticaNeueLT Std"/>
        <family val="2"/>
      </rPr>
      <t xml:space="preserve">Suscribir Acuerdo Provisión.
</t>
    </r>
    <r>
      <rPr>
        <sz val="12"/>
        <color indexed="8"/>
        <rFont val="Webdings"/>
        <family val="1"/>
        <charset val="2"/>
      </rPr>
      <t>=</t>
    </r>
    <r>
      <rPr>
        <sz val="12"/>
        <color indexed="8"/>
        <rFont val="HelveticaNeueLT Std"/>
        <family val="2"/>
      </rPr>
      <t>Taller con especialistas para validar metodología y mediciones</t>
    </r>
  </si>
  <si>
    <t>Medir la evolución de la superficie "urbana".
Estimar la población que vive en zona urbana.</t>
  </si>
  <si>
    <t>Medir la evolución de "areas verdes"</t>
  </si>
  <si>
    <t>Medir la evolución de "areas públicas de recreación"</t>
  </si>
  <si>
    <t>Medir la población que vive en asentamientos informales</t>
  </si>
  <si>
    <t>Medir la cantidad de viviendas en asentamientos informales</t>
  </si>
  <si>
    <t>Consolidar información sobre cantidad de automóviles</t>
  </si>
  <si>
    <r>
      <rPr>
        <sz val="12"/>
        <color indexed="8"/>
        <rFont val="Wingdings"/>
        <charset val="2"/>
      </rPr>
      <t>l</t>
    </r>
    <r>
      <rPr>
        <sz val="12"/>
        <color indexed="8"/>
        <rFont val="HelveticaNeueLT Std"/>
        <family val="2"/>
      </rPr>
      <t xml:space="preserve">Contactar fuente primaria original para actualizar. Evaluar alternativas
</t>
    </r>
    <r>
      <rPr>
        <sz val="12"/>
        <color indexed="8"/>
        <rFont val="Wingdings"/>
        <charset val="2"/>
      </rPr>
      <t>l</t>
    </r>
    <r>
      <rPr>
        <sz val="12"/>
        <color indexed="8"/>
        <rFont val="HelveticaNeueLT Std"/>
        <family val="2"/>
      </rPr>
      <t>Suscribir Acuerdo Provisión</t>
    </r>
  </si>
  <si>
    <t>Medir residuos sólidos totales y separados para reciclados</t>
  </si>
  <si>
    <t>Medir residuos sólidos totales y dispuestos en relleno</t>
  </si>
  <si>
    <t>Medir residuos sólidos totales dispuestos y usados como recurso energético</t>
  </si>
  <si>
    <t>Medir residuos sólidos totales dispuestos y compostados</t>
  </si>
  <si>
    <t>Medir residuos sólidos totales dispuestos y dispuestos a cielo abierto</t>
  </si>
  <si>
    <t>Medir vida útil relleno sanitario</t>
  </si>
  <si>
    <r>
      <rPr>
        <sz val="12"/>
        <color indexed="8"/>
        <rFont val="Wingdings"/>
        <charset val="2"/>
      </rPr>
      <t>l</t>
    </r>
    <r>
      <rPr>
        <sz val="12"/>
        <color indexed="8"/>
        <rFont val="HelveticaNeueLT Std"/>
        <family val="2"/>
      </rPr>
      <t>Incluir dentro de la nueva encuesta de percepción</t>
    </r>
  </si>
  <si>
    <t>Se requiere contar con el PBG, y convertir consumo en energía electrica a equivalente petróleo</t>
  </si>
  <si>
    <t>Fuentes Primarias/
Informantes Claves</t>
  </si>
  <si>
    <r>
      <rPr>
        <sz val="12"/>
        <color indexed="8"/>
        <rFont val="Wingdings"/>
        <charset val="2"/>
      </rPr>
      <t>l</t>
    </r>
    <r>
      <rPr>
        <sz val="12"/>
        <color indexed="8"/>
        <rFont val="HelveticaNeueLT Std"/>
        <family val="2"/>
      </rPr>
      <t xml:space="preserve">Contactar fuente primaria para revisar metodo estimación.
</t>
    </r>
    <r>
      <rPr>
        <sz val="12"/>
        <color indexed="8"/>
        <rFont val="Wingdings"/>
        <charset val="2"/>
      </rPr>
      <t>l</t>
    </r>
    <r>
      <rPr>
        <sz val="12"/>
        <color indexed="8"/>
        <rFont val="HelveticaNeueLT Std"/>
        <family val="2"/>
      </rPr>
      <t>Desarrollar registro de hogares afectados, hacia atrás y hacia adelante</t>
    </r>
  </si>
  <si>
    <t>Consolidar metodología y modalidad de datos a actualizar</t>
  </si>
  <si>
    <t>UNMDP
CAECE
FASTA
ATLANTIDA
UTN</t>
  </si>
  <si>
    <t>Vacantes universitarias (cada 100.000 personas)</t>
  </si>
  <si>
    <t>Camas de hospital (cada 100.000 personas)</t>
  </si>
  <si>
    <t>Revisar datos ejecución municipal consolidada</t>
  </si>
  <si>
    <r>
      <rPr>
        <sz val="12"/>
        <color indexed="8"/>
        <rFont val="Wingdings"/>
        <charset val="2"/>
      </rPr>
      <t>l</t>
    </r>
    <r>
      <rPr>
        <sz val="12"/>
        <color indexed="8"/>
        <rFont val="HelveticaNeueLT Std"/>
        <family val="2"/>
      </rPr>
      <t xml:space="preserve">Contactar fuente primaria para actualizar numerador.
</t>
    </r>
    <r>
      <rPr>
        <sz val="12"/>
        <color indexed="8"/>
        <rFont val="Wingdings"/>
        <charset val="2"/>
      </rPr>
      <t>l</t>
    </r>
    <r>
      <rPr>
        <sz val="12"/>
        <color indexed="8"/>
        <rFont val="HelveticaNeueLT Std"/>
        <family val="2"/>
      </rPr>
      <t>Suscribir Acuerdo Provisión.</t>
    </r>
  </si>
  <si>
    <t>Medir nivel de tratamiento de aguas residuales</t>
  </si>
  <si>
    <t>Medir cobertura del servicio de recolección</t>
  </si>
  <si>
    <t>Revisar diario de sesiones del HCD</t>
  </si>
  <si>
    <r>
      <rPr>
        <sz val="12"/>
        <color indexed="8"/>
        <rFont val="Wingdings"/>
        <charset val="2"/>
      </rPr>
      <t>l</t>
    </r>
    <r>
      <rPr>
        <sz val="12"/>
        <color indexed="8"/>
        <rFont val="HelveticaNeueLT Std"/>
        <family val="2"/>
      </rPr>
      <t>Invitar instituciones interesadas en medir períodicamente los empleos generados por el turismo</t>
    </r>
  </si>
  <si>
    <t>Mix</t>
  </si>
  <si>
    <t>Confirmar modalidad auditoria</t>
  </si>
  <si>
    <t>Generar registro de niveles de cumplimiento de continuidad del servicio de agua, por encima de estandares</t>
  </si>
  <si>
    <t>Medir km de vías preferenciales</t>
  </si>
  <si>
    <t>Medir cantidad de vehículos que utilizan tecnologías limpias</t>
  </si>
  <si>
    <t>Definir y medir casos testigos, de distintas actividades, para obtener licencias iniciales de funcionamiento</t>
  </si>
  <si>
    <r>
      <rPr>
        <sz val="12"/>
        <color indexed="8"/>
        <rFont val="Wingdings"/>
        <charset val="2"/>
      </rPr>
      <t>l</t>
    </r>
    <r>
      <rPr>
        <sz val="12"/>
        <color indexed="8"/>
        <rFont val="HelveticaNeueLT Std"/>
        <family val="2"/>
      </rPr>
      <t xml:space="preserve">Contactar fuente primaria para evaluar viabilidad generar registros de cumplimiento/quejas/otros mecanismos de mediciones
</t>
    </r>
    <r>
      <rPr>
        <sz val="12"/>
        <color indexed="8"/>
        <rFont val="Wingdings"/>
        <charset val="2"/>
      </rPr>
      <t>l</t>
    </r>
    <r>
      <rPr>
        <sz val="12"/>
        <color indexed="8"/>
        <rFont val="HelveticaNeueLT Std"/>
        <family val="2"/>
      </rPr>
      <t>Suscribir Acuerdo Provisión.</t>
    </r>
  </si>
  <si>
    <t>Medir grado de cobertura de costos de provisión de agua con tarifa</t>
  </si>
  <si>
    <t>Confirmar criterio de medición y nivel de cumplimiento del indicador</t>
  </si>
  <si>
    <r>
      <rPr>
        <sz val="12"/>
        <color indexed="8"/>
        <rFont val="Wingdings"/>
        <charset val="2"/>
      </rPr>
      <t>l</t>
    </r>
    <r>
      <rPr>
        <sz val="12"/>
        <color indexed="8"/>
        <rFont val="HelveticaNeueLT Std"/>
        <family val="2"/>
      </rPr>
      <t>Contactar fuente primaria original para actualizar</t>
    </r>
    <r>
      <rPr>
        <sz val="12"/>
        <color indexed="8"/>
        <rFont val="HelveticaNeueLT Std"/>
        <family val="2"/>
      </rPr>
      <t xml:space="preserve">
</t>
    </r>
    <r>
      <rPr>
        <sz val="12"/>
        <color indexed="8"/>
        <rFont val="Webdings"/>
        <family val="1"/>
        <charset val="2"/>
      </rPr>
      <t>=</t>
    </r>
    <r>
      <rPr>
        <sz val="12"/>
        <color indexed="8"/>
        <rFont val="HelveticaNeueLT Std"/>
        <family val="2"/>
      </rPr>
      <t>Taller con especialistas para validar metodología y mediciones</t>
    </r>
  </si>
  <si>
    <t>Políticas y prácticas para la gestión adecuada de la demanda de tráfico activamente implementadas</t>
  </si>
  <si>
    <t>CMPEMDP</t>
  </si>
  <si>
    <t>El TI es medido por Transparency International a nivel nacional.</t>
  </si>
  <si>
    <r>
      <rPr>
        <sz val="12"/>
        <color indexed="8"/>
        <rFont val="Wingdings"/>
        <charset val="2"/>
      </rPr>
      <t>l</t>
    </r>
    <r>
      <rPr>
        <sz val="12"/>
        <color indexed="8"/>
        <rFont val="HelveticaNeueLT Std"/>
        <family val="2"/>
      </rPr>
      <t>Considerar eliminación de la base de indicadores.</t>
    </r>
  </si>
  <si>
    <t>BID</t>
  </si>
  <si>
    <t>La MGP no asume la cobertura de pensiones</t>
  </si>
  <si>
    <t>No se cuenta con mediciones específicas de calidad de aire</t>
  </si>
  <si>
    <t>Generar registro de cantidad de casos de infecciones respiratorios en establecimientos públicos y privados</t>
  </si>
  <si>
    <t>PBA|MIN. SALUD| ZONA VIII
Colegio Médicos
Establecimientos Privados</t>
  </si>
  <si>
    <t>Tipo Vbles</t>
  </si>
  <si>
    <t>No se cuenta con mediciones de tiempo promedio de viaje privado</t>
  </si>
  <si>
    <t>No se cuenta con mediciones de tiempo promedio de viaje público</t>
  </si>
  <si>
    <t>Definir y medir "Areas Turísticas en Riesgo"</t>
  </si>
  <si>
    <t>Confirmar unidades que cumplen con la condición requerida</t>
  </si>
  <si>
    <t>Frec. Update</t>
  </si>
  <si>
    <t>Dificultad
Update</t>
  </si>
  <si>
    <t>Zona Sanitaria VIII</t>
  </si>
  <si>
    <r>
      <rPr>
        <sz val="12"/>
        <color indexed="8"/>
        <rFont val="Wingdings"/>
        <charset val="2"/>
      </rPr>
      <t>l</t>
    </r>
    <r>
      <rPr>
        <sz val="12"/>
        <color indexed="8"/>
        <rFont val="HelveticaNeueLT Std"/>
        <family val="2"/>
      </rPr>
      <t xml:space="preserve">Taller con especialistas para validar metodología y mediciones
</t>
    </r>
    <r>
      <rPr>
        <sz val="12"/>
        <color indexed="8"/>
        <rFont val="Wingdings"/>
        <charset val="2"/>
      </rPr>
      <t>l</t>
    </r>
    <r>
      <rPr>
        <sz val="12"/>
        <color indexed="8"/>
        <rFont val="HelveticaNeueLT Std"/>
        <family val="2"/>
      </rPr>
      <t xml:space="preserve">Contactar fuentes primarias.
</t>
    </r>
    <r>
      <rPr>
        <sz val="12"/>
        <color indexed="8"/>
        <rFont val="Wingdings"/>
        <charset val="2"/>
      </rPr>
      <t>l</t>
    </r>
    <r>
      <rPr>
        <sz val="12"/>
        <color indexed="8"/>
        <rFont val="HelveticaNeueLT Std"/>
        <family val="2"/>
      </rPr>
      <t>Suscribir Acuerdos Provisión</t>
    </r>
  </si>
  <si>
    <t>Se actualiza cada 10 años con el Censo</t>
  </si>
  <si>
    <t>La fuente son las pruebas PISA, que se realizan cada 9 años</t>
  </si>
  <si>
    <r>
      <rPr>
        <sz val="12"/>
        <color indexed="8"/>
        <rFont val="Wingdings"/>
        <charset val="2"/>
      </rPr>
      <t>l</t>
    </r>
    <r>
      <rPr>
        <sz val="12"/>
        <color indexed="8"/>
        <rFont val="HelveticaNeueLT Std"/>
        <family val="2"/>
      </rPr>
      <t>Taller con especialistas para validar si existen mediciones intermedias disponibles</t>
    </r>
  </si>
  <si>
    <r>
      <rPr>
        <sz val="12"/>
        <color indexed="8"/>
        <rFont val="Wingdings"/>
        <charset val="2"/>
      </rPr>
      <t>l</t>
    </r>
    <r>
      <rPr>
        <sz val="12"/>
        <color indexed="8"/>
        <rFont val="HelveticaNeueLT Std"/>
        <family val="2"/>
      </rPr>
      <t xml:space="preserve">Contactar fuente primaria para actualizar
</t>
    </r>
    <r>
      <rPr>
        <sz val="12"/>
        <color indexed="8"/>
        <rFont val="Wingdings"/>
        <charset val="2"/>
      </rPr>
      <t>l</t>
    </r>
    <r>
      <rPr>
        <sz val="12"/>
        <color indexed="8"/>
        <rFont val="HelveticaNeueLT Std"/>
        <family val="2"/>
      </rPr>
      <t>Suscribir Acuerdo Provisión</t>
    </r>
  </si>
  <si>
    <t>Sin Medición</t>
  </si>
  <si>
    <r>
      <rPr>
        <sz val="12"/>
        <color indexed="8"/>
        <rFont val="Wingdings"/>
        <charset val="2"/>
      </rPr>
      <t>l</t>
    </r>
    <r>
      <rPr>
        <sz val="12"/>
        <color indexed="8"/>
        <rFont val="HelveticaNeueLT Std"/>
        <family val="2"/>
      </rPr>
      <t xml:space="preserve">Contactar fuente primaria original para actualizar.
</t>
    </r>
    <r>
      <rPr>
        <sz val="12"/>
        <color indexed="8"/>
        <rFont val="Webdings"/>
        <family val="1"/>
        <charset val="2"/>
      </rPr>
      <t>=</t>
    </r>
    <r>
      <rPr>
        <sz val="12"/>
        <color indexed="8"/>
        <rFont val="HelveticaNeueLT Std"/>
        <family val="2"/>
      </rPr>
      <t xml:space="preserve">Taller con especialistas para validar metodología y mediciones
</t>
    </r>
    <r>
      <rPr>
        <sz val="12"/>
        <color indexed="8"/>
        <rFont val="Wingdings"/>
        <charset val="2"/>
      </rPr>
      <t>l</t>
    </r>
    <r>
      <rPr>
        <b/>
        <sz val="12"/>
        <color indexed="8"/>
        <rFont val="HelveticaNeueLT Std"/>
        <family val="2"/>
      </rPr>
      <t>Analizar indicadores cardinales adicionales</t>
    </r>
  </si>
  <si>
    <r>
      <rPr>
        <sz val="12"/>
        <color indexed="8"/>
        <rFont val="Wingdings"/>
        <charset val="2"/>
      </rPr>
      <t>l</t>
    </r>
    <r>
      <rPr>
        <sz val="12"/>
        <color indexed="8"/>
        <rFont val="HelveticaNeueLT Std"/>
        <family val="2"/>
      </rPr>
      <t xml:space="preserve">Contactar fuente primaria original para actualizar.
</t>
    </r>
    <r>
      <rPr>
        <sz val="12"/>
        <color indexed="8"/>
        <rFont val="Webdings"/>
        <family val="1"/>
        <charset val="2"/>
      </rPr>
      <t>=</t>
    </r>
    <r>
      <rPr>
        <sz val="12"/>
        <color indexed="8"/>
        <rFont val="HelveticaNeueLT Std"/>
        <family val="2"/>
      </rPr>
      <t>Taller con especialistas para validar metodología y mediciones.</t>
    </r>
  </si>
  <si>
    <t>Existencia de sistemas electrónicos para la comunicación del seguimiento de la gestión de la municipalidad</t>
  </si>
  <si>
    <t xml:space="preserve"> SEC. SALUD</t>
  </si>
  <si>
    <t xml:space="preserve"> ENOSUR</t>
  </si>
  <si>
    <t xml:space="preserve"> EMTUR</t>
  </si>
  <si>
    <t xml:space="preserve"> SEC. EDUCACIÓN</t>
  </si>
  <si>
    <t xml:space="preserve"> SEC. ECONOMIA</t>
  </si>
  <si>
    <t xml:space="preserve"> SEC. DESARROLLO SOCIAL</t>
  </si>
  <si>
    <t xml:space="preserve"> HCD</t>
  </si>
  <si>
    <t>UNMDP</t>
  </si>
  <si>
    <t>FASTA</t>
  </si>
  <si>
    <t>CAECES</t>
  </si>
  <si>
    <t>UTN</t>
  </si>
  <si>
    <r>
      <rPr>
        <b/>
        <sz val="12"/>
        <color indexed="8"/>
        <rFont val="Wingdings"/>
        <charset val="2"/>
      </rPr>
      <t>l</t>
    </r>
    <r>
      <rPr>
        <b/>
        <sz val="12"/>
        <color indexed="8"/>
        <rFont val="HelveticaNeueLT Std"/>
        <family val="2"/>
      </rPr>
      <t>Invitar instituciones interesadas en replicar/actualizar el estudio</t>
    </r>
  </si>
  <si>
    <t>Fuentes Primarias MGP</t>
  </si>
  <si>
    <t xml:space="preserve"> SEC. GOBIERNO | DGMU</t>
  </si>
  <si>
    <t>Observatorio Vial</t>
  </si>
  <si>
    <t>FASTA| FI
DEFENSA CIVIL</t>
  </si>
  <si>
    <t>MGP| EMTUR</t>
  </si>
  <si>
    <t>UNMDP| FCEyS
CAECE</t>
  </si>
  <si>
    <t xml:space="preserve"> SEC. SEGURIDAD | CMAED</t>
  </si>
  <si>
    <t>DIRECCIÓN GRAL ESCUELAS</t>
  </si>
  <si>
    <t xml:space="preserve"> SEC. PLANEAMIENTO URB</t>
  </si>
  <si>
    <t>UNMDP| FAUyD
Colegio de Arquitectos</t>
  </si>
  <si>
    <t xml:space="preserve"> SEC. DESARROLLO PROD | DIE</t>
  </si>
  <si>
    <t>UNMDP|FCEyS</t>
  </si>
  <si>
    <t>FASTA| FI</t>
  </si>
  <si>
    <t>UNMDP| FCSySS
UNMDP| FCSySS</t>
  </si>
  <si>
    <t>REGISTROS PROP. AUTOMOTOR</t>
  </si>
  <si>
    <t xml:space="preserve"> SEC. GOBIERNO | DGIG</t>
  </si>
  <si>
    <t>Colegio Gestores</t>
  </si>
  <si>
    <t>UNMDP | FCEyS
FASTA</t>
  </si>
  <si>
    <t>HIGA
HMI
Establecimientos Privados</t>
  </si>
  <si>
    <t>UNMDP| F.I.
FASTA</t>
  </si>
  <si>
    <t xml:space="preserve"> SEG. SEGURIDAD</t>
  </si>
  <si>
    <t>UNMDP| FCEyS
FASTA</t>
  </si>
  <si>
    <t>Colegio de Arquitectos
CMPEMDP</t>
  </si>
  <si>
    <r>
      <rPr>
        <sz val="12"/>
        <color indexed="8"/>
        <rFont val="Wingdings"/>
        <charset val="2"/>
      </rPr>
      <t>l</t>
    </r>
    <r>
      <rPr>
        <sz val="12"/>
        <color indexed="8"/>
        <rFont val="HelveticaNeueLT Std"/>
        <family val="2"/>
      </rPr>
      <t xml:space="preserve">Definir metodología de medición 
</t>
    </r>
    <r>
      <rPr>
        <sz val="12"/>
        <color indexed="8"/>
        <rFont val="Wingdings"/>
        <charset val="2"/>
      </rPr>
      <t>l</t>
    </r>
    <r>
      <rPr>
        <b/>
        <sz val="12"/>
        <color indexed="8"/>
        <rFont val="HelveticaNeueLT Std"/>
        <family val="2"/>
      </rPr>
      <t>Invitar instituciones interesadas en medir</t>
    </r>
  </si>
  <si>
    <t>Acciones Propuestas</t>
  </si>
  <si>
    <t>Avance de Acciones</t>
  </si>
  <si>
    <r>
      <rPr>
        <sz val="12"/>
        <color indexed="8"/>
        <rFont val="Wingdings"/>
        <charset val="2"/>
      </rPr>
      <t>l</t>
    </r>
    <r>
      <rPr>
        <sz val="12"/>
        <color indexed="8"/>
        <rFont val="HelveticaNeueLT Std"/>
        <family val="2"/>
      </rPr>
      <t>Mantener hasta próximo censo</t>
    </r>
  </si>
  <si>
    <r>
      <rPr>
        <sz val="12"/>
        <color indexed="8"/>
        <rFont val="Wingdings"/>
        <charset val="2"/>
      </rPr>
      <t>l</t>
    </r>
    <r>
      <rPr>
        <sz val="12"/>
        <color indexed="8"/>
        <rFont val="HelveticaNeueLT Std"/>
        <family val="2"/>
      </rPr>
      <t xml:space="preserve">Contactar fuente primaria original para actualizar.
</t>
    </r>
    <r>
      <rPr>
        <sz val="12"/>
        <color indexed="8"/>
        <rFont val="Webdings"/>
        <family val="1"/>
        <charset val="2"/>
      </rPr>
      <t>=</t>
    </r>
    <r>
      <rPr>
        <sz val="12"/>
        <color indexed="8"/>
        <rFont val="HelveticaNeueLT Std"/>
        <family val="2"/>
      </rPr>
      <t>Taller con especialistas para validar metodología y mediciones</t>
    </r>
  </si>
  <si>
    <t>D01</t>
  </si>
  <si>
    <t>D02</t>
  </si>
  <si>
    <t>D03</t>
  </si>
  <si>
    <t>P01</t>
  </si>
  <si>
    <t>P02</t>
  </si>
  <si>
    <t>P03</t>
  </si>
  <si>
    <t>P04</t>
  </si>
  <si>
    <t>P05</t>
  </si>
  <si>
    <t>P06</t>
  </si>
  <si>
    <t>P07</t>
  </si>
  <si>
    <t>P08</t>
  </si>
  <si>
    <t>P09</t>
  </si>
  <si>
    <t>T001</t>
  </si>
  <si>
    <t>T002</t>
  </si>
  <si>
    <t>T003</t>
  </si>
  <si>
    <t>T004</t>
  </si>
  <si>
    <t>T005</t>
  </si>
  <si>
    <t>T006</t>
  </si>
  <si>
    <t>T007</t>
  </si>
  <si>
    <t>T008</t>
  </si>
  <si>
    <t>T009</t>
  </si>
  <si>
    <t>T010</t>
  </si>
  <si>
    <t>T011</t>
  </si>
  <si>
    <t>T012</t>
  </si>
  <si>
    <t>T013</t>
  </si>
  <si>
    <t>T014</t>
  </si>
  <si>
    <t>T015</t>
  </si>
  <si>
    <t>T016</t>
  </si>
  <si>
    <t>T017</t>
  </si>
  <si>
    <t>T018</t>
  </si>
  <si>
    <t>T019</t>
  </si>
  <si>
    <t>T020</t>
  </si>
  <si>
    <t>T021</t>
  </si>
  <si>
    <t>T022</t>
  </si>
  <si>
    <t>T023</t>
  </si>
  <si>
    <t>T024</t>
  </si>
  <si>
    <t>T025</t>
  </si>
  <si>
    <t>T026</t>
  </si>
  <si>
    <t>S001</t>
  </si>
  <si>
    <t>S005</t>
  </si>
  <si>
    <t>S008</t>
  </si>
  <si>
    <t>S011</t>
  </si>
  <si>
    <t>S014</t>
  </si>
  <si>
    <t>S016</t>
  </si>
  <si>
    <t>S019</t>
  </si>
  <si>
    <t>S020</t>
  </si>
  <si>
    <t>S022</t>
  </si>
  <si>
    <t>S024</t>
  </si>
  <si>
    <t>S026</t>
  </si>
  <si>
    <t>S029</t>
  </si>
  <si>
    <t>S033</t>
  </si>
  <si>
    <t>CODIFICACIÓN INDICADORES MAR DEL PLATA ENTRE TODOS</t>
  </si>
  <si>
    <r>
      <t xml:space="preserve">(Se trata de un sistema de codificación pensado para </t>
    </r>
    <r>
      <rPr>
        <b/>
        <sz val="12"/>
        <color theme="1"/>
        <rFont val="Arial Narrow"/>
        <family val="2"/>
      </rPr>
      <t>uso interno</t>
    </r>
    <r>
      <rPr>
        <sz val="12"/>
        <color theme="1"/>
        <rFont val="Arial Narrow"/>
        <family val="2"/>
      </rPr>
      <t>, aplicable a sistemas, manejo de datos, documentación, etc.)</t>
    </r>
  </si>
  <si>
    <t>B/N</t>
  </si>
  <si>
    <t>DEF</t>
  </si>
  <si>
    <t>Cant. Indicadores</t>
  </si>
  <si>
    <t>DDE</t>
  </si>
  <si>
    <t>HTA</t>
  </si>
  <si>
    <t>DISP</t>
  </si>
  <si>
    <t>ZONAS</t>
  </si>
  <si>
    <t>001</t>
  </si>
  <si>
    <t>CENTRO</t>
  </si>
  <si>
    <t>002</t>
  </si>
  <si>
    <t>ANILLO 1</t>
  </si>
  <si>
    <t>003</t>
  </si>
  <si>
    <t>ANILLO 2</t>
  </si>
  <si>
    <t>004</t>
  </si>
  <si>
    <t>S. DE LOS PADRES</t>
  </si>
  <si>
    <t>Mitigación de Gases de Efecto Invernadero (GEI), y otras poluciones y promoción de fuentes de energía alternativas</t>
  </si>
  <si>
    <t>005</t>
  </si>
  <si>
    <t>LA PEREGRINA</t>
  </si>
  <si>
    <t>006</t>
  </si>
  <si>
    <t>BATAN</t>
  </si>
  <si>
    <r>
      <rPr>
        <b/>
        <sz val="14"/>
        <color indexed="8"/>
        <rFont val="Arial Narrow"/>
        <family val="2"/>
      </rPr>
      <t>Provisión de Servicios Sociales de Alto Nivel y Promoción de la Cohesión Social.</t>
    </r>
    <r>
      <rPr>
        <sz val="12"/>
        <color indexed="8"/>
        <rFont val="Arial Narrow"/>
        <family val="2"/>
      </rPr>
      <t xml:space="preserve"> </t>
    </r>
  </si>
  <si>
    <t>P10</t>
  </si>
  <si>
    <t>P11</t>
  </si>
  <si>
    <t>EJEMPLO</t>
  </si>
  <si>
    <t>D01.P01.T001.B.0001</t>
  </si>
  <si>
    <t>D01P01T001B0001</t>
  </si>
  <si>
    <t>D01-P01-T001-B-0001</t>
  </si>
  <si>
    <t>B</t>
  </si>
  <si>
    <t>C</t>
  </si>
  <si>
    <t>Tema</t>
  </si>
  <si>
    <t>N/D</t>
  </si>
  <si>
    <t>ND</t>
  </si>
  <si>
    <t xml:space="preserve"> Base Ejecución Presupuestaria de Gastos Devengados de  2011, 2010, 2009 (AC).</t>
  </si>
  <si>
    <t>2009-2010-2011</t>
  </si>
  <si>
    <t xml:space="preserve"> Base Ejecución Presupuestaria de Recursos Percibidos de  2011 (AC).</t>
  </si>
  <si>
    <t>Municipalidad Gral Pueyrredon (2011)</t>
  </si>
  <si>
    <t xml:space="preserve"> Base Ejecución Presupuestaria de Gastos Devengados de  2011 (AC).</t>
  </si>
  <si>
    <t>N/C</t>
  </si>
  <si>
    <t>N,D</t>
  </si>
  <si>
    <t>Las pensiones están a cargo del Instituto de Previsión Social de la Provincia de Buenos Aires.</t>
  </si>
  <si>
    <t>N{D</t>
  </si>
  <si>
    <t>La Auditoria externa es realizada por el Honorable Tribunal de Cuentas de la Provincia de Buenos Aires (organismo público).</t>
  </si>
  <si>
    <t>Agua y aguas residuales (Obras Sanitarias Sociedad de Estado). Residuos sólidos y electricidad (Administracion Central.  Base Ejecución Presupuestaria de Gastos Devengados VS Recursos Percibidos de  2011 (AC).</t>
  </si>
  <si>
    <t>Si</t>
  </si>
  <si>
    <t>No</t>
  </si>
  <si>
    <t>No existe una Presupuestación por Resultados. Si existen indicadores de desempeño y metas conforme una correcta Presupuestación por Programas tal lo manifestado en el punto 119.</t>
  </si>
  <si>
    <t>Base Ejecución Presupuestaria del Gasto Devengado 2007-2011. Producto Bruto Geografico.</t>
  </si>
  <si>
    <t>Promedio 2007-2011</t>
  </si>
  <si>
    <t>No comparable</t>
  </si>
  <si>
    <t>Base Ejecucion Presupuestaria del Gasto Devengado 2011 VS 2010 Consolidado (Adm. Central + Entes).</t>
  </si>
  <si>
    <t>2011 vs 2010</t>
  </si>
  <si>
    <t>% anual</t>
  </si>
  <si>
    <t>Base Ejecucion Presupuestaria del Gasto Devengado 2011 Consolidado (Adm. Central + Entes).</t>
  </si>
  <si>
    <t>No existe una Presupuestación por Resultados. Aunque cabe destacar que se utiliza el Sistema RAFAM. El modulo de Presupuesto prevé el seguimiento de metas y objetivos de la municipalidad en el marco de la tecnica de Presupuestación por Programas.</t>
  </si>
  <si>
    <t>Sí=1; No=0</t>
  </si>
  <si>
    <t>Gestión del Gasto</t>
  </si>
  <si>
    <t>Porcentaje en base a las Tasas liquidadas con padrón de contribuyentes y emisión. No incluye las tasas liquidadas mediante la presentación de Declaraciones Juradas.</t>
  </si>
  <si>
    <t>Base Ejecución Presupuestaria de Recursos Percibidos de  2011 (AC), según el clasificador de Recursos por "Origen y Procedencia".</t>
  </si>
  <si>
    <t>Transferencias: definidas como todos aquellos recursos provenientes de otra jurisdiccion (independientemente que los clasificadores de recursos por rubro y por carácter economico las definan en otro sentido). Base Ejecución Presupuestaria de Recursos Percibidos de  2011 (AC), según el clasificador de Recursos por "Origen y Procedencia".</t>
  </si>
  <si>
    <t>Transferencias: definidas como todos aquellos recursos provenientes de otra jurisdiccion (independientemente que los clasificadores de recursos por rubro y por carácter economico las definan en otro sentido), de forma tal que los indicacdores 125, 127 y 129 sumen 100%. Base Ejecución Presupuestaria de Recursos Percibidos de  2011 (AC), según el clasificador de Recursos por "Origen y Procedencia".</t>
  </si>
  <si>
    <t>El Municipio no recauda impuestos a la Propiedad.</t>
  </si>
  <si>
    <t>Base Ejecución Presupuestaria de Recursos Percibidos de  2011 (AC), considerando los clasificados como de "Origen Municipal" según el clasificador de Recursos por "Origen y Procedencia". El mismo analisis, pero considerando aquellos recursos de "libre disponibilidad" independientemente de su origen, conforme el mencionado clasificador, da por resultado  un 78% .</t>
  </si>
  <si>
    <t>Trimestral y Mensual. Información generada por el Sistema RAFAM y publicada en el portal web www.mardelplata.gob.ar, de conformidad con la Ordenanza 18249/07.</t>
  </si>
  <si>
    <t>Sí / No y periodicidad</t>
  </si>
  <si>
    <t>Ente publico (Marzo 2012)</t>
  </si>
  <si>
    <t>Tribunal de cuentas (Marzo 2012)</t>
  </si>
  <si>
    <t>Numerador: número de cuentas de la municipalidad que son auditadas con independencia del grupo de auditoría interna; 
Denominador: número total de cuentas de la municipalidad</t>
  </si>
  <si>
    <t>Sin Información</t>
  </si>
  <si>
    <t>Sistema RAFAM. Modulos Integrados: Presupuesto, Contabilidad, Tesoreria, Credito Público, Contrataciones, Bienes Fisicos, Inversion Publica, Administración de Personal e Ingresos Publicos (los ultimos dos modulos no se encuentran implementados por cuestiones tecnicas). El modulo de Contrataciones permite llevar un seguimiento de las contartaciones y adquisiciones. Mediante una interfaz, publica en la pagina web del municipio los llamados a concurso y los resultados de las licitaciones públicas.</t>
  </si>
  <si>
    <t>Sí / Si calificado / No</t>
  </si>
  <si>
    <t>Sí electrónico</t>
  </si>
  <si>
    <t>No existe una Presupuestación por Resultados. Aunque cabe destacar que se utiliza el Sistema RAFAM. Modulos Integrados: Presupuesto, Contabilidad, Tesoreria, Credito Público, Contrataciones, Bienes Fisicos, Inversion Publica, Administración de Personal e Ingresos Publicos (los ultimos dos modulos no se encuentran implementados por cuestiones tecnicas). El modulo de Presupuesto prevé el seguimiento de metas y objetivos de la municipalidad en el marco de la tecnica de Presupuestación por Programas.</t>
  </si>
  <si>
    <t>Sí electrónico / Si manual / No</t>
  </si>
  <si>
    <t>10% del personal. Base Planta de Personal 2011 Consolidado (Adm. Central + Entes) que recibe permanente o esporadicamente remuneraciones por modalidad prestacional.</t>
  </si>
  <si>
    <t xml:space="preserve"> Si / No y % del personal</t>
  </si>
  <si>
    <t xml:space="preserve">De conformidad con la Ordenanza 16978/05 que ahdiere a la Ley Provincial nº 13295 de Responsabilidad Fiscal. </t>
  </si>
  <si>
    <t xml:space="preserve"> Si / No y años</t>
  </si>
  <si>
    <t>De conformidad con lo prescripto por el art. nº 165 de la Ley Organica de las Municipalidades Decreto 6769/58.</t>
  </si>
  <si>
    <t>1% del presupuesto. Base Presupuesto 2011 Consolidado (Adm. Central + Entes).</t>
  </si>
  <si>
    <t>Sí / No y % del presupuesto</t>
  </si>
  <si>
    <t>Por Ordenanza nº 14957/02 se creó y puso en funcionamiento la Comisión Mixta Plan Estratégico Mar del Plata.</t>
  </si>
  <si>
    <t>Elaboración propia</t>
  </si>
  <si>
    <t># cada 100.000 habitantes</t>
  </si>
  <si>
    <t># cada 1.000 habitantes</t>
  </si>
  <si>
    <t xml:space="preserve"> muertes/1.000 nacidos vivos</t>
  </si>
  <si>
    <t>Muertes de niños menores de 5 años de edad por 1.000 nacidos vivos</t>
  </si>
  <si>
    <t xml:space="preserve"> años</t>
  </si>
  <si>
    <t>Policía de la Provincia de Buenos Aires</t>
  </si>
  <si>
    <t>Dato de referencia. Elaboración propia en base a estudio realizado sobre una muestra en Barrio Malvinas Argentinas.</t>
  </si>
  <si>
    <t>1075 hurtos denunciados en 2011 perpetrados por población joven</t>
  </si>
  <si>
    <t>Elaboración propia en base a datos de la Policía Departamental (2011)</t>
  </si>
  <si>
    <t>2813 hurtos totales denunciados en 2011</t>
  </si>
  <si>
    <t>Número de hurtos por cada 100.000 habitantes</t>
  </si>
  <si>
    <t>Hurtos cada 100.000 habitantes</t>
  </si>
  <si>
    <t>3504 robos con violencia denunciados en 2011 perpetrados por población joven</t>
  </si>
  <si>
    <t>7008 robos con violencia denunciados en 2011</t>
  </si>
  <si>
    <t>Número de robos con violencia (rapiña) por cada 100.000 habitantes</t>
  </si>
  <si>
    <t>Robos con violencia (rapiña) cada 100.000 habitantes</t>
  </si>
  <si>
    <t>Incluye violencia intrafamiliar, pasional y riña familiar</t>
  </si>
  <si>
    <t>Elaboración propia en base a datos de la Policia Científica, Policía Departamental y Fiscalía de delitos culposos (2011)</t>
  </si>
  <si>
    <t>Elaboración propia en base a datos de la Policia Científica, Policía Departamental y Fiscalía de delitos culposos (20011)</t>
  </si>
  <si>
    <t># cada 100.000 habitantes de 15 a 24 años</t>
  </si>
  <si>
    <t>54 homicidios culposos y 49 homicidios dolosos en 2011</t>
  </si>
  <si>
    <t xml:space="preserve">7,5 </t>
  </si>
  <si>
    <t>Número de homicidios por cada 100.000 habitantes (dolosos)</t>
  </si>
  <si>
    <t>72.56% universidad pública. 27.44% universidad privada.</t>
  </si>
  <si>
    <t>Elaboración Propia</t>
  </si>
  <si>
    <t>Del total de la matrícula, 37% corresponde a gestión privada y 63% a gestión estatal.</t>
  </si>
  <si>
    <t>Del total de la matrícula, 41% corresponde a gestión privada y 59% a gestión estatal.</t>
  </si>
  <si>
    <t>Por debajo del promedio nacional para este nivel</t>
  </si>
  <si>
    <t>Similar al promedio nacional para este nivel</t>
  </si>
  <si>
    <t>Por encima del promedio nacional para este nivel</t>
  </si>
  <si>
    <t xml:space="preserve"> El porcentaje de la población de 3 a 5 años de edad que asisten a Centros de Desarrollo Infantil (familias con nivel alto de hipervulnerabilidad ) es del 0.02%. Del total de la matrícula, 51% corresponde a gestión privada y 49% a gestión estatal.</t>
  </si>
  <si>
    <t>Dirección Provincial de Planeamiento (DPP) de Direccion General de Escuelas</t>
  </si>
  <si>
    <t xml:space="preserve">25:1 
</t>
  </si>
  <si>
    <t>estudiantes/
docentes</t>
  </si>
  <si>
    <t>Según ONE en la Provincia de Bs.As.  Sobre evaluación alumnos de primaria y secundaria.</t>
  </si>
  <si>
    <t>Ministerio de Educación Jefatura Distrital Provincial</t>
  </si>
  <si>
    <t>Porcentaje de estudiantes de grado 6 con un nivel satisfactorio en pruebas estandarizadas nacionales (o locales) de matemáticas, desagregado por género</t>
  </si>
  <si>
    <t>Ministerio de Educación, Jefatura Distrital Provincial</t>
  </si>
  <si>
    <t>Porcentaje de estudiantes de grado 6 con un nivel satisfactorio en pruebas estandarizadas nacionales (o locales) de lectura, desagregado por género</t>
  </si>
  <si>
    <t>Los niveles de cobertura son buenos pero aún quedan importantes desafíos en cuanto a calidad, equidad y retención en la escuela secundaria.</t>
  </si>
  <si>
    <t>Censo 2010</t>
  </si>
  <si>
    <t>Claro, Movistar, Personal, Nextel (Mayo 2012)</t>
  </si>
  <si>
    <t># de suscripciones para cada 100 habitantes</t>
  </si>
  <si>
    <t>Numero de suscripciones de teléfonos móviles para cada 100 habitantes. (Esos incluyen suscripciones en modalidad pre-pagado y pos-pagado).</t>
  </si>
  <si>
    <t>Número de suscripciones de teléfonos móviles (para cada 100 habitantes)</t>
  </si>
  <si>
    <t>Subsecretaria de Comunicaciones de la Provincia de Buenos Aires (Dato 2009 proyectado a 2011)</t>
  </si>
  <si>
    <t># de teléfonos móviles suscriptos por cada 100 habitantes</t>
  </si>
  <si>
    <t xml:space="preserve">Numero de teléfonos móviles con suscripción para acceder a Internet en Banda Ancha (para cada 100 habitantes). Considérase banda ancha, velocidad de 256 Kbps o superior. </t>
  </si>
  <si>
    <t>Suscripciones a Internet de Banda Ancha Móvil (para cada 100 habitantes)</t>
  </si>
  <si>
    <t>Gap en penetración telefonia movil y banda ancha movil. Analisis TICs</t>
  </si>
  <si>
    <t>El Especialista considera que son valores bajos para una ciudad como Mar del Plata.</t>
  </si>
  <si>
    <t>Suscripciones a Internet de Banda Ancha Fija (para cada 100 habitantes)</t>
  </si>
  <si>
    <t>Ministerio de Trabajo de la Provincia de Buenos Aires</t>
  </si>
  <si>
    <t>INDEC (2010)</t>
  </si>
  <si>
    <t>A definir</t>
  </si>
  <si>
    <t>2350 delitos cometidos en verano sobre un total de 10075</t>
  </si>
  <si>
    <t>Elaboración propia en base a información de la Policía Departamental</t>
  </si>
  <si>
    <t>Robos y hurtos cometidos de diciembre a marzo sobre cantidad de robos y hurtos totales anuales</t>
  </si>
  <si>
    <t>Proporción de delitos y faltas cometidos en temporada alta en el centro urbano</t>
  </si>
  <si>
    <t>Seguridad</t>
  </si>
  <si>
    <t>Ramas y porcentajes de cada rama que van al turismo determinadas de acuerdo a la OMT, usando metodologías de Cuenta Satélite o similares</t>
  </si>
  <si>
    <t>Ente Municipal de Turismo de Mar del Plata (1er trim.2011)</t>
  </si>
  <si>
    <t>Cantidad de empleos directos vinculados con la actividad turística / cantidad de empleos totales generados en la ciudad</t>
  </si>
  <si>
    <t>Cantidad de empleos en la actividad turística</t>
  </si>
  <si>
    <t>Para generar este indicador habría que hacer una encuesta a residentes con algunas consideraciones: segmentación entre los ciudadanos teniendo en cuenta la relación o vínculo de cada residente con la actividad turística</t>
  </si>
  <si>
    <t>Grado de satisfacción del residente con la actividad turística</t>
  </si>
  <si>
    <t xml:space="preserve">Calidad de vida </t>
  </si>
  <si>
    <t>No se dispone de la información</t>
  </si>
  <si>
    <t>Se consideran unicamente hoteles, restaurants y balnearios</t>
  </si>
  <si>
    <t>Proporción de empresas turísticas con certifcación ambiental</t>
  </si>
  <si>
    <t>Sostenibilidad ambiental de operadores turísticos</t>
  </si>
  <si>
    <t xml:space="preserve">No se dispone de la información. </t>
  </si>
  <si>
    <t>Proporción de playas turísticas con certifcación ambiental</t>
  </si>
  <si>
    <t>Sostenibilidad ambiental</t>
  </si>
  <si>
    <t>No se tiene este dato.  Según el Ente, salvo el sector de Cabo Corrientes y el de Playa Constitución, que son sectores de acumulación de arena, el resto de los sectores del partido tienen problemas de erosión.</t>
  </si>
  <si>
    <t>Porcentaje de superficie de playa turistica con problemas de erosión</t>
  </si>
  <si>
    <t>Porcentaje de áreas en riesgo sobre el total de recursos naturales</t>
  </si>
  <si>
    <t>Calidad ambiental</t>
  </si>
  <si>
    <t>Ente Municipal de Turismo de Mar del Plata (2011)</t>
  </si>
  <si>
    <t>Cantidad de turistas estables por día  en el mes * cant de días del mes / total de turistas arribados en el mes</t>
  </si>
  <si>
    <t>Estadía promedio del turista</t>
  </si>
  <si>
    <t>Ocupación Hotelera</t>
  </si>
  <si>
    <t>La temporada media baja corresponde a los meses que van desde abril hasta noviembre.  El total de llegadas turísticas fue de 8.5 millones en el 2011.</t>
  </si>
  <si>
    <t>Llegadas a la ciudad de visitantes en temporada media y baja / llegadas de visitantes totales * 100</t>
  </si>
  <si>
    <t>Ratio de llegadas turísticas en temporadas media y baja respecto a llegadas totales</t>
  </si>
  <si>
    <t>Llegadas Turísticas</t>
  </si>
  <si>
    <t>Basado en el número total de pernoctaciones por temporada para el año 2011: La temporada media baja corresponde a los meses que van desde abril hasta noviembre</t>
  </si>
  <si>
    <t>Pernoctaciones en temporada media'baja / pernoctaciones en el total del año * 100</t>
  </si>
  <si>
    <t>Ratio de Pernoctaciones en temporada media-baja respecto a pernoctaciones totales</t>
  </si>
  <si>
    <t>Pernoctaciones</t>
  </si>
  <si>
    <t>Los colores de los semáforos se han otorgado basados en un "juicio informado"sobre lo que parece indicar su nivel. Esta tarea ha sido realizada en función de la experiencia de los especialistas del Banco, consensuando los resultados con especialistas en turismo de la ciudad de Mar del Plata. Se definirá un benchmark luego de un análisis más profundo.</t>
  </si>
  <si>
    <t>Promedio diario ponderado por pernoctaciones del mes. En US$ calculado al tipo de cambio promedio ponderado mensual, oficial. Con base en encuestas y metodologías de muestreo que lleva a cabo regularmente el Ente Municipal de Turismo.</t>
  </si>
  <si>
    <t>Ente Municipal de Turismo de Mar del Plata (promedio 2011)</t>
  </si>
  <si>
    <t>US$/persona</t>
  </si>
  <si>
    <t>Suma (Gasto promedio del mes * cantidad de pernoctaciones del mes) /  promedio de pernoctaciones mensuales  . Incluye gastos de transporte de aproximación y erogaciones de alojamiento, comidas y recreación.</t>
  </si>
  <si>
    <t>Gasto Promedio diario del turista</t>
  </si>
  <si>
    <t>Gasto Turístico</t>
  </si>
  <si>
    <t>Turismo sostenible</t>
  </si>
  <si>
    <t>Está por debajo del promedio nacional.</t>
  </si>
  <si>
    <t>Estimación consultor económico en base a PBG 2004 (2011)</t>
  </si>
  <si>
    <t>US$ per cápita</t>
  </si>
  <si>
    <t xml:space="preserve">Elaboración propia </t>
  </si>
  <si>
    <t>Sí / No</t>
  </si>
  <si>
    <t># de días</t>
  </si>
  <si>
    <t>vehículos per cápita</t>
  </si>
  <si>
    <t>Dirección General de Transporte</t>
  </si>
  <si>
    <t>minutos</t>
  </si>
  <si>
    <t>Políticas y prácticas para la gestión adecuada de la demanda activamente implementadas</t>
  </si>
  <si>
    <t>km / hr</t>
  </si>
  <si>
    <t>Cociente entre la sumatoria de víctimas mortales en el hecho y posteriores al hecho como concecuencia de un incidente de tránsito y la población estable promedio x 100.000 habitantes. 45 casos al año 2011 / 720000 habitantes.</t>
  </si>
  <si>
    <t>Elaboración propia sobre datos de la Policía Científica y Fiscalía de Delitos Culposos (2011).</t>
  </si>
  <si>
    <t xml:space="preserve"> víctimas cada 100.000 personas</t>
  </si>
  <si>
    <t>Elaboracion Propia</t>
  </si>
  <si>
    <t xml:space="preserve">Falta especificar a qué momento del año está referido. </t>
  </si>
  <si>
    <t>Encuesta de Modalidad de Uso de Transporte (Base 2007 actualizado al 2010)</t>
  </si>
  <si>
    <t>Direccion General de Transporte</t>
  </si>
  <si>
    <t>km</t>
  </si>
  <si>
    <t>Realizado en el año 2004 - ampliamente implementado.</t>
  </si>
  <si>
    <t>MGP</t>
  </si>
  <si>
    <t>Realizado en el año 2005 - sin implementar.</t>
  </si>
  <si>
    <t>Sí / No e implementacion</t>
  </si>
  <si>
    <t>hectáreas/100.000 habitantes</t>
  </si>
  <si>
    <t>habitantes/
km2</t>
  </si>
  <si>
    <t>Tasa de crecimiento anual de la huella urbana (física), dentro de los limites oficiales del municipio</t>
  </si>
  <si>
    <t>Uso del Suelo</t>
  </si>
  <si>
    <t xml:space="preserve">Estimación MGP (2010) </t>
  </si>
  <si>
    <t xml:space="preserve">(Número de unidades familiares (hogares) - el número de unidades de vivienda+ viviendas rancho + hacinamiento critico)/Número de unidades familiares (hogares) </t>
  </si>
  <si>
    <t>Porcentaje de viviendas en condiciones por debajo de los estándares de habitabilidad definidos por el país (hogares con hacinamiento no crítico, que admiten mejora en la vivienda en esquemas de vivienda progresiva y carencia de materiales)</t>
  </si>
  <si>
    <t>Porcentaje de viviendas en riesgo debido a paredes, techos o pisos inadecuados, sobre viviendas totales</t>
  </si>
  <si>
    <t>A nivel local, como acciones de mitigación al cambio climático, a fin de contribuir a la reducción de los GEI el municipio ha puesto implementado las siguientes acciones: Plan de separacion en origen y recolección diferenciada de los RSU y Sistema de captación activa y quema de biogas del nuevo centro de Disposición Final de RSU.</t>
  </si>
  <si>
    <t xml:space="preserve">La ciudad posee sistemas operativos de Alerta Meteorológica que se comunican por vía de Defensa Civil </t>
  </si>
  <si>
    <t>La falta de un mapa de vulnerabilidad no permite conocer el estado de la ciudad en varios aspectos de adaptación al cambio climático incluidos en esta temática. La clasificación como rojo obedece a la falta de planes de contingencia y de riesgo de desastres naturales.</t>
  </si>
  <si>
    <t>No existe mapa de riego de amenazas geofísicas del sector urbano de la ciudad, ya que  no se consideran relevantes en la zona.</t>
  </si>
  <si>
    <t>Regulaciones aprobadas.</t>
  </si>
  <si>
    <t>Norma iram 4062</t>
  </si>
  <si>
    <t>No existe un plan para todos los sectores.</t>
  </si>
  <si>
    <t xml:space="preserve"> kg/US$ de PIB</t>
  </si>
  <si>
    <t xml:space="preserve"> tonelada anual per cápita</t>
  </si>
  <si>
    <t>La falta de un inventario GEI no permite conocer el estado de la ciudad en este tema, ni clasificar el tema con la debida justificación. Amerita su apoyo y tratamiento en mayor detalle, de forma de generar la información faltante</t>
  </si>
  <si>
    <r>
      <t xml:space="preserve"> </t>
    </r>
    <r>
      <rPr>
        <sz val="12"/>
        <color indexed="8"/>
        <rFont val="Calibri"/>
        <family val="2"/>
      </rPr>
      <t>μ</t>
    </r>
    <r>
      <rPr>
        <sz val="12"/>
        <color indexed="8"/>
        <rFont val="Calibri"/>
        <family val="2"/>
      </rPr>
      <t>g/m</t>
    </r>
    <r>
      <rPr>
        <vertAlign val="superscript"/>
        <sz val="12"/>
        <color indexed="8"/>
        <rFont val="Calibri"/>
        <family val="2"/>
      </rPr>
      <t>3</t>
    </r>
  </si>
  <si>
    <t>La falta de información no permite clasificar el tema con la debida justificación y amerita su apoyo y tratamiento en mayor detalle, de forma de generar la información faltante</t>
  </si>
  <si>
    <t>Regulaciones Provinciales</t>
  </si>
  <si>
    <t>Regula el organismo Provincial para el Desarrollo Sostenible</t>
  </si>
  <si>
    <t>CAMMESA, CENTRALES DE LA COSTA, EDEA S.A.</t>
  </si>
  <si>
    <t>NORMAS IRAM</t>
  </si>
  <si>
    <t>millones de Joules/US$ de PIB</t>
  </si>
  <si>
    <t>EDEA S.A. (2010)</t>
  </si>
  <si>
    <t>kWh/persona/año</t>
  </si>
  <si>
    <t>EDEA S.A.</t>
  </si>
  <si>
    <t xml:space="preserve"> hrs/cliente</t>
  </si>
  <si>
    <t>#/año/cliente</t>
  </si>
  <si>
    <t>El valor es bajo, pero se relaciona con el valor de viviendas con acceso a gas por red.</t>
  </si>
  <si>
    <t>ENARGAS (2010)</t>
  </si>
  <si>
    <t>Porcentaje de la población de la ciudad en viviendas con acceso autorizado a provisión de gas por garrafas</t>
  </si>
  <si>
    <t>Camuzzi Gas Pampeana</t>
  </si>
  <si>
    <t>Se tienen indicadores adecuados en los temas de cobertura energética e indicadores aceptables en lo relacionado con la calidad del servicio. En el corto plazo no se espera un deterioro profundo en la provisión de energía. El esquema de provisión de energía actual no es sostenible en el mediano plazo, sin embargo, debido a que los picos de demanda van a seguir cubriéndose con unidades de generación caras,  ineficientes y que producen elevados niveles de gases de efecto invernadero. Debido al elevado crecimiento de la demanda, la proporción de la generación con soluciones precarias (i.e., unidades de generación distribuida) va a incrementarse, al igual que la brecha entre los costos de generación y las tarifas, ya que las tarifas siguen sin modificarse en términos reales. Esta situación justifica colocar el semáforo en rojo para el sector energético.                                                      El porcentaje de viviendas con acceso a gas por garrafa es bajo, debido a que existe una gran cantidad de viviendas con acceso a gas natural. La poblacion sin servicio de gas es escasa. El consumo per capita se encuentra influido por la gran cantidad de población flotante.</t>
  </si>
  <si>
    <t>Registro de pesada de material recuperado en planta de separación</t>
  </si>
  <si>
    <t>En operación desde el 14/05/12</t>
  </si>
  <si>
    <t>El nuevo predio de Disposición Final permitirá la minimización de RSU a disponer, maximizando el aprovechamiento y la valorización de las fracciones componentes.</t>
  </si>
  <si>
    <t>Estimación por datos aportados por personal de calle, acumulación de agua en vía pública y/o ingreso  a hogares.</t>
  </si>
  <si>
    <t>Diciembre de 2011</t>
  </si>
  <si>
    <t xml:space="preserve">Se realiza pretratamiento. En diciembre 2012 se pondrá en marcha el emisario submarino.  </t>
  </si>
  <si>
    <t>Radio servido conglomerado urbano marplatense, excluye Batan, Estación Chapadamalal, UTCH y Sierra de los Padres. Se consideraron asentamientos informales.</t>
  </si>
  <si>
    <t>Censo 2010 ajustado a 2011</t>
  </si>
  <si>
    <t>Se sugiere cambio de nombre por Reservas de Recursos Hídricos.  Calculado por balance hidrológico global de la vertiente Norte.  Se adjunta metodología.</t>
  </si>
  <si>
    <t>años</t>
  </si>
  <si>
    <t>Según estimaciones y bibliografía al respecto.</t>
  </si>
  <si>
    <t>Cumplimiento de muestras bacteriológicas.  Se realizaron promedios ponderados a la distribución de población porcentual censo 2010 provisorio.</t>
  </si>
  <si>
    <t>2011</t>
  </si>
  <si>
    <t>Diciembre 2011</t>
  </si>
  <si>
    <t>hrs/día</t>
  </si>
  <si>
    <t>Valor Promedio año. Valor minimo 256.28 lts. Enero 2011. Valor máximo consumo 322.85 lts. Noviembre 2011.</t>
  </si>
  <si>
    <t xml:space="preserve"> L/persona/día</t>
  </si>
  <si>
    <t>Se considera que la ivda remanente del acuifero posee una importancia mayor que el resto de los indicadores</t>
  </si>
  <si>
    <t>Porcentaje de radio servido conglomerado urbano marplatense, excluye Batan, Estación Chapadamalal, UTCH y Sierra de los Padres. Se consideraron asentamientos informales.</t>
  </si>
  <si>
    <t>Población Censo 2010 - ajustada a 2011 para desagregación</t>
  </si>
  <si>
    <t>Rosario</t>
  </si>
  <si>
    <t>Goiania</t>
  </si>
  <si>
    <t>Panama</t>
  </si>
  <si>
    <t>Bucaramanga</t>
  </si>
  <si>
    <t>Montevideo</t>
  </si>
  <si>
    <t>Fuente (fecha)</t>
  </si>
  <si>
    <t>Semáforo del tema - Justificación</t>
  </si>
  <si>
    <t>Semáforo benchmark</t>
  </si>
  <si>
    <t>Semáforo ciudades</t>
  </si>
  <si>
    <t>Benchmark ciudades</t>
  </si>
  <si>
    <t>Semáforo teórico</t>
  </si>
  <si>
    <t>Benchmark teórico</t>
  </si>
  <si>
    <t>Mar del Plata</t>
  </si>
  <si>
    <t>Unidad de medida</t>
  </si>
  <si>
    <t>Total de Arribos Turistas</t>
  </si>
  <si>
    <t>Total de Arribos Turistas en Temporada Media-Baja</t>
  </si>
  <si>
    <t>Total de Pernoctaciones en Temporara Media/Baja</t>
  </si>
  <si>
    <t>Gasto Promedio Diario por Turista, en Ar$</t>
  </si>
  <si>
    <t>Tipo de Cambio (Ar$/US$)</t>
  </si>
  <si>
    <t>Promedio Anual del Gasto Promedio Diario del Turista, en US$</t>
  </si>
  <si>
    <t>Total de Turistas Estables por día</t>
  </si>
  <si>
    <t>Ingresos de Origen Municipal</t>
  </si>
  <si>
    <t>Ingresos Totales</t>
  </si>
  <si>
    <t>Transferencias de otras jurisdicciones.</t>
  </si>
  <si>
    <t>Transferencias de otras jurisdiciones, con uso específico asignado</t>
  </si>
  <si>
    <t>Ingresos por otras fuentes distintas de las anteriores</t>
  </si>
  <si>
    <t>Ingresos propios emitidos</t>
  </si>
  <si>
    <t>Ingresos propios cobrados</t>
  </si>
  <si>
    <t>Gasto corriente</t>
  </si>
  <si>
    <t>Gasto Total</t>
  </si>
  <si>
    <t>Gasto de capital</t>
  </si>
  <si>
    <t>Cantidad de homicidios de personas de 15 a 24 años de edad</t>
  </si>
  <si>
    <t>Cantidad de arrestos de personas entre 15 y 24 años por homicidios.</t>
  </si>
  <si>
    <t xml:space="preserve">Cantidad de robos con violencia </t>
  </si>
  <si>
    <t>Cantidad de arrestos de personas entre 15 y 24 años por robos con violencia.</t>
  </si>
  <si>
    <t>Cantidad de arrestos de personas entre 15 y 24 años por hurtos</t>
  </si>
  <si>
    <t>Cantidad de arrestos totales por hurtos.</t>
  </si>
  <si>
    <t>Cantidad de robos y hurtos en el centro urbano</t>
  </si>
  <si>
    <t>BNA</t>
  </si>
  <si>
    <t>Porcentaje de uso de vehículos motor privado</t>
  </si>
  <si>
    <t>Porcentaje de uso de sistema de transporte público.</t>
  </si>
  <si>
    <t>Porcentaje de uso de bicicleta.</t>
  </si>
  <si>
    <t>Porcentaje de uso de modalidad a pie.</t>
  </si>
  <si>
    <t>Cantidad de vehículos que no son alimentados por combustibles fósiles</t>
  </si>
  <si>
    <t>MGP | DIE</t>
  </si>
  <si>
    <t>Cantidad total vehículos [radicados/registrados]</t>
  </si>
  <si>
    <t>Existencia de planes de mitigación  GEI con metas de reducción sectoriales y sistema de monitoreo</t>
  </si>
  <si>
    <t>Cantidad de víctimas mortales por accidente de tráfico</t>
  </si>
  <si>
    <t>Porcentaje de Agua no Contabilizada</t>
  </si>
  <si>
    <t>Stock total de deuda pública municipal</t>
  </si>
  <si>
    <t>N/A</t>
  </si>
  <si>
    <t>Principal más intereses [devengados/pagados]</t>
  </si>
  <si>
    <t>Número de casos de infecciones respiratorias (en menores de 5 años)</t>
  </si>
  <si>
    <t>Políticas y prácticas para la gestión adecuada de la demanda de tránsito activamente implementadas</t>
  </si>
  <si>
    <t>Victimas mortales por accidentes de tránsito cada 100.000 habitantes</t>
  </si>
  <si>
    <t>Porcentaje de estudiantes de grado x con un nivel satisfactorio en pruebas estandarizadas nacionales (o locales) de matemática, desagregado por género</t>
  </si>
  <si>
    <t>80-120 o 200-250</t>
  </si>
  <si>
    <t>&lt; 80 o &gt;250</t>
  </si>
  <si>
    <t>&gt;20 hrs/día</t>
  </si>
  <si>
    <t>12-20 hrs/día</t>
  </si>
  <si>
    <t>&lt;12 hrs/día</t>
  </si>
  <si>
    <t>&gt;97%</t>
  </si>
  <si>
    <t>&lt;0,5%</t>
  </si>
  <si>
    <t>0,5-3</t>
  </si>
  <si>
    <t>1500 - 3500 kWh/por hogar/año</t>
  </si>
  <si>
    <t>900 -1500 kWh/por hogar/año; 
3500-5000 kWh/por hogar/año</t>
  </si>
  <si>
    <t>&lt;900 kWh/por hogar-año;
&gt;5000 kWh/por hogar/año</t>
  </si>
  <si>
    <t>Más bajo que la mediana de la intensidad energética de los países de ALC:
&lt; 116**</t>
  </si>
  <si>
    <t>Más alto que  116** y más bajo que 150**:
116** ≤ x ≤ 150**</t>
  </si>
  <si>
    <t>Más alto que 150**:
150** &lt; x</t>
  </si>
  <si>
    <t>Normas aprobadas, monitoreo frecuente y cumplimiento adecuado</t>
  </si>
  <si>
    <t>Normas aprobadas, monitoreo inconstante, cumplimiento limitado</t>
  </si>
  <si>
    <t>Normas ineficaces, sin monitoreo o cumplimiento</t>
  </si>
  <si>
    <t xml:space="preserve">Normas aprobadas, monitoreo frecuente y cumplimiento adecuado </t>
  </si>
  <si>
    <t xml:space="preserve">Normas ineficaces, sin monitoreo o cumplimiento </t>
  </si>
  <si>
    <t>&lt; 50 PM10 en promedio en 24 horas en μg/m3</t>
  </si>
  <si>
    <t>50 - 150 PM10 en promedio en 24 horas en μg/m3</t>
  </si>
  <si>
    <t>&gt; 150 PM10 en promedio en 24 horas en μg/m3</t>
  </si>
  <si>
    <t xml:space="preserve">Existencia de un inventario específico para la ciudad, con sistema de monitoreo y capacidad de implementarlo </t>
  </si>
  <si>
    <t>Existencia de un inventario basado en fuentes nacionales o un inventario local sin sistema de monitoreo y capacidad para implementarlo</t>
  </si>
  <si>
    <t>No existe inventario</t>
  </si>
  <si>
    <t>0,35-0,8</t>
  </si>
  <si>
    <t>&gt;0,8</t>
  </si>
  <si>
    <t xml:space="preserve">Existe un plan de mitigación que ha sido formalmente adoptado, tiene objetivos cuantitativos y cuenta con un sistema de monitoreo y cumplimiento </t>
  </si>
  <si>
    <t>Existe un plan de mitigación el que no ha sido adoptado, no tiene objetivos cuantitativos o un sistema adecuado de monitoreo o cumplimiento</t>
  </si>
  <si>
    <t>No existe ningún plan de mitigación</t>
  </si>
  <si>
    <t>Normas no aprobadas, sin monitoreo o cumplimiento</t>
  </si>
  <si>
    <t xml:space="preserve">Existencia de mapas de riesgos a escala de 1:10.000 que incluyan los principales peligros que amenazan la ciudad y consideran escenarios del cambio climático  </t>
  </si>
  <si>
    <t>Existencia de mapas de que incluyan los principales peligros que amenazan la ciudad y que estan disponibles a escala menos detallada que 1:10.000 pero no menos detallada que 1:25.000</t>
  </si>
  <si>
    <t>No existen mapas de riesgo como definidos en la metodología  o existen pero a escala menos detallada que 1:25.000 o los mapas no incluyen los peligros principales que amenazan la ciudad.</t>
  </si>
  <si>
    <t>Plan completo, actualizado y probado mediante simulacros al menos una vez por año</t>
  </si>
  <si>
    <t>Plan incompleto, desactualizado o no se ha probado mediante simulacros en los últimos 12 meses</t>
  </si>
  <si>
    <t>Plan incompleto, desactualizado o no probado en los últimos 12 meses</t>
  </si>
  <si>
    <t>Sistema de alerta temprana para las principales amenazas naturales, con múltiples vías de comunicación y probado al menos una vez por año</t>
  </si>
  <si>
    <t>Sistema de alerta temprana para las principales amenazas naturales, con múltiples vías de comunicación y probado en los últimos 24 meses</t>
  </si>
  <si>
    <t>No existe sistema de alerta temprana o este tiene solo una vía de comunicación y sin pruebas periódicas (simulacros)</t>
  </si>
  <si>
    <t>La ciudad cuenta con instrumentos de planificación (específicos o integrados)  para la gestión de riesgos de desastres que cumplen con las cinco condiciones descriptas en el apartado Metodología y además consideran los escenarios del cambio climático.</t>
  </si>
  <si>
    <t>La ciudad cuenta con instrumentos de planificación (específicos o integrados) para la gestión de riesgos de desastres que cumplen con las cinco condiciones descriptas en el apartado Metodología pero no consideran los escenarios del cambio climático.</t>
  </si>
  <si>
    <t>La ciudad no cuenta con instrumentos de planificación (específicos o integrados) para la gestión de riesgos de desastres que cumplan con las cinco condiciones descriptas en el apartado Metodología.</t>
  </si>
  <si>
    <t>Esto está medido para mdq en 2012 pero no en planilla de sebastian</t>
  </si>
  <si>
    <t>La ciudad tiene acceso a fondos para respuestas ante emergencias y reducción ex-ante de riesgos y cuenta con un sistema para la transferencia de riesgos (p. ej., seguros).</t>
  </si>
  <si>
    <t>La ciudad tiene acceso a fondos para respuestas ante emergencias y reducción ex-ante de vulnerabilidades.</t>
  </si>
  <si>
    <t>La ciudad solo tiene acceso a fondos para respuestas ante emergencias.</t>
  </si>
  <si>
    <t>&lt; 10% en todos los sectores</t>
  </si>
  <si>
    <t>10 - 20% en todos los sectores (o &lt; 10% solo en algunos)</t>
  </si>
  <si>
    <t>&gt; 20% en cualquier sector</t>
  </si>
  <si>
    <t>NO EN PLANILLA DE SEBASTIÁN</t>
  </si>
  <si>
    <t>&lt; 3%</t>
  </si>
  <si>
    <t>3% - 5%</t>
  </si>
  <si>
    <t>7.000-20.000</t>
  </si>
  <si>
    <t>4.000-7.000; 20.000-25.000</t>
  </si>
  <si>
    <t>&lt;4.000; &gt;25.000</t>
  </si>
  <si>
    <t>Existe un plan maestro único con componentes ecológicos; la ciudad lo implementa activamente</t>
  </si>
  <si>
    <t>Existe un plan maestro único, pero sin componentes ecológicos; no hay avances en la implementación</t>
  </si>
  <si>
    <t>No existe un plan maestro o éste tiene más de 10 años de antigüedad</t>
  </si>
  <si>
    <t>La ciudad dispone de un plan maestro legalmente vinculante que ha sido actualizado en los últimos 10 años y lo implementa activamente</t>
  </si>
  <si>
    <t>a) La ciudad dispone de un plan maestro legalmente vinculante, pero no ha sido actualizado en los últimos diez años, o bien b) la ciudad dispone de un plan maestro que ha sido actualizado en los últimos diez años, pero no es legalmente vinculante</t>
  </si>
  <si>
    <t>La ciudad no dispone de un plan maestro, o dispone de uno pero no es legalmente vinculante ni ha sido actualizado en los últimos diez años</t>
  </si>
  <si>
    <t>Medición mar del plata</t>
  </si>
  <si>
    <t>según planilla de sebastipan, amarillo, porque no es legalmente vinculante, según mdq, verde</t>
  </si>
  <si>
    <t>&lt; 20%</t>
  </si>
  <si>
    <t>20-30%</t>
  </si>
  <si>
    <t>&gt; 30%</t>
  </si>
  <si>
    <t>COMO SEMAFORIZAR</t>
  </si>
  <si>
    <t>&lt; 0,1</t>
  </si>
  <si>
    <t>0,1 – 0,2</t>
  </si>
  <si>
    <t>&gt; 0,2</t>
  </si>
  <si>
    <t>&lt; 0,3</t>
  </si>
  <si>
    <t>0,3-0,4</t>
  </si>
  <si>
    <t>&gt; 0,4</t>
  </si>
  <si>
    <t>Existe una plataforma logística diseñada e implementada para el transporte marítimo, aéreo y terrestre</t>
  </si>
  <si>
    <t>No se ha diseñado una plataforma logística</t>
  </si>
  <si>
    <t>Similar a las ciudades pares del país</t>
  </si>
  <si>
    <t>Menor en comparación con las ciudades pares</t>
  </si>
  <si>
    <t>&gt;80%</t>
  </si>
  <si>
    <t>60%-80%</t>
  </si>
  <si>
    <t>98 - 100%</t>
  </si>
  <si>
    <t>95 - 98%</t>
  </si>
  <si>
    <t>&lt; 95%</t>
  </si>
  <si>
    <t>97-100%</t>
  </si>
  <si>
    <t>90 - 97%</t>
  </si>
  <si>
    <t>&lt; 90%</t>
  </si>
  <si>
    <t>80 - 100%</t>
  </si>
  <si>
    <t>60 - 80%</t>
  </si>
  <si>
    <t>&lt;6%</t>
  </si>
  <si>
    <t>6-9%</t>
  </si>
  <si>
    <t>&gt;9%</t>
  </si>
  <si>
    <t>ESCALA DE PLANILLA DE SEBASTIAN</t>
  </si>
  <si>
    <t>LA ENCUESTA PREGUNTA X CONFIANZA EN LA POLICIA</t>
  </si>
  <si>
    <t>Existe planificación participativa con: a) un marco legal nacional o subnacional; b) consultas a la sociedad civil, el sector privado y los expertos; c) opiniones recogidas metódicamente; d) difusión pública de resultados; e) incorporación de los resultados en los objetivos y las metas del plan</t>
  </si>
  <si>
    <t>La planificación no es totalmente participativa: a) es parte del marco legal nacional, pero no del subnacional; b) no se consulta a todas las partes interesadas; c) no se recogen opiniones metódicamente; d) los resultados son difundidos parcialmente; e) algunos resultados son incorporados a los objetivos y las metas del plan</t>
  </si>
  <si>
    <t>La planificación no es participativa: a) no existe un marco legal; b) no se consulta a las partes interesadas, por lo cual c) no se recogen opiniones y d) no se difunden los resultados; e) no existe información nueva que incorporar a los objetivos y las metas del plan</t>
  </si>
  <si>
    <t>Participación de la sociedad civil en la definición de al menos un 10% del total del presupuesto</t>
  </si>
  <si>
    <t>Participación de la sociedad civil en la definición de un monto inferior al 10% del total del presupuesto</t>
  </si>
  <si>
    <t>No existe un presupuesto participativo</t>
  </si>
  <si>
    <t>Más de una rendición pública de cuentas al año</t>
  </si>
  <si>
    <t>Una rendición pública de cuentas al año</t>
  </si>
  <si>
    <t>No existe una rendición anual de cuentas</t>
  </si>
  <si>
    <t>La ciudad cuenta con un presupuesto proyectado para los próximos tres años</t>
  </si>
  <si>
    <t>La ciudad cuenta con un presupuesto proyectado para los próximos dos años</t>
  </si>
  <si>
    <t>El presupuesto solo contempla un año</t>
  </si>
  <si>
    <t>(dónde dice, en el informe, que es plurianual?)</t>
  </si>
  <si>
    <t>La remuneración de al menos el 40% del personal incorpora los resultados de una evaluación basada en un sistema de indicadores de desempeño</t>
  </si>
  <si>
    <t>La remuneración de entre el 10% y el 40% del personal incorpora los resultados de una evaluación basada en un sistema de indicadores de desempeño</t>
  </si>
  <si>
    <t>La remuneración del personal no se calcula mediante un sistema de indicadores de desempeño o la remuneración de menos del 10% del personal incorpora los resultados de una evaluación basada en un sistema de indicadores de desempeño</t>
  </si>
  <si>
    <t>nota 2012: 10% del personal. Base Planta de Personal 2011 Consolidado (Adm. Central + Entes) que recibe permanente o esporadicamente remuneraciones por modalidad prestacional.</t>
  </si>
  <si>
    <t>Existe un sistema que mide los avances y resultados de la gestión municipal, pero es manual</t>
  </si>
  <si>
    <t>No existe un sistema de rendición de cuentas que mida los avances y resultados de la gestión municipal</t>
  </si>
  <si>
    <t>Existe un sistema de adquisiciones electrónico en línea abierto al público que, como mínimo, difunde los llamados a concurso y los resultados de las licitaciones públicas</t>
  </si>
  <si>
    <t>Existe un sistema de adquisiciones electrónico pero no difunde los resultados de las licitaciones públicas</t>
  </si>
  <si>
    <t>La municipalidad no dispone de un sistema de adquisiciones electrónico</t>
  </si>
  <si>
    <t>Porcentaje de cuentas auditadas superior al 50%</t>
  </si>
  <si>
    <t>Similar a las ciudades ejemplares (de mejores prácticas) del país</t>
  </si>
  <si>
    <t>Nota 2011: Base Ejecución Presupuestaria de Recursos Percibidos de  2011 (AC), considerando los clasificados como de "Origen Municipal" según el clasificador de Recursos por "Origen y Procedencia". El mismo analisis, pero considerando aquellos recursos de "libre disponibilidad" independientemente de su origen, conforme el mencionado clasificador, da por resultado  un 78% .</t>
  </si>
  <si>
    <t>Mayor en comparación con las ciudades pares</t>
  </si>
  <si>
    <t>≥ 90%</t>
  </si>
  <si>
    <t>≤ 50%</t>
  </si>
  <si>
    <t>Existen indicadores de desempeño y metas, pero sin seguimiento periódico o sus resultados no se incorporan en el presupuesto siguiente</t>
  </si>
  <si>
    <t>No existen indicadores de desempeño ni metas para el seguimiento del presupuesto</t>
  </si>
  <si>
    <t>Más del 70% de los programas del presupuesto de la ciudad coinciden con los del plan de desarrollo o gobierno</t>
  </si>
  <si>
    <t>Entre un 30% y un 70% de los programas del
presupuesto coinciden con los del plan de desarrollo</t>
  </si>
  <si>
    <t>Menos del 30% de los programas del presupuesto coinciden con los del plan de desarrollo, o bien no existe un plan</t>
  </si>
  <si>
    <t>La tasa de crecimiento real anual se encuentra entre el 0% y el 2%</t>
  </si>
  <si>
    <t>ESCRIBIR A SEBASTIAN</t>
  </si>
  <si>
    <t>DIFERENCIAS ENTRE PLANILLA MDP Y MASTER</t>
  </si>
  <si>
    <t>PREGUNTAR A SEBASTIAN SI  NO HAY UNA GRADUACION DEPENDIENDO DEL TAMAÑO DE LA POBLACION</t>
  </si>
  <si>
    <t>SE DEROGA LA ORDENANZA?</t>
  </si>
  <si>
    <t>SI PONE PLATA PARA DEFENSA CIVIL Y OSSE PLUVIALES</t>
  </si>
  <si>
    <t xml:space="preserve">No </t>
  </si>
  <si>
    <t>HAY PERO NO VINCULANTES - CHEQUEAR CON PEM</t>
  </si>
  <si>
    <t>Anual</t>
  </si>
  <si>
    <t>Trimestral</t>
  </si>
  <si>
    <t>Decenal</t>
  </si>
  <si>
    <t>Frecuencia</t>
  </si>
  <si>
    <t>INDEC</t>
  </si>
  <si>
    <t>Número de automóviles per cápita</t>
  </si>
  <si>
    <t>Áreas públicas de recreación por 100.000 habitantes</t>
  </si>
  <si>
    <t>Indicador ICES</t>
  </si>
  <si>
    <t>Fuentes Primarias</t>
  </si>
  <si>
    <t>Cantidad de viviendas estimadas en las Zonas Urbanas al 31 de diciembre de cada año</t>
  </si>
  <si>
    <t>0%-1%</t>
  </si>
  <si>
    <t>Altamente Fiable</t>
  </si>
  <si>
    <t>5%-10%</t>
  </si>
  <si>
    <t>Calificación</t>
  </si>
  <si>
    <t>1%-5%</t>
  </si>
  <si>
    <t>10%-25%</t>
  </si>
  <si>
    <t>25%-50%</t>
  </si>
  <si>
    <t>Fiable</t>
  </si>
  <si>
    <t>Poco Fiable</t>
  </si>
  <si>
    <t>Muy Poco Fiable</t>
  </si>
  <si>
    <t>D</t>
  </si>
  <si>
    <t>A</t>
  </si>
  <si>
    <t>Fuente Primaria</t>
  </si>
  <si>
    <t>Datos basados en registros, procedimientos o investigaciones debidamente documentadas. Pronósticos basados en extrapolaciones de los anteriores, con cobertura del 100% de la ciudad, mantenidos y actualizados por un minimo de 5 años y última revisión en el año estimación</t>
  </si>
  <si>
    <t>Datos basados en registros con deficiencias menores, procedimientos o investigaciones poco documentadas. 
Pronósticos basados en extrapolaciones de los anteriores, con cobertura aprox. 50% , mantenidos y actualizados por un minimo de 5 años y última revisión en los últimos dos años estimación</t>
  </si>
  <si>
    <t>Datos basados en muestras limitadas.
Pronósticos basados en extrapolaciones con cobertura aprox. 30% , mantenidos y actualizados por un minimo de 5 años y última revisión en los últimos cinco años.</t>
  </si>
  <si>
    <t>Datos basados en informes verbales sin documentar.
Pronósticos basados en extrapolaciones con cobertura menor al 30% o revisión más allá de los últimos 5 años.</t>
  </si>
  <si>
    <t>FIABILIDAD</t>
  </si>
  <si>
    <t>MARGEN ERROR</t>
  </si>
  <si>
    <t>Mensual</t>
  </si>
  <si>
    <t>Volumen agua ingresada al sistema en el mes (i)</t>
  </si>
  <si>
    <t>Volumen agua destino no domiciliario mes (i)</t>
  </si>
  <si>
    <t>Población estable estimada Zonas Urbanas al 31 de diciembre de cada año</t>
  </si>
  <si>
    <t>Elaboración Propia MDPET</t>
  </si>
  <si>
    <t>B2</t>
  </si>
  <si>
    <t>Porcentaje de muestras de agua que cumplen con las normas de calidad</t>
  </si>
  <si>
    <t xml:space="preserve">(Cantidad de muestras de agua que cumplen con las normas de calidad durante el año)/
(Cantidad totales de muestras de agua analizadas). </t>
  </si>
  <si>
    <t>Cantidad de muestras de agua que cumplen con las normas nacionales de calidad de agua potable.</t>
  </si>
  <si>
    <t>Cantidad total de muestras de agua obtenidas en el año</t>
  </si>
  <si>
    <t>Grado Error</t>
  </si>
  <si>
    <t>Fiabilidad</t>
  </si>
  <si>
    <t xml:space="preserve">Cantidad de horas con servicio interrumpido en el día (i) </t>
  </si>
  <si>
    <t>Porcentaje de clientes afectados en el día (i)</t>
  </si>
  <si>
    <r>
      <t>24 -</t>
    </r>
    <r>
      <rPr>
        <sz val="7.2"/>
        <color indexed="8"/>
        <rFont val="Calibri"/>
        <family val="2"/>
      </rPr>
      <t>∑</t>
    </r>
    <r>
      <rPr>
        <sz val="5.75"/>
        <color indexed="8"/>
        <rFont val="Helvetica  "/>
      </rPr>
      <t xml:space="preserve">(i=1,365) </t>
    </r>
    <r>
      <rPr>
        <sz val="9"/>
        <color indexed="8"/>
        <rFont val="Helvetica  "/>
      </rPr>
      <t>[(Cantidad de horas con servicio interrumpido en el día (i) * Porcentaje de clientes afectados en el día (i))/8760]</t>
    </r>
  </si>
  <si>
    <t>OSSE no cuenta con estimaciones actualizadas de la demanda de agua ni de la oferta de agua (por recarga), al tiempo que entiende que este indicador no es el que mejor representa la situación del acuifero de la ciudad.</t>
  </si>
  <si>
    <t>Continuidad del servicio de agua durante el año</t>
  </si>
  <si>
    <t>Porcentaje de Pérdidas de Agua</t>
  </si>
  <si>
    <t>Volumen de agua circunscrito (estimados por el metodo de Simpson) en conos de depresión masivos, para niveles piezométricos por debajo del nivel del mar.</t>
  </si>
  <si>
    <t>Cantidad de clientes domiciliarios red de agua en las Zonas Urbanas al 31 de diciembre de cada año</t>
  </si>
  <si>
    <t>Cantidad de clientes domiciliarios red de efluentes en las Zonas Urbanas al 31 de diciembre de cada año</t>
  </si>
  <si>
    <t>B3</t>
  </si>
  <si>
    <t>A1</t>
  </si>
  <si>
    <t>A2</t>
  </si>
  <si>
    <t>Calificación Indicador</t>
  </si>
  <si>
    <t>OSSE estima las pérdidas de agua en función de las pérdidas informadas por otras compañias similares y las características de la red de distribución (antigüedad, materiales).</t>
  </si>
  <si>
    <t xml:space="preserve">OSSE realiza las mediciones de nivel anualmente entre abril y septiembre, en aprox. 600 pozos públicos y privados.
Los niveles son pseudo-estáticos porque se estiman a partir de suspender el bombeo a partir de las 18 hs del día anterior (cuando es posible).
La superficie piezométrica se estima interpolando los resultados válidos por el metódo de inferencia bayesiana.
El volumen de agua circunscrito se estima por el método de Simpson.
</t>
  </si>
  <si>
    <t>Generación Sistemática</t>
  </si>
  <si>
    <t>Georeferenciables</t>
  </si>
  <si>
    <t>Georeferenciados</t>
  </si>
  <si>
    <t xml:space="preserve">Si </t>
  </si>
  <si>
    <t>Volumen de agua en conos de depresión masivos.</t>
  </si>
  <si>
    <t>Sumatoria del volumen de agua en conos de depresión masivos en cada año.</t>
  </si>
  <si>
    <t>Porcentaje de hogares en las Zonas Urbanas de la ciudad afectados por inundaciones por precipitaciones, durante el año.</t>
  </si>
  <si>
    <r>
      <t>1/(Cantidad total de hogares en Zonas Urbanas)</t>
    </r>
    <r>
      <rPr>
        <sz val="7.2"/>
        <color indexed="8"/>
        <rFont val="Calibri"/>
        <family val="2"/>
      </rPr>
      <t xml:space="preserve"> * ∑</t>
    </r>
    <r>
      <rPr>
        <sz val="5.75"/>
        <color indexed="8"/>
        <rFont val="Helvetica  "/>
      </rPr>
      <t xml:space="preserve">(i=1,365) </t>
    </r>
    <r>
      <rPr>
        <sz val="9"/>
        <color indexed="8"/>
        <rFont val="Helvetica  "/>
      </rPr>
      <t>[Cantidad de hogares residentes en Zonas Urbanas afectados por inundaciones por precipitaciones en el día (i)]</t>
    </r>
  </si>
  <si>
    <t>Sumatoria de la Cantidad de Hogares residentes en Zonas Urbanas afectados por inundaciones por precipitaciones en el día (i)</t>
  </si>
  <si>
    <t>Cantidad de Hogares estimados en las Zonas Urbanas al 31 de diciembre de cada año</t>
  </si>
  <si>
    <t>Diaria</t>
  </si>
  <si>
    <t>OSSE no cuenta o no lo ha suministrado un registro sistemático de las interrupciones ni con el porcentaje de clientes afectado por cada interrupción</t>
  </si>
  <si>
    <t>Porcentaje de las Zonas Urbanas de la ciudad con recolección regular de residuos sólidos</t>
  </si>
  <si>
    <t>(Superficie Zonas Urbanas de la ciudad con recolección regular de residuos sólidos)/(Superficie Zonas Urbanas de la ciudad)</t>
  </si>
  <si>
    <t>Superficie de Zonas Urbanas que cuentan con servicio de recolección de residuos domiciliario, con al menos una frecuencia de una vez por semana</t>
  </si>
  <si>
    <t xml:space="preserve">Superficie de Zonas Urbanas </t>
  </si>
  <si>
    <t>No es posible determinar la cantidad de habitantes que residen con mayor precisión que a nivel de radio censal, lo que requiere actualizar el indicador en base a la superficie cubierta por el servicio.</t>
  </si>
  <si>
    <t>MGP|ENOSUR</t>
  </si>
  <si>
    <t>(Toneladas de residuos sólidos de la ciudad dispuestos en relleno sanitario por año) / 
(Toneladas de residuos sólidos generados en la ciudad)</t>
  </si>
  <si>
    <t>Toneladas de residuos sólidos de la ciudad dispuestos en relleno sanitario por año</t>
  </si>
  <si>
    <t>Toneladas de residuos sólidos generados en la ciudad</t>
  </si>
  <si>
    <t>MGP | Sec. Planeamiento Urbano</t>
  </si>
  <si>
    <t>Elaboración propia en base a MGP| ENOSUR</t>
  </si>
  <si>
    <t>Capacidad no utilizada del predio al 31 de diciembre de cada año, en m3</t>
  </si>
  <si>
    <t>Volumen anual dispuesto en el último año,en m3</t>
  </si>
  <si>
    <t>Densidad disposición histórica</t>
  </si>
  <si>
    <t>(Capacidad no utilizada del predio al 31 de diciembre de cada año, en m3 )/
(Volumen anual dispuesto en el último año,en m3 * Densidad disposición histórica)</t>
  </si>
  <si>
    <t>(Toneladas de residuos sólidos de la ciudad dispuestos en vertederos o similares por año) / 
(Toneladas de residuos sólidos generados en la ciudad)</t>
  </si>
  <si>
    <t>TN residuos sólidos dispuestos en vertederos a cielo abierto, vertederos controlados, cuerpos de agua, quemados u otros métodos, por año</t>
  </si>
  <si>
    <t>TN de residuos sólidos tratados por compostaje, por año</t>
  </si>
  <si>
    <t>TN de residuos sólidos reciclados, en circuito formal de recuperación, por año</t>
  </si>
  <si>
    <t>Porcentaje de residuos sólidos de la ciudad que son procesados en el circuito formal de reciclado</t>
  </si>
  <si>
    <t>(Toneladas de residuos sólidos de la ciudad que son compostados por año) / 
(Toneladas de residuos sólidos generados en la ciudad)</t>
  </si>
  <si>
    <t>(Toneladas de residuos sólidos de la ciudad procesados en el circuito formal de reciclado por año) / 
(Toneladas de residuos sólidos generados en la ciudad)</t>
  </si>
  <si>
    <t>(Toneladas de residuos sólidos de la ciudad dispuestos en el predio utilizados como recurso energético por año) / 
(Toneladas de residuos sólidos dispuestos en el predio)</t>
  </si>
  <si>
    <t>Toneladas de residuos sólidos de la ciudad dispuestos en el predio utilizados como recurso energético por año</t>
  </si>
  <si>
    <t>Porcentaje de hogares con acceso autorizado a energía eléctrica</t>
  </si>
  <si>
    <t>Principales cuestiones para la aplicación/actualización anual del indicador ICES</t>
  </si>
  <si>
    <t xml:space="preserve">(Cantidad de clientes domiciliarios del servicio de energia electrica en las Zonas Urbanas al 31 de diciembre de cada año)/
(Cantidad de viviendas estimadas en las Zonas Urbanas al 31 de diciembre de cada año). </t>
  </si>
  <si>
    <t>Porcentaje de hogares con acceso a gas por red domiciliaria</t>
  </si>
  <si>
    <t xml:space="preserve">(Cantidad de clientes domiciliarios del servicio domiciliario de gas en las Zonas Urbanas al 31 de diciembre de cada año)/
(Cantidad de viviendas estimadas en las Zonas Urbanas al 31 de diciembre de cada año). </t>
  </si>
  <si>
    <t>Cantidad de clientes domiciliarios servicio energia electrica en las Zonas Urbanas al 31 de diciembre de cada año</t>
  </si>
  <si>
    <t>Cantidad de clientes domiciliarios servicio gas en las Zonas Urbanas al 31 de diciembre de cada año</t>
  </si>
  <si>
    <t xml:space="preserve">EDEA SA, Cooperativa de Provisión de Electricidad, Servicios Públicos, Vivienda y Crédito de Mar Del Plata Limitada, Cooperativa de Provisión de Electricidad y Otros Servicios Limitada Pueblo Camet </t>
  </si>
  <si>
    <t>Camuzzi Gas Pampeana SA, Cooperativa de Provisión de Electricidad y Otros Servicios Limitada Pueblo Camet</t>
  </si>
  <si>
    <t>Porcentaje de hogares con acceso a gas por garrafas</t>
  </si>
  <si>
    <t xml:space="preserve">La información necesaria se releva decenalmente para cada Censo Nacional.
EDEA SA y otros prestadores  cuentan con información de cantidad de clientes domiciliarios con conexiones a la red electrica, pero no de cantidad de hogares permanentes con acceso a la red eléctrica. 
La ciudad registra una importante cantidad de viviendas no ocupadas de manera permanente, de acuerdo con el CNPyV 2010.
</t>
  </si>
  <si>
    <t xml:space="preserve">La información necesaria se releva decenalmente para cada Censo Nacional.
CAMUZZI Gas Pampeana cuenta con información de cantidad de clientes domiciliarios con conexiones a la red de gas domiciliario, pero no de cantidad de hogares permanentes con acceso a la red de gas. 
La ciudad registra una importante cantidad de viviendas no ocupadas de manera permanente, de acuerdo con el CNPyV 2010.
</t>
  </si>
  <si>
    <t>La información necesaria se releva decenalmente para cada Censo Nacional.</t>
  </si>
  <si>
    <t>EPH</t>
  </si>
  <si>
    <t>Porcentaje de hogares con acceso a gas por garrafas.</t>
  </si>
  <si>
    <t>Cantidad de hogares permanentes en el aglomerado Mar del Plata-Batan que utilizan gas por garrafas para cocinar</t>
  </si>
  <si>
    <t>Cantidad de hogares permanentes en el aglomerado Mar del Plata-Batan</t>
  </si>
  <si>
    <t>Cantidad de interrupciones en el año</t>
  </si>
  <si>
    <t>(Cantidad total de horas con interrupción del servicio)/
(Cantidad de interrupciones en el año)</t>
  </si>
  <si>
    <t>Cantidad total de horas de interrupciones en el servicio</t>
  </si>
  <si>
    <t>Porcentaje de viviendas ubicadas en las Zonas Urbanas de la ciudad que cuentan con conexión domiciliaria de agua de red</t>
  </si>
  <si>
    <t>Porcentaje de viviendas ubicadas en las Zonas Urbanas de la ciudad que cuentan con conexión domiciliaria al sistema de efluentes cloacales</t>
  </si>
  <si>
    <t>Porcentaje de viviendas ubicadas en las Zonas Urbanas de la ciudad que cuentan con conexión domiciliaria energia eléctrica</t>
  </si>
  <si>
    <t>Porcentaje de viviendas ubicadas en las Zonas Urbanas de la ciudad que cuentan con conexión domiciliaria gas</t>
  </si>
  <si>
    <t xml:space="preserve">(Cantidad de clientes domiciliarios servicio efluentes en las Zonas Urbanas al 31 de diciembre de cada año)/
(Cantidad de viviendas estimadas en las Zonas Urbanas al 31 de diciembre de cada año). </t>
  </si>
  <si>
    <t>Consumo anual de energía eléctrica por clientes domiciliarios ubicados en las Zonas Urbanas</t>
  </si>
  <si>
    <t>(Consumo total de energía electrica anual expresado en toneladas equivalentes petróleo (TEP))
(PBG en dólares según PPA)</t>
  </si>
  <si>
    <t>Existen limitaciones para contar con el PBG (Ver indicador respectivo)</t>
  </si>
  <si>
    <t>Consumo total de energía electrica anual expresado en toneladas equivalentes petróleo (TEP)): EDEA
PBG en dólares según PPA: N/D</t>
  </si>
  <si>
    <t>Consumo total anual de energía electrica en Toneladasa Equivalente de Petróleo (TEP)</t>
  </si>
  <si>
    <t>Porcentaje de energías renovables en el total del consumo eléctrico local</t>
  </si>
  <si>
    <t>Porcentaje de energías renovables no convencionales en el total del consumo eléctrico</t>
  </si>
  <si>
    <t>Porcentaje de la energía consumida en la ciudad generada localmente = Elaboración propia en base a EDEA SA y CAMMESA.
Porcentaje de energías renovables utilizadas en la generación nacional: CAMMESA</t>
  </si>
  <si>
    <t>Porcentaje de la energía consumida en la ciudad generada localmente * Porcentaje de energías renovables utilizadas en la generación local + 
(1-Porcentaje de la energía consumida en la ciudad generada localmente) * Porcentaje de energías renovables utilizadas en la generación nacional.</t>
  </si>
  <si>
    <t>El porcentaje de energía consumida generada localmente resulta del cociente entre la energía anual generada por la Central 9 Julio de Centrales de la Costa Atlántico y el total de la energía distribuida por EDEA SA para todos los clientes.
Incluir dentro de fuentes renovables a aprovechamientos hidroeléctricos.</t>
  </si>
  <si>
    <t>Generación anual de energía eléctrica mediante fuentes de generación renovable (incluyendo grandes represas hidroeléctricas)</t>
  </si>
  <si>
    <t>CAMMESA SA.</t>
  </si>
  <si>
    <t xml:space="preserve">Generación anual de energía eléctrica mediante fuentes de generación renovable no convencionales </t>
  </si>
  <si>
    <t>Generación anual de energía eléctrica total nacional</t>
  </si>
  <si>
    <t>Generación anual de energía electrica radicada localmente en la ciudad (v.g. Central 9 de Julio)</t>
  </si>
  <si>
    <t>Porcentaje de la energía consumida en la ciudad generada localmente * Porcentaje de energías renovables no convencionales utilizadas en la generación local + 
(1-Porcentaje de la energía consumida en la ciudad generada localmente) * Porcentaje de energías renovables no convencionales utilizadas en la generación nacional.</t>
  </si>
  <si>
    <t>El porcentaje de energía consumida generada localmente resulta del cociente entre la energía anual generada por la Central 9 Julio de Centrales de la Costa Atlántico y el total de la energía distribuida por EDEA SA para todos los clientes.
Incluir dentro de fuentes renovables no convencionales a aprovechamientos eólicos y solares</t>
  </si>
  <si>
    <t>Elaboración propia en base a: MGP | Enosur</t>
  </si>
  <si>
    <t>No existen mediciones sistemáticas de la calidad del aire en la ciudad.</t>
  </si>
  <si>
    <t xml:space="preserve">Max { Ip = ILOW + (Cp - BPLO)+ [(IHI - ILO)/(BPHI-BPLO)] }
Para los siguientes contaminantes: Ozono Troposférico, Material Particulado, Monóxido de Carbono, Dióxido de Azufre y Dióxido de Nitrógeno.
</t>
  </si>
  <si>
    <t>AQI</t>
  </si>
  <si>
    <r>
      <t xml:space="preserve">Promedio de 24 hs de Material Particulado en suspensión, con diametro inferior a 10 </t>
    </r>
    <r>
      <rPr>
        <sz val="9"/>
        <color indexed="8"/>
        <rFont val="Calibri"/>
        <family val="2"/>
      </rPr>
      <t>μ</t>
    </r>
    <r>
      <rPr>
        <sz val="8.1"/>
        <color indexed="8"/>
        <rFont val="Helvetica  "/>
      </rPr>
      <t>m.</t>
    </r>
  </si>
  <si>
    <t>Número de casos de Infecciones Respiratorias Agudas (en menores de 5 años)</t>
  </si>
  <si>
    <t>Cantidad de casos diagnosticados de enfermedades tipo Influenza, en menores de 5 años.</t>
  </si>
  <si>
    <t>Cantidad de casos diagnosticados de enfermedades tipo Bronquiolitis, en menores de 5 años.</t>
  </si>
  <si>
    <t>Cantidad de casos diagnosticados de enfermedades tipo Neumonía en menores de 5 años.</t>
  </si>
  <si>
    <t>Existencia y monitoreo de un sistema de medición para el desarrollo de inventarios de GEI</t>
  </si>
  <si>
    <t>(Emisiones de GEI)/
(Cantidad de población ciudad al 31 de diciembre de cada año)</t>
  </si>
  <si>
    <t>Emisiones GEI basada en censo e inventario, por año</t>
  </si>
  <si>
    <t>Cantidad de población en la ciudad, al 31 de diciembre de cada año</t>
  </si>
  <si>
    <t>(Emisiones de GEI)/
(PBG de la ciudad)</t>
  </si>
  <si>
    <t>Emisiones GEI / PBG</t>
  </si>
  <si>
    <t>Emisiones de GEI: N/D
PBG: N/D</t>
  </si>
  <si>
    <t>Existencia de planes de mitigación GEI con metas de reducción sectoriales y sistema de monitoreo</t>
  </si>
  <si>
    <t>Existencia, monitoreo y cumplimiento de mecanismos de regulación para reducir la polución acústica</t>
  </si>
  <si>
    <t>Elaboración propia en base a: MGP | Secretaría de Gobierno</t>
  </si>
  <si>
    <t>Existencia de mapas de riesgo de la ciudad ante amenazas naturales (geofísicas e hidrometereológicas) y análisis de vulnerabilidad</t>
  </si>
  <si>
    <t>Elaboración propia en base a: MGP | Enosur | Dirección de Defensa Civil</t>
  </si>
  <si>
    <t>Mapas de riesgo de la ciudad a escala a menos 1:10000</t>
  </si>
  <si>
    <t>Existencia de mapas actualizados de riesgo de la ciudad que incluyen amenazas naturales (geofísicos e hidrometereológicos) y análisis de vulnerabilidad</t>
  </si>
  <si>
    <t>Existencia de mapas actualizados de riesgo y vulnerabilidad al cambio climático</t>
  </si>
  <si>
    <t>Porcentaje infraestructura crítica en riesgo debido a construcción inadecuada y/o ubicación en áreas con riesgo no mitigable</t>
  </si>
  <si>
    <t>(Cantidad de acciones del plan de gestión del riesgo de desastres y adaptación al cambio climático implementadas)/
(Cantidad de acciones del plan de gestion del riesgo de desastres y adaptación al cambio climático)</t>
  </si>
  <si>
    <t>No existe o no se pudo acceder a un plan de gestión de riesgos de desastres y de adaptación al cambio climático</t>
  </si>
  <si>
    <t xml:space="preserve">Existencia de un plan aprobado y actualizado de plan de contingencia a la ocurrencia de distintos tipos de amenazas naturales </t>
  </si>
  <si>
    <t xml:space="preserve">Existencia de plan aprobado y actualizado de gestión del riesgo de desastres (PGRD) para reducir la vulnerabilidad a las amenazas naturales. </t>
  </si>
  <si>
    <t>Existencia de plan aprobado y actualizado de adaptación al cambio climático</t>
  </si>
  <si>
    <t>Disponibilidad o aplicación de recursos públicos locales para atender emergencias, reducir vulnerabilidad ex-ante y existencia de esquemas de transferencia del riesgo (e.g. seguros)</t>
  </si>
  <si>
    <t>El Plan Estrátegico y el Plan/Código de Ordenamiento Territorial toman en cuenta el análisis de riesgo a las principales amenazas naturales</t>
  </si>
  <si>
    <t>Cantidad de acciones del plan de gestión del riesgo de desastres y adaptación al cambio climático implementadas.</t>
  </si>
  <si>
    <t>Cantidad de acciones del plan de gestion del riesgo de desastres y adaptación al cambio climático.</t>
  </si>
  <si>
    <t>Valor económico/cantidad de infraestructura crítica, para cada clase, en riesgo debido a construcción inadecuada y/o ubicación en áreas con riesgo no mitigable</t>
  </si>
  <si>
    <t xml:space="preserve">Valor económico/cantidad de infraestructura crítica, para cada clase. </t>
  </si>
  <si>
    <t>Porcentaje de viviendas en riesgo debido a construcción inadecuada y/o ubicación en áreas con riesgo no mitigable</t>
  </si>
  <si>
    <t>Porcentaje infraestructura crítica en riesgo debido a ubicación en áreas con riesgo no mitigable</t>
  </si>
  <si>
    <t xml:space="preserve">No existe o no se pudo acceder a versión actualizada de mapa de riesgos ante amenazas naturales.
</t>
  </si>
  <si>
    <t>(Valor económico/cantidad de infraestructura crítica, para cada clase/sector, en riesgo debido a construcción inadecuada y/o ubicación en áreas con riesgo no mitigable)/
(Valor económico/cantidad de infraestructura crítica, para cada clase/sector)</t>
  </si>
  <si>
    <t>(Cantidad de viviendas en riesgo debido a construcción inadecuada y/o ubicación en áreas con riesgo no mitigable, ubicadas en las Zonas Urbanas)/
(Cantidad de viviendas estimadas en las Zonas Urbanas al 31 de diciembre de cada año)</t>
  </si>
  <si>
    <t>Cantidad de viviendas en riesgo debido a construcción inadecuada y/o ubicación en áreas con riesgo no mitigable, ubicadas en las Zonas Urbanas</t>
  </si>
  <si>
    <t>La EPH del INDEC permite estimar el porcentaje de hogares permanentes con acceso ubicados en zonas inundables en los últimos 12 meses. También aquellos que habitan viviendas con ciertos problemas estructurales.</t>
  </si>
  <si>
    <t>Porcentaje de la población en Zonas Urbanas de la ciudad que viven en asentamientos informales</t>
  </si>
  <si>
    <t>(Cantidad de población que vive en asentamientos informales en las Zonas Urbanas)/
(Cantidad de población en Zonas Urbanas al 31 de diciembre de cada año)</t>
  </si>
  <si>
    <t>No existe registros sistemáticos de la población radicada en asentamientos informales.</t>
  </si>
  <si>
    <t>Cantidad de población que vive en asentamientos informales en Zonas Urbanas:</t>
  </si>
  <si>
    <t>Registro Provincial de Villas y/o Asentamientos Precarios</t>
  </si>
  <si>
    <t>Quinquenal</t>
  </si>
  <si>
    <t>Tasa de crecimiento anual de la huella urbana.</t>
  </si>
  <si>
    <t>(Superficie Huella Urbana al 31 de diciembre del año)/
(Superficie Huella Urbana al 31 de diciembre de 5 años previos)</t>
  </si>
  <si>
    <t>Superficie Huella Urbana correspondiente al año t</t>
  </si>
  <si>
    <t>Superficie Huella Urbana correspondiente al año t-5</t>
  </si>
  <si>
    <t>Densidad neta de la población urbana</t>
  </si>
  <si>
    <t>(Cantidad de población en Zonas Urbanas al 31 de diciembre de cada año)/
(Superficie neta de las Zonas Urbanas al 31 de diciembre de cada año)</t>
  </si>
  <si>
    <t>Superficie neta corresponde a la superficie de las Zonas Urbanas descontadas las superficies destinadas a circulación pública y espacios verdes públicos recreativos.</t>
  </si>
  <si>
    <t>Superficie neta urbanizada de las Zonas Urbanas, al 31 de diciembre de cada año</t>
  </si>
  <si>
    <t>(Cantidad de hogares que habitan viviendas recuperables y que sufren hacinamiento por cuarto)/
(Cantidad total de hogares)</t>
  </si>
  <si>
    <t>(Cantidad de hogares que habitan viviendas irrecuperables y que sufren hacinamiento por hogar)/
(Cantidad total de hogares)</t>
  </si>
  <si>
    <t>Elaboración propia en base a CNPyV.</t>
  </si>
  <si>
    <t>Bajo el esquema tradicional del INDEC, la recuperabilidad se considera para hogares en casas Tipo "B". Bajo el esquema alternativo de SDUV-UNQ(2007), se incluyen hogares en viviendas de calidad constructiva que no cumplen simultáneamente con calidad constructiva en materiales CALMAT I, inodoro con descarga de agua a cloaca o a pozo con cámara séptica, y cocina con provisión de agua. 
En ambos, el hacinamiento por cuarto corresponde a hogares con más de 3 personas por cuarto.</t>
  </si>
  <si>
    <t xml:space="preserve">(Cantidad de clientes domiciliarios del servicio de agua potable en las Zonas Urbanas al 31 de diciembre de cada año)/
(Cantidad de viviendas estimadas en las Zonas Urbanas al 31 de diciembre de cada año). </t>
  </si>
  <si>
    <r>
      <t>Cantidad de clientes domiciliarios del servicio agua en las Zonas Urbanas al 31 de diciembre de cada año: OSSE
Cantidad de viviendas estimadas en las Zonas Urbanas al 31 de diciembre de cada año: Elaboración propia en base a</t>
    </r>
    <r>
      <rPr>
        <sz val="9"/>
        <color theme="1"/>
        <rFont val="Helvetica  "/>
      </rPr>
      <t xml:space="preserve"> MGP|DIE</t>
    </r>
  </si>
  <si>
    <t>Otras mediciones similares disponibles</t>
  </si>
  <si>
    <t>Volumen de agua producida para usos domiciliarios (neta de "Agua No Contabilizada") dividido población consumidora de agua de red.</t>
  </si>
  <si>
    <t>OSSE realiza una estimación del porcentaje de muestras satisfactorias, ponderadas según metodología no suministrada</t>
  </si>
  <si>
    <t xml:space="preserve">La ciudad registra una importante cantidad de viviendas no ocupadas de manera permanente, de acuerdo con el CNPyV 2010.
La información necesaria se releva decenalmente para cada Censo Nacional.
OSSE cuenta con información de cantidad de clientes domiciliarios con conexiones a la red de efluentes, pero no de cantidad de hogares permanentes con acceso a dicha red. </t>
  </si>
  <si>
    <t>Cantidad de clientes domiciliarios con servicio cloacas en las Zonas Urbanas al 31 de diciembre de cada año: OSSE
Cantidad de viviendas estimadas en las Zonas Urbanas al 31 de diciembre de cada año: Elaboración propia en base a MGP|DIE</t>
  </si>
  <si>
    <t>Superficie Zonas Urbanas de la ciudad con recolección regular de residuos sólidos: MGP|ENOSUR
Superficie Zonas Urbanas de la ciudad: Elaboración propia</t>
  </si>
  <si>
    <t>Cantidad de clientes domiciliarios del servicio de energía electrica en las Zonas Urbanas al 31 de diciembre de cada año: EDEA, Cooperativas Camet y Mar del Plata.
Cantidad de viviendas estimadas en las Zonas Urbanas al 31 de diciembre de cada año: Elaboración propia en base a MGP|DIE</t>
  </si>
  <si>
    <t>Las cuentas domiciliarias deben excluir las que corresponden a lotes sin edificación (v.g. baldíos)</t>
  </si>
  <si>
    <t>La consideración de consumos no domiciliarios debe separar entre consumos comerciales e industriales que reemplaza consumos domicilarios (v.g. lavaderos, restaurants, etc) y consumos comerciales e industriales que no reemplazan consumos domiciliarios</t>
  </si>
  <si>
    <t>De acuerdo con el criterio de la ICES, la recolección regular se entiende con frecuencia al menos de una vez por semana.</t>
  </si>
  <si>
    <t>Los clientes domiciliarios deben incluir clientes estacionales y con tarifa social</t>
  </si>
  <si>
    <t>Cantidad de clientes domiciliarios del servicio de gas en las Zonas Urbanas al 31 de diciembre de cada año: EDEA.
Cantidad de viviendas estimadas en las Zonas Urbanas al 31 de diciembre de cada año: Elaboración propia en base a MGP|DIE</t>
  </si>
  <si>
    <t xml:space="preserve">EDEA, Cooperativas </t>
  </si>
  <si>
    <t>En caso de contar con todos los datos, promedio ponderado por la cantidad de clientes de cada prestador. En caso contrario, solo para EDEA</t>
  </si>
  <si>
    <t>EDEA cuenta con la información sobre el consumo promedio por cada conexión domiciliaria</t>
  </si>
  <si>
    <t>Consumo anual residencial de energía electrica per cápita</t>
  </si>
  <si>
    <t>Cantidad total de internaciones y casos con diágnostico confirmado sin internación por (i) Tipo Influenza (ii) Bronquiolitis (iii) Neumonía, en menores de cinco años</t>
  </si>
  <si>
    <t>Emisiones de GEI: N/D
Cantidad de población al 31 de diciembre de cada año: Elaboración propia en base a MGP|DIE</t>
  </si>
  <si>
    <t>Bajo el esquema tradicional del INDEC, la irrecuperabilidad se considera para hogares en ranchos, casillas, piezas en inquilinato, local no construido como vivienda y vivienda móvil. Bajo el esquema alternativo de SDUV-UNQ(2007), aquellos en casas con calidad constructiva CALMAT IV y V para el Censo 2001 y CALMAT IV para el Censo 2010. 
en ambos, el hacinamiento por hogar considera el caso de más de un hogar por vivienda.</t>
  </si>
  <si>
    <t>La EPH del INDEC incluye variables que permitirían contar con aproximaciones, pero los resultados del procesamiento no lucen consistentes con otras mediciones disponibles</t>
  </si>
  <si>
    <t>[ Volumen anual agua ingresada al sistema * (1- Porcentaje de Agua No Contabilizada) - Volumen anual agua destino no domiciliario ] / (Población estable estimada Zonas Urbanas * Porcentaje de hogares con acceso red agua + Turistas Estables )</t>
  </si>
  <si>
    <t>(Superficie Areas Verdes dentro de Zonas Urbanas de la ciudad)/((Cantidad de población en Zonas Urbanas al 31 de diciembre de cada año))</t>
  </si>
  <si>
    <t>Superficie Areas Verdes dentro de Zonas Urbanas de la ciudad: N/D
Cantidad de población en Zonas Urbanas al 31 de diciembre de cada año: Elaboración propia en base a MGP|DIE</t>
  </si>
  <si>
    <t>Áreas Públicas Recreación por 100.000 habitantes</t>
  </si>
  <si>
    <t>(Superficie Áreas Públicas Recreación dentro de Zonas Urbanas de la ciudad)/((Cantidad de población en Zonas Urbanas al 31 de diciembre de cada año))</t>
  </si>
  <si>
    <t>Superficie Áreas Públicas Recreación dentro de Zonas Urbanas de la ciudad: N/D
Cantidad de población en Zonas Urbanas al 31 de diciembre de cada año: Elaboración propia en base a MGP|DIE</t>
  </si>
  <si>
    <t>Existencia de un plan de usos del territorio activamente implementado</t>
  </si>
  <si>
    <t>El INDEC ha dejado de calcular el porcentaje de pobreza a partir de 2013, aunque ha anunciado retomar la divulgación a partir de sept-16</t>
  </si>
  <si>
    <t>(Cantidad de población en el aglomerado Mar del Plata-Batan, con ingresos familiares por debajo de la Canasta Básica Total, estimada por FIEL)/(Cantidad de población en el aglomerado Mar del Plata-Batan)</t>
  </si>
  <si>
    <t>FCEyS, en base a FIEL y EPH</t>
  </si>
  <si>
    <t>Porcentaje de la viviendas en Zonas Urbanas de la ciudad ubicadas en asentamientos informales</t>
  </si>
  <si>
    <t>(Cantidad de viviendas ubicadas en asentamientos informales en las Zonas Urbanas)/
(Cantidad de viviendas en Zonas Urbanas al 31 de diciembre de cada año)</t>
  </si>
  <si>
    <r>
      <t xml:space="preserve">Cantidad de viviendas en asentamientos informales en Zonas Urbanas: MGP en base a Registro Público Provincial de Villas y/o Asentamientos Precarios de la Provincia de Buenos Aires.
Cantidad de viviendas al 31 de diciembre de cada año: Elaboración propia en base a </t>
    </r>
    <r>
      <rPr>
        <sz val="9"/>
        <color theme="1"/>
        <rFont val="Helvetica  "/>
      </rPr>
      <t>MGP|DIE</t>
    </r>
  </si>
  <si>
    <r>
      <t xml:space="preserve">Cantidad de población que vive en asentamientos informales en Zonas Urbanas:  N/D
Cantidad de población al 31 de diciembre de cada año: Elaboración propia en base a </t>
    </r>
    <r>
      <rPr>
        <sz val="9"/>
        <color theme="1"/>
        <rFont val="Helvetica  "/>
      </rPr>
      <t>MGP|DIE</t>
    </r>
  </si>
  <si>
    <t>FCEyS, en base a EPH</t>
  </si>
  <si>
    <t>MGP| Dirección Movilidad</t>
  </si>
  <si>
    <t>Fórmula Indicador</t>
  </si>
  <si>
    <t>En otras ciudades, la Encuesta de Origen Destino (EOD) se realiza con frecuencia mayor a un año, debido al costo, complejidad, entre otras.</t>
  </si>
  <si>
    <t>Porcentaje de uso de vehículo motor privado (autos y motos)</t>
  </si>
  <si>
    <t>Porcentaje de uso de transporte público (incluyendo taxis y remis)</t>
  </si>
  <si>
    <t>Porcentaje de uso de bicicletas</t>
  </si>
  <si>
    <t>Porcentaje de uso de movilidad a pie</t>
  </si>
  <si>
    <t>(Cantidad de autos registrados en la ciudad que utilizan tecnologías limpias, al 31 de diciembre de cada año)/(Cantidad de automóviles registrados en la ciudad, al 31 de diciembre de cada año)</t>
  </si>
  <si>
    <t>(Cantidad de víctimas mortales en accidentes de tránsito)/(Cantidad de población al 31 de diciembre de cada año)</t>
  </si>
  <si>
    <t>Cantidad de víctimas mortales en accidentes de tránsito: MGP|DIE
Cantidad de población al 31 de diciembre de cada año: MGP|DIE</t>
  </si>
  <si>
    <t>Existencia de políticas y prácticas para la gestión adecuada de la demanda de tránsito activamente implementadas</t>
  </si>
  <si>
    <t>MGP| DIE</t>
  </si>
  <si>
    <t>Número de automóviles y otros vehículos a motor per cápita</t>
  </si>
  <si>
    <t>Los vehículos a motor no incluyen vehículos privados destinados a taxi y remis.</t>
  </si>
  <si>
    <t>fórmula Indicador</t>
  </si>
  <si>
    <t>Cantidad de días para obtener habilitación comercial inmediata * Porcentaje de habilitaciones inmediatas + Cantidad de días para obtener habilitación comercial por expediente * Porcentaje de habilitaciones por expediente.</t>
  </si>
  <si>
    <t>MGP| Dirección de Informática</t>
  </si>
  <si>
    <t>Considerar los casos iniciados y finalizados dentro de cada año.</t>
  </si>
  <si>
    <t>MGP| Dirección de Movilidad</t>
  </si>
  <si>
    <t>La medición del PBG de la ciudad se realiza a partir de convenios entre la FCEyS de la UNMDP y la MGP</t>
  </si>
  <si>
    <t>Promedio ponderado por pernoctaciones mensuales del gasto promedio diario por turista por mes convertido en dólares (cfr. Tipo de Cambio Vendedor del BNA del último día de cada mes).</t>
  </si>
  <si>
    <t>Gasto promedio diario por turista por mes: EMTUR
Tipo de Cambio Dólar Vendedor: BNA</t>
  </si>
  <si>
    <t>El gasto promedio incluye una estimación del gasto desde la salida del hogar hasta su regreso, incluyendo transporte, alojamiento, comidas, esparcimiento, entre otros.</t>
  </si>
  <si>
    <t>(Cantidad de pernoctaciones en los meses de abril a noviembre de cada año)/(Cantidad de pernoctaciones anuales)</t>
  </si>
  <si>
    <t>EMTUR</t>
  </si>
  <si>
    <t>(Cantidad de arribos en los meses de abril a noviembre de cada año)/(Cantidad de arribos anuales)</t>
  </si>
  <si>
    <t>Promedio ponderado por turistas estables mensuales de la estadía promedio por mes.</t>
  </si>
  <si>
    <t>Porcentaje de superficie de playas balnearias sin obras de protección costera, del total de playas balnearias</t>
  </si>
  <si>
    <t>La ciudad no cuenta con un inventario georeferenciado de carácterísticas de playas balnearias, para todas las jurisdicciones, incluyendo superficie, obras de protección, etc.</t>
  </si>
  <si>
    <t>(Superficie de playas balnearias, para todas las jurisdicciones, sin obras de protección costera)/(Superficie total de playas balnearias, para todas las jurisdicciones)</t>
  </si>
  <si>
    <t>El EMTUR realiza habitualmente una encuesta de percepción y satisfacción del residente con el turismo, donde se consulta (entre otros) el grado de acuerdo con la afirmación de que el turismo es beneficioso para la ciudad</t>
  </si>
  <si>
    <t>Porcentaje de encuestados que está "Muy de Acuerdo" o "De Acuerdo" con que el turismo es beneficioso para la ciudad</t>
  </si>
  <si>
    <t>(Cantidad de playas turísticas con certificación ambiental)/(Cantidad total de playas turísticas)</t>
  </si>
  <si>
    <t>EMTUR
CEBRA</t>
  </si>
  <si>
    <t>Porcentaje de delitos cometidos en temporada alta en el centro urbano</t>
  </si>
  <si>
    <t>(Cantidad de empresas turísticas -hoteles, restaurants- con certificación ambiental)/(Cantidad total de empresas turísticas)</t>
  </si>
  <si>
    <t>EMTUR
AHyG</t>
  </si>
  <si>
    <t>Se consideró la certificación mencionada en la ICES como referencia y/o alguna de similar contenido nacional o provincial</t>
  </si>
  <si>
    <t>(Cantidad de empleos en Hoteles, Restaurantes y ciertas Actividades Inmobiliaras, Empresariales y de Alquiler)/(Cantidad de empleos totales)</t>
  </si>
  <si>
    <t>Porcentaje de delitos y cometidos en temporada alta en el centro urbano</t>
  </si>
  <si>
    <t>No existen o no se ha podido acceder a estadísticas por tipo de delito, por mes y geolocalizadas.</t>
  </si>
  <si>
    <t>Tasa de desempleo</t>
  </si>
  <si>
    <t>Promedio Anual de la Tasa de Desempleo en el Aglomerado Mar del Plata-Batan</t>
  </si>
  <si>
    <t>Tasa de desempleo aglomerado Mar del Plata-Batán</t>
  </si>
  <si>
    <t>Empleo informal aglomerado Mar del Plata-Batán</t>
  </si>
  <si>
    <t xml:space="preserve">El INDEC cuenta con estimaciones del mercado laboral para el aglomerado Mar del Plata-Batan </t>
  </si>
  <si>
    <t>El sector informal fue delimitado a partir de las siguientes categorías ocupacionales: los patrones de microempresas, los asalariados de las mismas, los trabajadores independientes, y los trabajadores no remunerados que se desempeñan en establecimientos de sus familiares. En esta categorización se excluye al sector doméstico, debido a que las unidades que contratan este tipo de servicios no conforman establecimientos económicos en el sentido de combinar factores productivos que asumen riesgos empresariales para la obtención de beneficios.</t>
  </si>
  <si>
    <t>Porcentaje de empleos en el sector informal de la economía en el Aglomerado Mar del Plata-Batan</t>
  </si>
  <si>
    <t>(Cantidad de abonos de internet banda ancha fija en las Zonas Urbanas)/
(Cantidad de población en Zonas Urbanas al 31 de diciembre de cada año) * 100</t>
  </si>
  <si>
    <t>(Cantidad de abonos de internet banda ancha móvil en las Zonas Urbanas)/
(Cantidad de población en Zonas Urbanas al 31 de diciembre de cada año) * 100</t>
  </si>
  <si>
    <t>(Cantidad de líneas de telefono celular en las Zonas Urbanas)/
(Cantidad de población en Zonas Urbanas al 31 de diciembre de cada año) * 100</t>
  </si>
  <si>
    <t xml:space="preserve">Tasa de alfabetismo </t>
  </si>
  <si>
    <t>Tasa de alfabetismo</t>
  </si>
  <si>
    <t>No existe información desagregada a nivel de ciudad en pruebas de calidad existentes (PISA, ONE)</t>
  </si>
  <si>
    <t>Ratio estudiantes /docentes en escuelas primarias</t>
  </si>
  <si>
    <t>(Cantidad de alumnos en escuelas primarias)/(Cantidad de docentes en escuelas primarias)</t>
  </si>
  <si>
    <t>Cantidad de alumnos y docentes en escuelas primarias de gestión pública: SAD
Cantidad de alumnos y docentes en escuelas de gestión privada: DIEPREGEP</t>
  </si>
  <si>
    <t>Los docentes no incluyen personal directivo</t>
  </si>
  <si>
    <t>La EPH del INDEC permite estimar la condición de asistencia escolar por rango de edad de los integrantes del hogar, así como la población en el respectivo rango etario</t>
  </si>
  <si>
    <t>(Cantidad de alumnos entre 6 a 11 años de edad que asisten al sistema escolar)/(Población de 6 a 11 años)</t>
  </si>
  <si>
    <t>(Cantidad de alumnos entre 3 a 5 años de edad que asisten al sistema escolar)/(Población de 3 a 5 años)</t>
  </si>
  <si>
    <t>(Cantidad de alumnos entre 16 a 18 años de edad que asisten al sistema escolar)/(Población de 16 a 18 años)</t>
  </si>
  <si>
    <t>(Cantidad de alumnos entre 12 a 15 años de edad que asisten al sistema escolar)/(Población de 12 a 15 años)</t>
  </si>
  <si>
    <t>(Cantidad de automóviles y otros vehículos a motor registrados en la ciudad, al 31 de diciembre de cada año)/
(Cantidad de población en la ciudad al 31 de diciembre de cada año)</t>
  </si>
  <si>
    <t>Cantidad de alumnos activos: UNMDP, UFASTA, UCAECE, UAA, UTN
Cantidad de población al 31 de diciembre de cada año: MGP|DIE</t>
  </si>
  <si>
    <t>La condición de alumno "activo" puede diferir de acuerdo con las distintas instituciones educativas.</t>
  </si>
  <si>
    <t>Cantidad de homicidios dolosos: CEMAED.
Cantidad de población al 31 de diciembre de cada año: MGP|DIE</t>
  </si>
  <si>
    <t>(Cantidad de victimas en homicidios dolosos de entre 15 y 24 años)/(Población entre 15 a 24 años)</t>
  </si>
  <si>
    <t>(Cantidad de presuntos autores de homicidios entre 15 y 24 años)/(Cantidad de homicidios dolosos)</t>
  </si>
  <si>
    <t>Pueden no conocerse detalles de los presuntos autores de un homicidio.</t>
  </si>
  <si>
    <t>Cantidad de homicidios dolosos de mujeres en casos de violencia de género: CEMAED (en 2014).
Cantidad de homicidios dolosos: CEMAED.</t>
  </si>
  <si>
    <t>Cantidad de homicidios dolosos de victimas entre 15 y 24 años: CEMAED (en 2014).</t>
  </si>
  <si>
    <t>Robo con violencia cada 100.000 habitantes</t>
  </si>
  <si>
    <t>Robos con violencia por población joven (entre 15 y 24 años)</t>
  </si>
  <si>
    <t>IPP por Robos con violencia cada 100.000 habitantes</t>
  </si>
  <si>
    <t>Cantidad de IPP por robos en el Departamento Judicial Mar del Plata; Fiscalia General.
Cantidad de población al 31 de diciembre de cada año: MGP|DIE</t>
  </si>
  <si>
    <t>Existe información con niveles de agregación que no coinciden con el que se requiere, para distintas instancias y de acuerdo con la intervención de distintas instituciones (denuncias, procedimientos, procesos judiciales).</t>
  </si>
  <si>
    <t>(Cantidad de IPP por robos en el Departamento Judicial Mar del Plata con presuntos autores entre 15 y 24 años)/(Cantidad de IPP por robos en el Departamento Judicial Mar del Plata)</t>
  </si>
  <si>
    <t>Existe información con niveles de agregación que no coinciden con el que se requiere, para distintas instancias y de acuerdo con la intervención de distintas instituciones (denuncias, procedimientos, procesos judiciales).
El Fuero de Responsabilidad Penal Juvenil tiene un criterio etario diferente</t>
  </si>
  <si>
    <t>IPP por Hurtos cada 100.000 habitantes</t>
  </si>
  <si>
    <t>Cantidad de IPP por hurtos en el Departamento Judicial Mar del Plata; Fiscalia General.
Cantidad de población al 31 de diciembre de cada año: MGP|DIE</t>
  </si>
  <si>
    <t>(Cantidad de IPP por hurtos en el Departamento Judicial Mar del Plata con presuntos autores entre 15 y 24 años)/(Cantidad de IPP por hurtos en el Departamento Judicial Mar del Plata)</t>
  </si>
  <si>
    <t>No existe medición sistemática de percepción de seguridad</t>
  </si>
  <si>
    <t>Promedio simple de porcentaje de respondentes en la EPC que se sienten seguros caminando en la ciudad y en cada respectivo barrio.</t>
  </si>
  <si>
    <t>EPC</t>
  </si>
  <si>
    <t>No existe medición sistemática de percepción de honestidad de la policia.
La EPC evalua la confianza en la policia, en lugar de la percepción de la honestidad.</t>
  </si>
  <si>
    <t>No existen estimaciones locales, que requieren de datos censales y de información de defunciones desagregadas por rango etario.</t>
  </si>
  <si>
    <t>(Cantidad de defunciones en niños de 0 a 5 años)/(Cantidad de nacimientos)</t>
  </si>
  <si>
    <t>Cantidad de médicos: Colegio de Médicos Distrito IX
Cantidad de población en la ciudad al 31 de diciembre de cada año: MGP| DIE</t>
  </si>
  <si>
    <t>Por médicos inscriptos se entienden aquellos matriculados en otros Distritos pero que residen y ejercen en el Distrito de la ciudad.</t>
  </si>
  <si>
    <t>(Cantidad de médicos matriculados y residentes + Cantidad de médicos inscriptos)/(Cantidad de población en la ciudad al 31 de diciembre de cada año) * 1.000</t>
  </si>
  <si>
    <t>(Cantidad de camas internación)/(Cantidad de población en la ciudad al 31 de diciembre de cada año) * 100.000</t>
  </si>
  <si>
    <t>(Cantidad de alumnos "activos" en carreras de nivel superior en universidades)/(Cantidad de población en la ciudad al 31 de diciembre de cada año) * 100.000</t>
  </si>
  <si>
    <t>(Cantidad de homicidios dolosos)/(Cantidad de población en la ciudad al 31 de diciembre de cada año) * 100.000</t>
  </si>
  <si>
    <t>(Cantidad de IPP por robos en el Departamento Judicial Mar del Plata)/(Cantidad de población en la ciudad al 31 de diciembre de cada año) * 100.000</t>
  </si>
  <si>
    <t>(Cantidad de IPP por hurtos en el Departamento Judicial Mar del Plata)/(Cantidad de población en la ciudad al 31 de diciembre de cada año) * 100.000</t>
  </si>
  <si>
    <t>Cantidad de camas internación: Zona Sanitaria VIII (establecimientos públicos). FECLIBA y otros establecimientos privados de salud (establecimientos privados).
Cantidad de población en la ciudad al 31 de diciembre de cada año: MGP| DIE</t>
  </si>
  <si>
    <t xml:space="preserve">Elaboración propia en base a MGP  </t>
  </si>
  <si>
    <t>Elaboración propia en base a PEM</t>
  </si>
  <si>
    <t>HCD</t>
  </si>
  <si>
    <r>
      <t xml:space="preserve">El </t>
    </r>
    <r>
      <rPr>
        <i/>
        <sz val="9"/>
        <color indexed="8"/>
        <rFont val="Helvetica  "/>
      </rPr>
      <t xml:space="preserve">Transparency Index </t>
    </r>
    <r>
      <rPr>
        <sz val="9"/>
        <color indexed="8"/>
        <rFont val="Helvetica  "/>
      </rPr>
      <t>solo se publica a nivel nacional</t>
    </r>
  </si>
  <si>
    <t>Considerar el funcionamiento normativo de control y auditoria de cuentas públicas locales por parte del HTC.</t>
  </si>
  <si>
    <t>(Total Ingresos Origen Municipal)/(Total Ingresos)</t>
  </si>
  <si>
    <t>Considerar el total de ingresos según Cálculo de Recursos.
Considerar el indicador tanto para la Administración Central como con carácter consolidado con los Organismos Descentralizados.</t>
  </si>
  <si>
    <t>El gobierno local no cobra impuestos sobre la propiedad</t>
  </si>
  <si>
    <t>(Total Ingresos por Transferencias Otras Jurisdicciones)/(Total Ingresos)</t>
  </si>
  <si>
    <t>Ingresos de otras fuentes como porcentaje del ingreso total</t>
  </si>
  <si>
    <t>(Total Ingresos Otros Origenes)/(Total Ingresos)</t>
  </si>
  <si>
    <t>(Total Ingresos por Transferencias con uso específico)/(Total Ingresos Transferencias Otras Jurisdicciones)</t>
  </si>
  <si>
    <t>El gobierno local no cobra impuestos, sino que recauda ingresos no tributarios</t>
  </si>
  <si>
    <t>Ingresos No Tributarios recaudados como porcentaje del total liquidado</t>
  </si>
  <si>
    <t>(Total Recaudación TSU del ejercicio)/(Total Emisión TSU del ejercicio)</t>
  </si>
  <si>
    <t>Considerar el total de egresos y su clasificación en corriente y de capital según la CAIF.
Considerar el indicador tanto para la Administración Central como con carácter consolidado con los Organismos Descentralizados</t>
  </si>
  <si>
    <t>(Total Gastos Corrientes Devengados)/(Total Gastos)</t>
  </si>
  <si>
    <t>(Total Gastos Capital Devengados)/(Total Gastos)</t>
  </si>
  <si>
    <t>Gasto corriente como porcentaje del gasto total</t>
  </si>
  <si>
    <t>Gasto de capital como porcentaje del gasto total</t>
  </si>
  <si>
    <t>(Total Gastos Corrientes Devengados año t)/(Total Gastos Corrientes Devengados año t-1)</t>
  </si>
  <si>
    <t>Tasa de crecimiento anual del gasto corriente</t>
  </si>
  <si>
    <t>(Total Gastos Capital Devengados año t)/(Total Gastos Capital Devengados año t-1)</t>
  </si>
  <si>
    <t>(Total de Gastos Capital Devengados)/(PBG)</t>
  </si>
  <si>
    <t>La municipalidad no cuenta con sistemas de jubilación propias</t>
  </si>
  <si>
    <t>(Servicios de Capital e Interés de la Deuda Consolidada)/(Stock de Deuda Consolidada al inicio del año)</t>
  </si>
  <si>
    <t>(Deuda consolidada y Deuda flotante, al 31 de diciembre de cada año)/(Ingresos Corrientes)</t>
  </si>
  <si>
    <t>Considerar el indicador tanto para la Administración Central como con carácter consolidado para los Organismos Descentralizados</t>
  </si>
  <si>
    <t>Promedio movil de tres años de crecimiento anual de Servicios de Capital e Interés de la Deuda Consolidada</t>
  </si>
  <si>
    <t>La municipalidad cuenta con Deuda Consolidada y Deuda Flotante con proveedores</t>
  </si>
  <si>
    <t>Crecimiento anual del servicio de la deuda consolidada</t>
  </si>
  <si>
    <t>Crecimiento de la deuda total</t>
  </si>
  <si>
    <t xml:space="preserve">Promedio movil de tres años de crecimiento anual del total de la Deuda </t>
  </si>
  <si>
    <t>Indicador adaptado</t>
  </si>
  <si>
    <t>Otras Mediciones Similares  Disponibles</t>
  </si>
  <si>
    <t>Medición utilizada publicación</t>
  </si>
  <si>
    <t>Consideraciones sobre Información Disponible/Generada Fuentes Primarias</t>
  </si>
  <si>
    <t>Fórmula Indicador
(excepto por la consideración del volumen de agua destino no domiciliario)</t>
  </si>
  <si>
    <t>Volumen agua ingresada al sistema</t>
  </si>
  <si>
    <t>Turistas Estables</t>
  </si>
  <si>
    <t>OSSE no cuenta con micromedición para todos los consumidores domiciliarios; no cuenta o no ha podido suministrar una muestra representativa de mediciones.</t>
  </si>
  <si>
    <t xml:space="preserve">La ciudad registra una importante cantidad de viviendas no ocupadas de manera permanente.
OSSE cuenta con información de cantidad de clientes domiciliarios (no baldios) con conexiones a la red de agua, pero no de cantidad de hogares permanentes con acceso a la red de agua. </t>
  </si>
  <si>
    <t>Volumen de agua circunscrito en conos de depresión masivos, para niveles piezométricos por debajo del nivel del mar.</t>
  </si>
  <si>
    <t>OSSE realiza una estimación de la cobertura del servicio en Mar del Plata y Batán.
La EPH del INDEC permite estimar el porcentaje de hogares permanentes con acceso a red domiciliaria de agua para el aglomerado Mar del Plata-Batán, al cuarto trimestre de cada año (o último disponible)</t>
  </si>
  <si>
    <t>OSSE realiza una estimación de la cobertura del servicio en Mar del Plata y Batán.
La EPH del INDEC permite estimar el porcentaje de hogares permanentes con acceso a la red de efluentes cloacales para el aglomerado Mar del Plata-Batán, al cuarto trimestre de cada año (o último disponible)</t>
  </si>
  <si>
    <t>La EPH del INDEC permite estimar el porcentaje de hogares permanentes con acceso a gas para cocinar para el aglomerado Mar del Plata-Batán, al cuarto trimestre de cada año (o último disponible)</t>
  </si>
  <si>
    <t>(Cantidad de hogares permanentes con acceso a gas por garrafas en el aglomerado Mar del Plata-Batan, al cuarto trimestre de cada año o último disponible)/
(Cantidad de hogares permanentes en el aglomerado Mar del Plata-Batan, al cuarto trimestre de cada año o último disponible)</t>
  </si>
  <si>
    <t>(Cantidad de interrupciones en el año)/
(Cantidad de clientes en el año)</t>
  </si>
  <si>
    <t>(Consumo anual promedio energía eléctrica de clientes domiciliarios ubicados en las Zonas Urbanas)/
(Cantidad de habitantes promedio por vivienda)</t>
  </si>
  <si>
    <t>Consumo anual promedio energía eléctrica de clientes domiciliarios ubicados en las Zonas Urbanas: EDEA
Cantidad de habitantes promedio por vivienda: Elaboración propia en base a CNPyV</t>
  </si>
  <si>
    <t>Consumo anual promedio de energía eléctrica de clientes domiciliarios ubicados en las Zonas Urbanas</t>
  </si>
  <si>
    <t>Cantidad de habitantes por vivienda</t>
  </si>
  <si>
    <t>Sistema Público: Zona Sanitaria VIII
Sistema Privado: N/D</t>
  </si>
  <si>
    <t xml:space="preserve">
No existe un registro único o consolidado de los casos de enfermedades atendidos por el sistema público y por el sistema privado.</t>
  </si>
  <si>
    <t>No se ha actualizado la aplicación de metodología de inventario de fuentes para estimación de emisiones de GEI, desarrollado en la primera etapa de la ICES.</t>
  </si>
  <si>
    <t>Se adopta la definición de Villas y Asentamientos Precarios según Ley Provincial Nro. 14449</t>
  </si>
  <si>
    <t>Tasa de crecimiento anual de la huella urbana física</t>
  </si>
  <si>
    <t>Una parte de la información necesaria se releva decenalmente para cada Censo Nacional. 
Se requiere contar con una estimación sistemática de la superficie urbanizada neta</t>
  </si>
  <si>
    <t>Cantidad de población al 31 de diciembre de cada año: Elaboración propia en base a  MGP|DIE.
Superficie Neta de las Zonas Urbanas al 31 de diciembre de cada año: N/D</t>
  </si>
  <si>
    <t>Cantidad de población en el aglomerado Mar del Plata-Batan</t>
  </si>
  <si>
    <t>Cantidad de población en el aglomerado Mar del Plata-Batan, con ingresos familiares por debajo de la Canasta Básica Total, estimada por FIEL</t>
  </si>
  <si>
    <t>Se adopta la definición de Villas y Asentamientos Precarios según Ley Provincial Nro. 14449, incluyendo villas, asentamientos informales y otros</t>
  </si>
  <si>
    <t>Cantidad de viviendas ubicadas en asentamientos informales en las Zonas Urbanas</t>
  </si>
  <si>
    <t>Cantidad de viviendas en Zonas Urbanas al 31 de diciembre de cada año</t>
  </si>
  <si>
    <t>Coeficiente de Gini</t>
  </si>
  <si>
    <t>Cantidad de autos registrados en la ciudad que utilizan tecnologías limpias, al 31 de diciembre de cada año</t>
  </si>
  <si>
    <t>Cantidad de automóviles registrados en la ciudad, al 31 de diciembre de cada año</t>
  </si>
  <si>
    <t>Cantidad de víctimas mortales en accidentes de tránsito</t>
  </si>
  <si>
    <t>Cantidad de población al 31 de diciembre de cada año</t>
  </si>
  <si>
    <t>Cantidad de automóviles a motor (excluidos taxis y remis) registrados en la ciudad, al 31 de diciembre de cada año</t>
  </si>
  <si>
    <t>Cantidad de días para obtener habilitación comercial inmediata</t>
  </si>
  <si>
    <t>Cantidad de días para obtener habilitación comercial por expediente</t>
  </si>
  <si>
    <t>Porcentaje de habilitaciones inmediatas</t>
  </si>
  <si>
    <t>Tipo de Cambio BNA</t>
  </si>
  <si>
    <t>Cantidad de Arribos por Mes</t>
  </si>
  <si>
    <t>Cantidad de pernoctaciones por mes</t>
  </si>
  <si>
    <t>Estadía promedio mensual</t>
  </si>
  <si>
    <t>Gasto Promedio Turista por mes</t>
  </si>
  <si>
    <t>Cantidad de Playas Turísticas con Certificación Ambiental</t>
  </si>
  <si>
    <t>Cantidad total de playas turísticas}</t>
  </si>
  <si>
    <t>Cantidad de empresas Turísticas con Certificación Ambiental</t>
  </si>
  <si>
    <t>Cantidad total de empresas turísticas</t>
  </si>
  <si>
    <t>Cantidad de empleos en Hoteles, Restaurantes y ciertas Actividades Inmobiliaras, Empresariales y de Alquiler</t>
  </si>
  <si>
    <t>Cantidad de empleos totales)</t>
  </si>
  <si>
    <t>Cantidad de alumnos en escuelas primarias</t>
  </si>
  <si>
    <t>Cantidad de docentes en escuelas primarias</t>
  </si>
  <si>
    <t>Población de 3 a 5 años)</t>
  </si>
  <si>
    <t>Cantidad de alumnos entre 3 a 5 años de edad que asisten al sistema escolar</t>
  </si>
  <si>
    <t>Cantidad de alumnos entre 6 a 11 años de edad que asisten al sistema escolar</t>
  </si>
  <si>
    <t>Cantidad de alumnos entre 12 a 15 años de edad que asisten al sistema escolar</t>
  </si>
  <si>
    <t>Cantidad de alumnos entre 16 a 18 años de edad que asisten al sistema escolar</t>
  </si>
  <si>
    <t>Población de 6 a 11 años</t>
  </si>
  <si>
    <t>Población de 12 a 15 años</t>
  </si>
  <si>
    <t>Población de 16 a 18 años</t>
  </si>
  <si>
    <t>Cantidad de alumnos "activos" en carreras de nivel superior en universidades</t>
  </si>
  <si>
    <t>Cantidad de población en la ciudad al 31 de diciembre de cada año</t>
  </si>
  <si>
    <t>Cantidad de homicidios dolosos</t>
  </si>
  <si>
    <t>Cantidad de homicidios dolosos entre 15  y 24 años</t>
  </si>
  <si>
    <t>(Cantidad de homicidios de mujeres en casos de violencia de género)/(Cantidad de homicidios de mujeres)</t>
  </si>
  <si>
    <t>Cantidad de homicidios de mujeres en casos de violencia de género</t>
  </si>
  <si>
    <t>Cantidad de homicidios de mujeres</t>
  </si>
  <si>
    <t xml:space="preserve">Cantidad de IPP por robos </t>
  </si>
  <si>
    <t>Cantidad de IPP por hurtos</t>
  </si>
  <si>
    <t>Cantidad de defunciones en niños de 0 a 5 años</t>
  </si>
  <si>
    <t>Cantidad de nacimientos</t>
  </si>
  <si>
    <t>Cantidad de médicos matriculados y residentes + Cantidad de médicos inscriptos</t>
  </si>
  <si>
    <t>Cantidad de camas internación</t>
  </si>
  <si>
    <t>Total Ingresos Origen Municipal</t>
  </si>
  <si>
    <t>Total Ingresos</t>
  </si>
  <si>
    <t>Total Ingresos por Transferencias Otras Jurisdicciones</t>
  </si>
  <si>
    <t>Total Ingresos por Transferencias con uso específico</t>
  </si>
  <si>
    <t>Total Otros Ingresos</t>
  </si>
  <si>
    <t>Total Recaudación TSU del ejercicio</t>
  </si>
  <si>
    <t>Total Emisión TSU del ejercicio</t>
  </si>
  <si>
    <t>Total Gastos Corrientes Devengados</t>
  </si>
  <si>
    <t>Total Gastos</t>
  </si>
  <si>
    <t>Total Gastos Capital Devengados</t>
  </si>
  <si>
    <t>(Tarifa por servicio OSSE)/(Costo económico del servicio de OSSE)</t>
  </si>
  <si>
    <t>OSSE no cuenta o no ha provisto información sobre los costos económicos de la prestación de cada servicio</t>
  </si>
  <si>
    <t>Servicios de Capital e Interés de la Deuda Consolidada</t>
  </si>
  <si>
    <t>Stock de Deuda Consolidada al inicio del año</t>
  </si>
  <si>
    <t>Deuda consolidada y Deuda flotante, al 31 de diciembre de cada año</t>
  </si>
  <si>
    <t>Ingresos Corrientes</t>
  </si>
  <si>
    <r>
      <t xml:space="preserve">En plan mdq decia: Realizado en el año 2004 - </t>
    </r>
    <r>
      <rPr>
        <sz val="11"/>
        <color rgb="FFFF0000"/>
        <rFont val="DIN-Regular"/>
      </rPr>
      <t>ampliamente implementado.</t>
    </r>
  </si>
  <si>
    <t>Agua. Saneamiento y Drenaje</t>
  </si>
  <si>
    <t>Ambiente</t>
  </si>
  <si>
    <t>Vivienda y Uso de Suelo</t>
  </si>
  <si>
    <t>Economía y Empleo</t>
  </si>
  <si>
    <t xml:space="preserve">Seguridad  </t>
  </si>
  <si>
    <t>Gestión Pública Moderna y Participativa</t>
  </si>
  <si>
    <t>Gestión Económmica y Financiera</t>
  </si>
  <si>
    <t>ID WEB</t>
  </si>
  <si>
    <t>Las cuentas domiciliarias deben excluir las que corresponden a lotes sin edificación (v.g. baldíos). 
La cantidad de cuentas domiciliarias informadas supera las proyecciones de viviendas por zonas a partir de proyecciones de población de MGP|DIE</t>
  </si>
  <si>
    <t>Volumen agua ingresada al sistema: OSSE
Porcentaje agua no contabilizada: OSSE
Volumen agua destino no domiciliario: OSSE
Población estable estimada Zonas Urbanas en cada año: Elaboración propia en base a MGP|DIE
Turistas Estables: EMTUR</t>
  </si>
  <si>
    <t>Dadas las limitaciones de información, es conveniente la medición para un horizonte temporal anual.</t>
  </si>
  <si>
    <t>Validación de cumplimiento de acuerdo con criterio de semaforización de la ICES</t>
  </si>
  <si>
    <t>Se requiere de mayor análisis para operativizar los conceptos incluídos</t>
  </si>
  <si>
    <t>No se cuenta con medición sistemática de la huella urbana, de acuerdo con la metodología de la ICESDe acuerdo con la metodología ICES se entiende por Huella Urbana a la superficie con intensidad alta, media y baja de desarrollo.</t>
  </si>
  <si>
    <t>A3</t>
  </si>
  <si>
    <t>No existen categorías económicas en las tabulaciones oficiales que identifiquen explicitamente el turismo.
Se incluyeron ocupados incluidos en categorías 55, 56, 68, 77 a 82, de la Clasificación de Actividades Económicas para encuestas sociodemográficas del Mercosur (CAES 1.0)</t>
  </si>
  <si>
    <t>Porcentaje de la población de 3 a 5 años de edad asistiendo al sistema escolar</t>
  </si>
  <si>
    <t xml:space="preserve">
Es conveniente adecuarlo al nivel inicial educativo</t>
  </si>
  <si>
    <t>La información necesaria se releva decenalmente para cada Censo Nacional.
De acuerdo con el INDEC, solo se calculan y publican tasas de cobertura territoriales a nivel de provincias.</t>
  </si>
  <si>
    <t>El Fuero de Responsabilidad Penal Juvenil tiene un criterio etario diferente</t>
  </si>
  <si>
    <t>Considerar que esta variable se refiere a la respuesta judicial a la respectiva realidad que se pretende medir.</t>
  </si>
  <si>
    <t>B4</t>
  </si>
  <si>
    <t>No existe o no se pudo acceder a versión actualizada de mapa de riesgos ante amenazas naturales.
Incluir como infraestructura crítica a las incluidas en las siguientes clases/sectores: (1) Edificios municipales: incluyendo sedes administrativas y otras (2) Establecimientos educativos, todos los niveles, públicos y privados.
(3) Espacios verdes. (4) Establecimientos sanitarios, públicos y privados.</t>
  </si>
  <si>
    <t>Fuentes Primarias web</t>
  </si>
  <si>
    <r>
      <t>OSSE -</t>
    </r>
    <r>
      <rPr>
        <sz val="9"/>
        <color theme="1"/>
        <rFont val="Helvetica  "/>
      </rPr>
      <t xml:space="preserve"> MGP|DIE</t>
    </r>
  </si>
  <si>
    <r>
      <t>OSSE -</t>
    </r>
    <r>
      <rPr>
        <sz val="9"/>
        <color theme="1"/>
        <rFont val="Helvetica  "/>
      </rPr>
      <t xml:space="preserve"> MGP|DIE - EMTUR</t>
    </r>
  </si>
  <si>
    <t>EDEA - Elaboración propia en base a MGP|DIE</t>
  </si>
  <si>
    <t>EDEA - Elaboración propia en base a CNPyV</t>
  </si>
  <si>
    <t>EDEA - PBG en dólares según PPA: N/D</t>
  </si>
  <si>
    <t xml:space="preserve">CAMMESA - Elaboración propia en base a EDEA SA y CAMMESA.
</t>
  </si>
  <si>
    <t>Emisiones de GEI: N/D
Población: Elaboración propia en base a MGP|DIE</t>
  </si>
  <si>
    <r>
      <t xml:space="preserve">Población en asentamientos:  N/D
Población: Elaboración propia en base a </t>
    </r>
    <r>
      <rPr>
        <sz val="9"/>
        <color theme="1"/>
        <rFont val="Helvetica  "/>
      </rPr>
      <t>MGP|DIE</t>
    </r>
  </si>
  <si>
    <t>Población: Elaboración propia en base a MGP|DIE - 
Superficie Neta: N/D</t>
  </si>
  <si>
    <t>Superficie Areas Verdes: N/D</t>
  </si>
  <si>
    <t>Superficie Áreas Públicas N/D</t>
  </si>
  <si>
    <t>Ver Manual</t>
  </si>
  <si>
    <t>MGP|DIE</t>
  </si>
  <si>
    <t>EMTUR - BNA</t>
  </si>
  <si>
    <t>SAD -  DIEPREGEP</t>
  </si>
  <si>
    <t>UNMDP, UFASTA, UCAECE, UAA, UTN -  MGP|DIE</t>
  </si>
  <si>
    <t>CEMAED  - MGP|DIE</t>
  </si>
  <si>
    <t>CEMAED</t>
  </si>
  <si>
    <t xml:space="preserve"> Fiscalía General- Departamento Judicial Mar del Plata - MGP|DIE</t>
  </si>
  <si>
    <t>Colegio de Médicos Distrito IX - MGP| DIE</t>
  </si>
  <si>
    <t>Zona Sanitaria VIII -  FECLIBA y otros establecimientos privados de salud - MGP| DIE</t>
  </si>
  <si>
    <t>No se cuenta con una estimación del volumen de residuos recuperados por el circuito informal de reciclado.</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</si>
</sst>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164" formatCode="_-* #,##0.00\ _$_-;\-* #,##0.00\ _$_-;_-* &quot;-&quot;??\ _$_-;_-@_-"/>
    <numFmt numFmtId="165" formatCode="&quot;$&quot;#,##0"/>
    <numFmt numFmtId="166" formatCode="0.000"/>
    <numFmt numFmtId="167" formatCode="&quot;d&quot;General"/>
    <numFmt numFmtId="168" formatCode="&quot;p&quot;General"/>
    <numFmt numFmtId="169" formatCode="&quot;t&quot;General"/>
    <numFmt numFmtId="170" formatCode="&quot;s&quot;General"/>
    <numFmt numFmtId="171" formatCode="&quot;i&quot;General"/>
    <numFmt numFmtId="172" formatCode="&quot;v&quot;General"/>
    <numFmt numFmtId="173" formatCode="#,##0_ ;\-#,##0\ "/>
    <numFmt numFmtId="174" formatCode="000\-000\-0000\-0\-000"/>
    <numFmt numFmtId="175" formatCode="&quot;$&quot;#,##0_);[Red]\(&quot;$&quot;#,##0\)"/>
    <numFmt numFmtId="176" formatCode="0.0"/>
  </numFmts>
  <fonts count="79">
    <font>
      <sz val="11"/>
      <color theme="1"/>
      <name val="Calibri"/>
      <family val="2"/>
      <scheme val="minor"/>
    </font>
    <font>
      <b/>
      <sz val="16"/>
      <color indexed="9"/>
      <name val="Calibri"/>
      <family val="2"/>
    </font>
    <font>
      <sz val="12"/>
      <color indexed="8"/>
      <name val="Calibri"/>
      <family val="2"/>
    </font>
    <font>
      <b/>
      <sz val="12"/>
      <color indexed="8"/>
      <name val="Calibri"/>
      <family val="2"/>
    </font>
    <font>
      <b/>
      <sz val="16"/>
      <color indexed="8"/>
      <name val="Calibri"/>
      <family val="2"/>
    </font>
    <font>
      <b/>
      <sz val="12"/>
      <name val="Calibri"/>
      <family val="2"/>
    </font>
    <font>
      <vertAlign val="superscript"/>
      <sz val="12"/>
      <color indexed="8"/>
      <name val="Calibri"/>
      <family val="2"/>
    </font>
    <font>
      <sz val="12"/>
      <name val="Calibri"/>
      <family val="2"/>
    </font>
    <font>
      <sz val="12"/>
      <color indexed="8"/>
      <name val="Calibri"/>
      <family val="2"/>
    </font>
    <font>
      <b/>
      <sz val="14"/>
      <color indexed="8"/>
      <name val="Calibri"/>
      <family val="2"/>
    </font>
    <font>
      <sz val="10"/>
      <color indexed="8"/>
      <name val="Calibri"/>
      <family val="2"/>
    </font>
    <font>
      <sz val="11"/>
      <color indexed="8"/>
      <name val="Calibri"/>
      <family val="2"/>
    </font>
    <font>
      <sz val="8"/>
      <name val="Calibri"/>
      <family val="2"/>
    </font>
    <font>
      <b/>
      <sz val="16"/>
      <color indexed="9"/>
      <name val="Arial Narrow"/>
      <family val="2"/>
    </font>
    <font>
      <b/>
      <sz val="14"/>
      <color indexed="8"/>
      <name val="Arial Narrow"/>
      <family val="2"/>
    </font>
    <font>
      <sz val="12"/>
      <color indexed="8"/>
      <name val="Arial Narrow"/>
      <family val="2"/>
    </font>
    <font>
      <b/>
      <sz val="12"/>
      <color indexed="8"/>
      <name val="Arial Narrow"/>
      <family val="2"/>
    </font>
    <font>
      <sz val="12"/>
      <name val="Arial Narrow"/>
      <family val="2"/>
    </font>
    <font>
      <b/>
      <sz val="12"/>
      <name val="Arial Narrow"/>
      <family val="2"/>
    </font>
    <font>
      <sz val="12"/>
      <name val="Webdings"/>
      <family val="1"/>
      <charset val="2"/>
    </font>
    <font>
      <sz val="12"/>
      <color indexed="8"/>
      <name val="Webdings"/>
      <family val="1"/>
      <charset val="2"/>
    </font>
    <font>
      <b/>
      <sz val="16"/>
      <color indexed="9"/>
      <name val="HelveticaNeueLT Std"/>
      <family val="2"/>
    </font>
    <font>
      <sz val="12"/>
      <color indexed="8"/>
      <name val="HelveticaNeueLT Std"/>
      <family val="2"/>
    </font>
    <font>
      <sz val="12"/>
      <name val="HelveticaNeueLT Std"/>
      <family val="2"/>
    </font>
    <font>
      <sz val="11"/>
      <color theme="1"/>
      <name val="Arial Narrow"/>
      <family val="2"/>
    </font>
    <font>
      <b/>
      <sz val="11"/>
      <color theme="0"/>
      <name val="Arial Narrow"/>
      <family val="2"/>
    </font>
    <font>
      <sz val="12"/>
      <color theme="1"/>
      <name val="Arial Narrow"/>
      <family val="2"/>
    </font>
    <font>
      <sz val="11"/>
      <color theme="1"/>
      <name val="HelveticaNeueLT Std"/>
      <family val="2"/>
    </font>
    <font>
      <sz val="12"/>
      <color theme="1"/>
      <name val="HelveticaNeueLT Std"/>
      <family val="2"/>
    </font>
    <font>
      <sz val="12"/>
      <color theme="0"/>
      <name val="HelveticaNeueLT Std"/>
      <family val="2"/>
    </font>
    <font>
      <sz val="12"/>
      <color indexed="8"/>
      <name val="Wingdings"/>
      <charset val="2"/>
    </font>
    <font>
      <sz val="10.199999999999999"/>
      <color indexed="8"/>
      <name val="HelveticaNeueLT Std"/>
      <family val="2"/>
    </font>
    <font>
      <b/>
      <sz val="12"/>
      <color indexed="8"/>
      <name val="HelveticaNeueLT Std"/>
      <family val="2"/>
    </font>
    <font>
      <b/>
      <sz val="12"/>
      <color indexed="8"/>
      <name val="Wingdings"/>
      <charset val="2"/>
    </font>
    <font>
      <b/>
      <u/>
      <sz val="14"/>
      <color theme="1"/>
      <name val="Arial Narrow"/>
      <family val="2"/>
    </font>
    <font>
      <b/>
      <sz val="12"/>
      <color theme="1"/>
      <name val="Arial Narrow"/>
      <family val="2"/>
    </font>
    <font>
      <sz val="11"/>
      <name val="Arial Narrow"/>
      <family val="2"/>
    </font>
    <font>
      <sz val="11"/>
      <color rgb="FFFF0000"/>
      <name val="Arial Narrow"/>
      <family val="2"/>
    </font>
    <font>
      <b/>
      <u/>
      <sz val="12"/>
      <color indexed="8"/>
      <name val="HelveticaNeueLT Std"/>
      <family val="2"/>
    </font>
    <font>
      <sz val="16"/>
      <color indexed="8"/>
      <name val="Calibri"/>
      <family val="2"/>
    </font>
    <font>
      <b/>
      <sz val="12"/>
      <color indexed="10"/>
      <name val="Calibri"/>
      <family val="2"/>
    </font>
    <font>
      <b/>
      <sz val="16"/>
      <name val="Calibri"/>
      <family val="2"/>
    </font>
    <font>
      <sz val="12"/>
      <color indexed="8"/>
      <name val="Times New Roman"/>
      <family val="1"/>
    </font>
    <font>
      <sz val="16"/>
      <color indexed="44"/>
      <name val="Calibri"/>
      <family val="2"/>
    </font>
    <font>
      <b/>
      <sz val="12"/>
      <color indexed="9"/>
      <name val="Calibri"/>
      <family val="2"/>
    </font>
    <font>
      <b/>
      <sz val="11"/>
      <color rgb="FFFF0000"/>
      <name val="Arial Narrow"/>
      <family val="2"/>
    </font>
    <font>
      <b/>
      <sz val="26"/>
      <color rgb="FFFF0000"/>
      <name val="Arial Narrow"/>
      <family val="2"/>
    </font>
    <font>
      <sz val="12"/>
      <color theme="1"/>
      <name val="Calibri"/>
      <family val="2"/>
      <scheme val="minor"/>
    </font>
    <font>
      <sz val="12"/>
      <color indexed="8"/>
      <name val="Helvetica  "/>
    </font>
    <font>
      <sz val="9"/>
      <name val="Helvetica  "/>
    </font>
    <font>
      <sz val="11"/>
      <color indexed="8"/>
      <name val="Helvetica  "/>
    </font>
    <font>
      <sz val="9"/>
      <color indexed="8"/>
      <name val="Helvetica  "/>
    </font>
    <font>
      <sz val="9"/>
      <color theme="1"/>
      <name val="Helvetica  "/>
    </font>
    <font>
      <b/>
      <sz val="9"/>
      <color indexed="8"/>
      <name val="Calibri"/>
      <family val="2"/>
    </font>
    <font>
      <b/>
      <sz val="9"/>
      <name val="Calibri"/>
      <family val="2"/>
    </font>
    <font>
      <sz val="11"/>
      <color theme="1"/>
      <name val="Helvetica "/>
    </font>
    <font>
      <sz val="11"/>
      <color theme="1" tint="0.499984740745262"/>
      <name val="Helvetica "/>
    </font>
    <font>
      <sz val="7"/>
      <color theme="1"/>
      <name val="Helvetica "/>
    </font>
    <font>
      <sz val="7.2"/>
      <color indexed="8"/>
      <name val="Calibri"/>
      <family val="2"/>
    </font>
    <font>
      <sz val="5.75"/>
      <color indexed="8"/>
      <name val="Helvetica  "/>
    </font>
    <font>
      <sz val="6"/>
      <color indexed="8"/>
      <name val="Helvetica  "/>
    </font>
    <font>
      <i/>
      <sz val="9"/>
      <name val="Helvetica  "/>
    </font>
    <font>
      <sz val="9"/>
      <color indexed="8"/>
      <name val="Calibri"/>
      <family val="2"/>
    </font>
    <font>
      <sz val="8.1"/>
      <color indexed="8"/>
      <name val="Helvetica  "/>
    </font>
    <font>
      <i/>
      <sz val="9"/>
      <color indexed="8"/>
      <name val="Helvetica  "/>
    </font>
    <font>
      <b/>
      <sz val="11"/>
      <color indexed="9"/>
      <name val="DIN-Regular"/>
    </font>
    <font>
      <b/>
      <sz val="12"/>
      <color indexed="8"/>
      <name val="DIN-Regular"/>
    </font>
    <font>
      <sz val="12"/>
      <color theme="1"/>
      <name val="DIN-Regular"/>
    </font>
    <font>
      <sz val="9"/>
      <name val="DIN-Regular"/>
    </font>
    <font>
      <sz val="12"/>
      <color indexed="8"/>
      <name val="DIN-Regular"/>
    </font>
    <font>
      <sz val="11"/>
      <color indexed="8"/>
      <name val="DIN-Regular"/>
    </font>
    <font>
      <sz val="16"/>
      <color theme="1"/>
      <name val="DIN-Regular"/>
    </font>
    <font>
      <b/>
      <sz val="9"/>
      <color indexed="8"/>
      <name val="DIN-Regular"/>
    </font>
    <font>
      <sz val="11"/>
      <color theme="1"/>
      <name val="DIN-Regular"/>
    </font>
    <font>
      <sz val="6"/>
      <color indexed="8"/>
      <name val="DIN-Regular"/>
    </font>
    <font>
      <sz val="9"/>
      <color indexed="8"/>
      <name val="DIN-Regular"/>
    </font>
    <font>
      <b/>
      <sz val="11"/>
      <color rgb="FFFF0000"/>
      <name val="DIN-Regular"/>
    </font>
    <font>
      <sz val="11"/>
      <color rgb="FFFF0000"/>
      <name val="DIN-Regular"/>
    </font>
    <font>
      <b/>
      <sz val="11"/>
      <color indexed="8"/>
      <name val="DIN-Regular"/>
    </font>
  </fonts>
  <fills count="22">
    <fill>
      <patternFill patternType="none"/>
    </fill>
    <fill>
      <patternFill patternType="gray125"/>
    </fill>
    <fill>
      <patternFill patternType="solid">
        <fgColor indexed="13"/>
        <bgColor indexed="64"/>
      </patternFill>
    </fill>
    <fill>
      <patternFill patternType="solid">
        <fgColor indexed="10"/>
        <bgColor indexed="64"/>
      </patternFill>
    </fill>
    <fill>
      <patternFill patternType="solid">
        <fgColor indexed="50"/>
        <bgColor indexed="64"/>
      </patternFill>
    </fill>
    <fill>
      <patternFill patternType="solid">
        <fgColor indexed="9"/>
        <bgColor indexed="64"/>
      </patternFill>
    </fill>
    <fill>
      <patternFill patternType="solid">
        <fgColor indexed="49"/>
        <bgColor indexed="64"/>
      </patternFill>
    </fill>
    <fill>
      <patternFill patternType="solid">
        <fgColor theme="1"/>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9" tint="-0.249977111117893"/>
        <bgColor indexed="64"/>
      </patternFill>
    </fill>
    <fill>
      <patternFill patternType="solid">
        <fgColor theme="1" tint="0.49998474074526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99"/>
        <bgColor indexed="64"/>
      </patternFill>
    </fill>
    <fill>
      <patternFill patternType="solid">
        <fgColor theme="0"/>
        <bgColor indexed="64"/>
      </patternFill>
    </fill>
    <fill>
      <patternFill patternType="solid">
        <fgColor rgb="FF49C386"/>
        <bgColor indexed="64"/>
      </patternFill>
    </fill>
    <fill>
      <patternFill patternType="solid">
        <fgColor theme="4" tint="-0.249977111117893"/>
        <bgColor indexed="64"/>
      </patternFill>
    </fill>
    <fill>
      <patternFill patternType="solid">
        <fgColor theme="3" tint="0.39997558519241921"/>
        <bgColor indexed="64"/>
      </patternFill>
    </fill>
  </fills>
  <borders count="31">
    <border>
      <left/>
      <right/>
      <top/>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style="double">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double">
        <color indexed="64"/>
      </top>
      <bottom style="thin">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style="double">
        <color indexed="64"/>
      </top>
      <bottom/>
      <diagonal/>
    </border>
    <border>
      <left/>
      <right style="thin">
        <color indexed="64"/>
      </right>
      <top style="double">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top style="double">
        <color indexed="64"/>
      </top>
      <bottom style="double">
        <color indexed="64"/>
      </bottom>
      <diagonal/>
    </border>
  </borders>
  <cellStyleXfs count="3">
    <xf numFmtId="0" fontId="0" fillId="0" borderId="0"/>
    <xf numFmtId="164" fontId="11" fillId="0" borderId="0" applyFont="0" applyFill="0" applyBorder="0" applyAlignment="0" applyProtection="0"/>
    <xf numFmtId="9" fontId="11" fillId="0" borderId="0" applyFont="0" applyFill="0" applyBorder="0" applyAlignment="0" applyProtection="0"/>
  </cellStyleXfs>
  <cellXfs count="721">
    <xf numFmtId="0" fontId="0" fillId="0" borderId="0" xfId="0"/>
    <xf numFmtId="0" fontId="2" fillId="0" borderId="1" xfId="0" applyFont="1" applyBorder="1" applyAlignment="1">
      <alignment horizontal="center"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0" fillId="0" borderId="0" xfId="0" applyAlignment="1">
      <alignment wrapText="1"/>
    </xf>
    <xf numFmtId="0" fontId="4" fillId="2" borderId="4" xfId="0" applyFont="1" applyFill="1" applyBorder="1" applyAlignment="1">
      <alignment horizontal="center" vertical="center"/>
    </xf>
    <xf numFmtId="0" fontId="4" fillId="3"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1" xfId="0" applyFont="1" applyFill="1" applyBorder="1" applyAlignment="1">
      <alignment horizontal="center" vertical="center" wrapText="1"/>
    </xf>
    <xf numFmtId="49" fontId="3" fillId="2" borderId="3" xfId="0" applyNumberFormat="1"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2" fillId="5" borderId="6"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3" xfId="0" applyFont="1" applyBorder="1" applyAlignment="1">
      <alignment horizontal="center" vertical="center" wrapText="1"/>
    </xf>
    <xf numFmtId="0" fontId="5" fillId="4" borderId="5" xfId="0" applyFont="1" applyFill="1" applyBorder="1" applyAlignment="1">
      <alignment horizontal="center" vertical="center" wrapText="1"/>
    </xf>
    <xf numFmtId="49" fontId="5" fillId="2" borderId="5" xfId="0" applyNumberFormat="1"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4" borderId="4" xfId="0"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0" fontId="5" fillId="3" borderId="4" xfId="0" applyFont="1" applyFill="1" applyBorder="1" applyAlignment="1">
      <alignment horizontal="center" vertical="center" wrapText="1"/>
    </xf>
    <xf numFmtId="0" fontId="2" fillId="0" borderId="9" xfId="0" applyFont="1" applyBorder="1" applyAlignment="1">
      <alignment vertical="center" wrapText="1"/>
    </xf>
    <xf numFmtId="3" fontId="3" fillId="4" borderId="3"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3" fontId="3" fillId="3" borderId="3" xfId="0" applyNumberFormat="1" applyFont="1" applyFill="1" applyBorder="1" applyAlignment="1">
      <alignment horizontal="center" vertical="center" wrapText="1"/>
    </xf>
    <xf numFmtId="49" fontId="3" fillId="2" borderId="5" xfId="0" applyNumberFormat="1" applyFont="1" applyFill="1" applyBorder="1" applyAlignment="1">
      <alignment horizontal="center" vertical="center" wrapText="1"/>
    </xf>
    <xf numFmtId="0" fontId="2" fillId="0" borderId="10" xfId="0" applyFont="1" applyBorder="1" applyAlignment="1">
      <alignment vertical="center" wrapText="1"/>
    </xf>
    <xf numFmtId="0" fontId="0" fillId="0" borderId="11" xfId="0" applyBorder="1" applyAlignment="1">
      <alignment wrapText="1"/>
    </xf>
    <xf numFmtId="0" fontId="2" fillId="5" borderId="4" xfId="0" applyFont="1" applyFill="1" applyBorder="1" applyAlignment="1">
      <alignment horizontal="center" vertical="center" wrapText="1"/>
    </xf>
    <xf numFmtId="0" fontId="2" fillId="0" borderId="12" xfId="0" applyFont="1" applyFill="1" applyBorder="1" applyAlignment="1">
      <alignment vertical="center" wrapText="1"/>
    </xf>
    <xf numFmtId="0" fontId="2" fillId="0" borderId="12" xfId="0" applyFont="1" applyFill="1" applyBorder="1" applyAlignment="1">
      <alignment horizontal="center" vertical="center" wrapText="1"/>
    </xf>
    <xf numFmtId="0" fontId="2" fillId="0" borderId="6" xfId="0" applyFont="1" applyBorder="1" applyAlignment="1">
      <alignment horizontal="center" vertical="center" wrapText="1"/>
    </xf>
    <xf numFmtId="0" fontId="3" fillId="4" borderId="6"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2" fillId="0" borderId="12" xfId="0" applyFont="1" applyBorder="1" applyAlignment="1">
      <alignment vertical="center" wrapText="1"/>
    </xf>
    <xf numFmtId="0" fontId="5"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2" fillId="5" borderId="13" xfId="0" applyFont="1" applyFill="1" applyBorder="1" applyAlignment="1">
      <alignment horizontal="center" vertical="center" wrapText="1"/>
    </xf>
    <xf numFmtId="9" fontId="3" fillId="4" borderId="13" xfId="0" applyNumberFormat="1" applyFont="1" applyFill="1" applyBorder="1" applyAlignment="1">
      <alignment horizontal="center" vertical="center" wrapText="1"/>
    </xf>
    <xf numFmtId="0" fontId="5" fillId="2" borderId="5"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0" borderId="11" xfId="0" applyFont="1" applyBorder="1" applyAlignment="1">
      <alignment vertical="center" wrapText="1"/>
    </xf>
    <xf numFmtId="0" fontId="2" fillId="0" borderId="14" xfId="0" applyFont="1" applyBorder="1" applyAlignment="1">
      <alignment vertical="center" wrapText="1"/>
    </xf>
    <xf numFmtId="0" fontId="5" fillId="4" borderId="14" xfId="0" applyFont="1" applyFill="1" applyBorder="1" applyAlignment="1">
      <alignment horizontal="center" vertical="center" wrapText="1"/>
    </xf>
    <xf numFmtId="0" fontId="5" fillId="2" borderId="13" xfId="0" applyFont="1" applyFill="1" applyBorder="1" applyAlignment="1">
      <alignment vertical="center" wrapText="1"/>
    </xf>
    <xf numFmtId="0" fontId="5" fillId="3" borderId="13"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2" fillId="0" borderId="15" xfId="0" applyFont="1" applyBorder="1" applyAlignment="1">
      <alignment vertical="center" wrapText="1"/>
    </xf>
    <xf numFmtId="0" fontId="5" fillId="4" borderId="6"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4" borderId="13" xfId="0" applyFont="1" applyFill="1" applyBorder="1" applyAlignment="1">
      <alignment horizontal="center" vertical="center" wrapText="1"/>
    </xf>
    <xf numFmtId="0" fontId="5" fillId="2" borderId="13" xfId="0" applyFont="1" applyFill="1" applyBorder="1" applyAlignment="1">
      <alignment horizontal="center" vertical="center" wrapText="1"/>
    </xf>
    <xf numFmtId="0" fontId="2" fillId="0" borderId="9" xfId="0" applyFont="1" applyFill="1" applyBorder="1" applyAlignment="1">
      <alignment vertical="center" wrapText="1"/>
    </xf>
    <xf numFmtId="0" fontId="7" fillId="0" borderId="9" xfId="0" applyFont="1" applyFill="1" applyBorder="1" applyAlignment="1">
      <alignment vertical="center" wrapText="1"/>
    </xf>
    <xf numFmtId="0" fontId="2" fillId="0" borderId="5" xfId="0" applyFont="1" applyFill="1" applyBorder="1" applyAlignment="1">
      <alignment vertical="center" wrapText="1"/>
    </xf>
    <xf numFmtId="0" fontId="2" fillId="5" borderId="4" xfId="0" applyFont="1" applyFill="1" applyBorder="1" applyAlignment="1">
      <alignment vertical="center" wrapText="1"/>
    </xf>
    <xf numFmtId="49" fontId="3" fillId="2" borderId="4" xfId="0" applyNumberFormat="1"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2" fillId="5" borderId="9" xfId="0" applyFont="1" applyFill="1" applyBorder="1" applyAlignment="1">
      <alignment vertical="center" wrapText="1"/>
    </xf>
    <xf numFmtId="0" fontId="2" fillId="0" borderId="15" xfId="0" applyFont="1" applyFill="1" applyBorder="1" applyAlignment="1">
      <alignment vertical="center" wrapText="1"/>
    </xf>
    <xf numFmtId="166" fontId="3" fillId="4" borderId="4" xfId="0" applyNumberFormat="1" applyFont="1" applyFill="1" applyBorder="1" applyAlignment="1">
      <alignment horizontal="center" vertical="center" wrapText="1"/>
    </xf>
    <xf numFmtId="166" fontId="3" fillId="2" borderId="4" xfId="0" applyNumberFormat="1" applyFont="1" applyFill="1" applyBorder="1" applyAlignment="1">
      <alignment horizontal="center" vertical="center" wrapText="1"/>
    </xf>
    <xf numFmtId="166" fontId="3" fillId="3" borderId="4" xfId="0" applyNumberFormat="1"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2" fillId="0" borderId="16" xfId="0" applyFont="1" applyFill="1" applyBorder="1" applyAlignment="1">
      <alignment vertical="center" wrapText="1"/>
    </xf>
    <xf numFmtId="0" fontId="7" fillId="0" borderId="16" xfId="0" applyFont="1" applyFill="1" applyBorder="1" applyAlignment="1">
      <alignment vertical="center" wrapText="1"/>
    </xf>
    <xf numFmtId="49" fontId="3" fillId="2" borderId="8" xfId="0" applyNumberFormat="1" applyFont="1" applyFill="1" applyBorder="1" applyAlignment="1">
      <alignment horizontal="center" vertical="center" wrapText="1"/>
    </xf>
    <xf numFmtId="9" fontId="3" fillId="4" borderId="8" xfId="0" applyNumberFormat="1" applyFont="1" applyFill="1" applyBorder="1" applyAlignment="1">
      <alignment horizontal="center" vertical="center" wrapText="1"/>
    </xf>
    <xf numFmtId="0" fontId="2" fillId="5" borderId="12" xfId="0" applyFont="1" applyFill="1" applyBorder="1" applyAlignment="1">
      <alignment vertical="center" wrapText="1"/>
    </xf>
    <xf numFmtId="49" fontId="3" fillId="4" borderId="3" xfId="0" applyNumberFormat="1" applyFont="1" applyFill="1" applyBorder="1" applyAlignment="1">
      <alignment horizontal="center" vertical="center" wrapText="1"/>
    </xf>
    <xf numFmtId="16" fontId="3" fillId="2" borderId="4" xfId="0" applyNumberFormat="1" applyFont="1" applyFill="1" applyBorder="1" applyAlignment="1">
      <alignment horizontal="center" vertical="center" wrapText="1"/>
    </xf>
    <xf numFmtId="0" fontId="2" fillId="5" borderId="11" xfId="0" applyFont="1" applyFill="1" applyBorder="1" applyAlignment="1">
      <alignment vertical="center" wrapText="1"/>
    </xf>
    <xf numFmtId="0" fontId="2" fillId="5" borderId="13" xfId="0" applyFont="1" applyFill="1" applyBorder="1" applyAlignment="1">
      <alignment vertical="center" wrapText="1"/>
    </xf>
    <xf numFmtId="0" fontId="3" fillId="4" borderId="6" xfId="0" applyNumberFormat="1" applyFont="1" applyFill="1" applyBorder="1" applyAlignment="1">
      <alignment horizontal="center" vertical="center" wrapText="1"/>
    </xf>
    <xf numFmtId="0" fontId="3" fillId="2" borderId="6" xfId="0" applyNumberFormat="1" applyFont="1" applyFill="1" applyBorder="1" applyAlignment="1">
      <alignment horizontal="center" vertical="center" wrapText="1"/>
    </xf>
    <xf numFmtId="0" fontId="3" fillId="3" borderId="6" xfId="0" applyNumberFormat="1" applyFont="1" applyFill="1" applyBorder="1" applyAlignment="1">
      <alignment horizontal="center" vertical="center" wrapText="1"/>
    </xf>
    <xf numFmtId="49" fontId="3" fillId="2" borderId="6" xfId="0" applyNumberFormat="1" applyFont="1" applyFill="1" applyBorder="1" applyAlignment="1">
      <alignment horizontal="center" vertical="center" wrapText="1"/>
    </xf>
    <xf numFmtId="0" fontId="2" fillId="5" borderId="3" xfId="0" applyFont="1" applyFill="1" applyBorder="1" applyAlignment="1">
      <alignment vertical="center" wrapText="1"/>
    </xf>
    <xf numFmtId="0" fontId="2" fillId="0" borderId="12" xfId="0" applyFont="1" applyBorder="1" applyAlignment="1">
      <alignment horizontal="left" vertical="center" wrapText="1"/>
    </xf>
    <xf numFmtId="0" fontId="2" fillId="0" borderId="13" xfId="0" applyFont="1" applyBorder="1" applyAlignment="1">
      <alignment horizontal="center" vertical="center" wrapText="1"/>
    </xf>
    <xf numFmtId="0" fontId="7" fillId="5" borderId="13" xfId="0" applyFont="1" applyFill="1" applyBorder="1" applyAlignment="1">
      <alignment vertical="center" wrapText="1"/>
    </xf>
    <xf numFmtId="0" fontId="2" fillId="0" borderId="4" xfId="0" applyFont="1" applyBorder="1" applyAlignment="1">
      <alignment horizontal="center" vertical="center" wrapText="1"/>
    </xf>
    <xf numFmtId="0" fontId="3" fillId="3" borderId="7"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4" borderId="14"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3" fillId="3" borderId="1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2" fillId="0" borderId="0" xfId="0" applyFont="1" applyAlignment="1">
      <alignment wrapText="1"/>
    </xf>
    <xf numFmtId="0" fontId="2" fillId="0" borderId="0" xfId="0" applyFont="1" applyAlignment="1">
      <alignment horizontal="center" vertical="center" wrapText="1"/>
    </xf>
    <xf numFmtId="0" fontId="2" fillId="5" borderId="14" xfId="0" applyFont="1" applyFill="1" applyBorder="1" applyAlignment="1">
      <alignment vertical="center" wrapText="1"/>
    </xf>
    <xf numFmtId="0" fontId="2" fillId="5" borderId="14" xfId="0" applyFont="1" applyFill="1" applyBorder="1" applyAlignment="1">
      <alignment horizontal="center" vertical="center" wrapText="1"/>
    </xf>
    <xf numFmtId="0" fontId="2" fillId="5" borderId="7"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5"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7" fillId="0" borderId="10" xfId="0" applyFont="1" applyFill="1" applyBorder="1" applyAlignment="1">
      <alignment vertical="center" wrapText="1"/>
    </xf>
    <xf numFmtId="0" fontId="2" fillId="0" borderId="10" xfId="0" applyFont="1" applyFill="1" applyBorder="1" applyAlignment="1">
      <alignment horizontal="center" vertical="center" wrapText="1"/>
    </xf>
    <xf numFmtId="0" fontId="7" fillId="0" borderId="17" xfId="0" applyFont="1" applyFill="1" applyBorder="1" applyAlignment="1">
      <alignment vertical="center" wrapText="1"/>
    </xf>
    <xf numFmtId="0" fontId="2" fillId="0" borderId="17"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7" fillId="0" borderId="1" xfId="0" applyFont="1" applyFill="1" applyBorder="1" applyAlignment="1">
      <alignment vertical="center" wrapText="1"/>
    </xf>
    <xf numFmtId="0" fontId="2" fillId="0" borderId="2" xfId="0" applyFont="1" applyFill="1" applyBorder="1" applyAlignment="1">
      <alignment horizontal="center" vertical="center" wrapText="1"/>
    </xf>
    <xf numFmtId="0" fontId="7" fillId="0" borderId="2" xfId="0" applyFont="1" applyFill="1" applyBorder="1" applyAlignment="1">
      <alignment vertical="center" wrapText="1"/>
    </xf>
    <xf numFmtId="0" fontId="2" fillId="0" borderId="13" xfId="0" applyFont="1" applyFill="1" applyBorder="1" applyAlignment="1">
      <alignment horizontal="center" vertical="center" wrapText="1"/>
    </xf>
    <xf numFmtId="0" fontId="7" fillId="0" borderId="12" xfId="0" applyFont="1" applyFill="1" applyBorder="1" applyAlignment="1">
      <alignment vertical="center" wrapText="1"/>
    </xf>
    <xf numFmtId="0" fontId="7" fillId="0" borderId="11" xfId="0" applyFont="1" applyFill="1" applyBorder="1" applyAlignment="1">
      <alignment vertical="center" wrapText="1"/>
    </xf>
    <xf numFmtId="0" fontId="2" fillId="0" borderId="11"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1" xfId="0" applyFont="1" applyFill="1" applyBorder="1" applyAlignment="1">
      <alignment vertical="center" wrapText="1"/>
    </xf>
    <xf numFmtId="0" fontId="0" fillId="0" borderId="13" xfId="0" applyFill="1" applyBorder="1" applyAlignment="1">
      <alignment horizontal="center" vertical="center" wrapText="1"/>
    </xf>
    <xf numFmtId="0" fontId="2" fillId="0" borderId="13" xfId="0" applyFont="1" applyFill="1" applyBorder="1" applyAlignment="1">
      <alignment vertical="center" wrapText="1"/>
    </xf>
    <xf numFmtId="0" fontId="2" fillId="0" borderId="16" xfId="0" applyNumberFormat="1" applyFont="1" applyFill="1" applyBorder="1" applyAlignment="1">
      <alignment vertical="center" wrapText="1"/>
    </xf>
    <xf numFmtId="0" fontId="2" fillId="0" borderId="16" xfId="0" applyNumberFormat="1" applyFont="1" applyFill="1" applyBorder="1" applyAlignment="1">
      <alignment horizontal="center" vertical="center" wrapText="1"/>
    </xf>
    <xf numFmtId="0" fontId="7" fillId="0" borderId="11" xfId="0" applyFont="1" applyFill="1" applyBorder="1" applyAlignment="1">
      <alignment horizontal="left" vertical="center" wrapText="1"/>
    </xf>
    <xf numFmtId="0" fontId="7" fillId="0" borderId="12" xfId="0" applyFont="1" applyFill="1" applyBorder="1" applyAlignment="1">
      <alignment horizontal="left" vertical="center" wrapText="1"/>
    </xf>
    <xf numFmtId="0" fontId="7" fillId="0" borderId="7" xfId="0" applyFont="1" applyFill="1" applyBorder="1" applyAlignment="1">
      <alignment vertical="center" wrapText="1"/>
    </xf>
    <xf numFmtId="0" fontId="2" fillId="0" borderId="18" xfId="0" applyFont="1" applyFill="1" applyBorder="1" applyAlignment="1">
      <alignment horizontal="center" vertical="center" wrapText="1"/>
    </xf>
    <xf numFmtId="0" fontId="2" fillId="0" borderId="4" xfId="0" applyFont="1" applyFill="1" applyBorder="1" applyAlignment="1">
      <alignment vertical="center" wrapText="1"/>
    </xf>
    <xf numFmtId="0" fontId="0" fillId="0" borderId="3" xfId="0" applyFill="1" applyBorder="1" applyAlignment="1">
      <alignment horizontal="center" vertical="center" wrapText="1"/>
    </xf>
    <xf numFmtId="0" fontId="2" fillId="0" borderId="7" xfId="0" applyFont="1" applyFill="1" applyBorder="1" applyAlignment="1">
      <alignment horizontal="center" vertical="center" wrapText="1"/>
    </xf>
    <xf numFmtId="9" fontId="3" fillId="4" borderId="4" xfId="0" applyNumberFormat="1" applyFont="1" applyFill="1" applyBorder="1" applyAlignment="1">
      <alignment horizontal="center" vertical="center" wrapText="1"/>
    </xf>
    <xf numFmtId="0" fontId="2" fillId="0" borderId="3" xfId="0" applyFont="1" applyFill="1" applyBorder="1" applyAlignment="1">
      <alignment vertical="center" wrapText="1"/>
    </xf>
    <xf numFmtId="49" fontId="3" fillId="2" borderId="13" xfId="0" applyNumberFormat="1" applyFont="1" applyFill="1" applyBorder="1" applyAlignment="1">
      <alignment horizontal="center" vertical="center" wrapText="1"/>
    </xf>
    <xf numFmtId="0" fontId="2" fillId="0" borderId="10" xfId="0" applyFont="1" applyFill="1" applyBorder="1" applyAlignment="1">
      <alignment vertical="center" wrapText="1"/>
    </xf>
    <xf numFmtId="0" fontId="2" fillId="0" borderId="19" xfId="0" applyFont="1" applyBorder="1" applyAlignment="1">
      <alignment vertical="center" wrapText="1"/>
    </xf>
    <xf numFmtId="0" fontId="3" fillId="4" borderId="7"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2" fillId="0" borderId="14" xfId="0" applyFont="1" applyBorder="1" applyAlignment="1">
      <alignment horizontal="center" vertical="center" wrapText="1"/>
    </xf>
    <xf numFmtId="165" fontId="5" fillId="4" borderId="13" xfId="0" applyNumberFormat="1" applyFont="1" applyFill="1" applyBorder="1" applyAlignment="1">
      <alignment horizontal="center" vertical="center" wrapText="1"/>
    </xf>
    <xf numFmtId="165" fontId="5" fillId="2" borderId="13" xfId="0" applyNumberFormat="1" applyFont="1" applyFill="1" applyBorder="1" applyAlignment="1">
      <alignment horizontal="center" vertical="center" wrapText="1"/>
    </xf>
    <xf numFmtId="165" fontId="5" fillId="3" borderId="13" xfId="0" applyNumberFormat="1" applyFont="1" applyFill="1" applyBorder="1" applyAlignment="1">
      <alignment horizontal="center" vertical="center" wrapText="1"/>
    </xf>
    <xf numFmtId="0" fontId="2" fillId="0" borderId="11" xfId="0" applyFont="1" applyBorder="1" applyAlignment="1">
      <alignment wrapText="1"/>
    </xf>
    <xf numFmtId="0" fontId="0" fillId="0" borderId="0" xfId="0" applyAlignment="1">
      <alignment horizontal="center" wrapText="1"/>
    </xf>
    <xf numFmtId="0" fontId="0" fillId="0" borderId="0" xfId="0" applyAlignment="1">
      <alignment horizontal="center"/>
    </xf>
    <xf numFmtId="9" fontId="2" fillId="0" borderId="9" xfId="0" applyNumberFormat="1" applyFont="1" applyFill="1" applyBorder="1" applyAlignment="1">
      <alignment horizontal="center" vertical="center" wrapText="1"/>
    </xf>
    <xf numFmtId="10" fontId="2" fillId="0" borderId="17" xfId="0" applyNumberFormat="1" applyFont="1" applyFill="1" applyBorder="1" applyAlignment="1">
      <alignment horizontal="center" vertical="center" wrapText="1"/>
    </xf>
    <xf numFmtId="10" fontId="2" fillId="0" borderId="12" xfId="0" applyNumberFormat="1" applyFont="1" applyFill="1" applyBorder="1" applyAlignment="1">
      <alignment horizontal="center" vertical="center" wrapText="1"/>
    </xf>
    <xf numFmtId="10" fontId="2" fillId="0" borderId="2" xfId="0" applyNumberFormat="1" applyFont="1" applyFill="1" applyBorder="1" applyAlignment="1">
      <alignment horizontal="center" vertical="center" wrapText="1"/>
    </xf>
    <xf numFmtId="10" fontId="2" fillId="0" borderId="9" xfId="0" applyNumberFormat="1" applyFont="1" applyFill="1" applyBorder="1" applyAlignment="1">
      <alignment horizontal="center" vertical="center" wrapText="1"/>
    </xf>
    <xf numFmtId="10" fontId="2" fillId="0" borderId="16" xfId="0" applyNumberFormat="1" applyFont="1" applyFill="1" applyBorder="1" applyAlignment="1">
      <alignment horizontal="center" vertical="center" wrapText="1"/>
    </xf>
    <xf numFmtId="10" fontId="2" fillId="0" borderId="11" xfId="0" applyNumberFormat="1" applyFont="1" applyFill="1" applyBorder="1" applyAlignment="1">
      <alignment horizontal="center" vertical="center" wrapText="1"/>
    </xf>
    <xf numFmtId="9" fontId="2" fillId="0" borderId="10" xfId="0" applyNumberFormat="1" applyFont="1" applyFill="1" applyBorder="1" applyAlignment="1">
      <alignment horizontal="center" vertical="center" wrapText="1"/>
    </xf>
    <xf numFmtId="9" fontId="2" fillId="0" borderId="12" xfId="0" applyNumberFormat="1" applyFont="1" applyFill="1" applyBorder="1" applyAlignment="1">
      <alignment horizontal="center" vertical="center" wrapText="1"/>
    </xf>
    <xf numFmtId="10" fontId="7" fillId="0" borderId="9" xfId="0" applyNumberFormat="1" applyFont="1" applyFill="1" applyBorder="1" applyAlignment="1">
      <alignment horizontal="center" vertical="center" wrapText="1"/>
    </xf>
    <xf numFmtId="10" fontId="7" fillId="0" borderId="16" xfId="0" applyNumberFormat="1" applyFont="1" applyFill="1" applyBorder="1" applyAlignment="1">
      <alignment horizontal="center" vertical="center" wrapText="1"/>
    </xf>
    <xf numFmtId="0" fontId="2" fillId="0" borderId="6" xfId="0" applyFont="1" applyFill="1" applyBorder="1" applyAlignment="1">
      <alignment vertical="center" wrapText="1"/>
    </xf>
    <xf numFmtId="0" fontId="2" fillId="0" borderId="20" xfId="0" applyFont="1" applyFill="1" applyBorder="1" applyAlignment="1">
      <alignment vertical="center" wrapText="1"/>
    </xf>
    <xf numFmtId="10" fontId="2" fillId="0" borderId="5" xfId="0" applyNumberFormat="1" applyFont="1" applyFill="1" applyBorder="1" applyAlignment="1">
      <alignment horizontal="center" vertical="center" wrapText="1"/>
    </xf>
    <xf numFmtId="10" fontId="2" fillId="0" borderId="10" xfId="0" applyNumberFormat="1" applyFont="1" applyFill="1" applyBorder="1" applyAlignment="1">
      <alignment horizontal="center" vertical="center" wrapText="1"/>
    </xf>
    <xf numFmtId="10" fontId="2" fillId="0" borderId="13" xfId="0" applyNumberFormat="1" applyFont="1" applyFill="1" applyBorder="1" applyAlignment="1">
      <alignment horizontal="center" vertical="center" wrapText="1"/>
    </xf>
    <xf numFmtId="0" fontId="2" fillId="0" borderId="8" xfId="0" applyFont="1" applyFill="1" applyBorder="1" applyAlignment="1">
      <alignment vertical="center" wrapText="1"/>
    </xf>
    <xf numFmtId="0" fontId="2" fillId="0" borderId="14" xfId="0" applyFont="1" applyFill="1" applyBorder="1" applyAlignment="1">
      <alignment vertical="center" wrapText="1"/>
    </xf>
    <xf numFmtId="10" fontId="2" fillId="0" borderId="14" xfId="0" applyNumberFormat="1" applyFont="1" applyFill="1" applyBorder="1" applyAlignment="1">
      <alignment horizontal="center" vertical="center" wrapText="1"/>
    </xf>
    <xf numFmtId="0" fontId="0" fillId="0" borderId="0" xfId="0" applyFill="1"/>
    <xf numFmtId="0" fontId="3" fillId="0" borderId="3"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3" fillId="0" borderId="5" xfId="0" applyFont="1" applyFill="1" applyBorder="1" applyAlignment="1">
      <alignment horizontal="center" vertical="center" wrapText="1"/>
    </xf>
    <xf numFmtId="9" fontId="3" fillId="0" borderId="8" xfId="0" applyNumberFormat="1"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1" xfId="0" applyFont="1" applyFill="1" applyBorder="1" applyAlignment="1">
      <alignment horizontal="center" vertical="center" wrapText="1"/>
    </xf>
    <xf numFmtId="49" fontId="3" fillId="0" borderId="3" xfId="0" applyNumberFormat="1" applyFont="1" applyFill="1" applyBorder="1" applyAlignment="1">
      <alignment horizontal="center" vertical="center" wrapText="1"/>
    </xf>
    <xf numFmtId="0" fontId="3" fillId="0" borderId="8"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6" xfId="0" applyNumberFormat="1" applyFont="1" applyFill="1" applyBorder="1" applyAlignment="1">
      <alignment horizontal="center" vertical="center" wrapText="1"/>
    </xf>
    <xf numFmtId="9" fontId="3" fillId="0" borderId="4" xfId="0" applyNumberFormat="1" applyFont="1" applyFill="1" applyBorder="1" applyAlignment="1">
      <alignment horizontal="center" vertical="center" wrapText="1"/>
    </xf>
    <xf numFmtId="0" fontId="5" fillId="0" borderId="6" xfId="0" applyFont="1" applyFill="1" applyBorder="1" applyAlignment="1">
      <alignment horizontal="center" vertical="center" wrapText="1"/>
    </xf>
    <xf numFmtId="166" fontId="3" fillId="0" borderId="4" xfId="0" applyNumberFormat="1" applyFont="1" applyFill="1" applyBorder="1" applyAlignment="1">
      <alignment horizontal="center" vertical="center" wrapText="1"/>
    </xf>
    <xf numFmtId="0" fontId="3" fillId="0" borderId="7" xfId="0" applyFont="1" applyFill="1" applyBorder="1" applyAlignment="1">
      <alignment horizontal="center" vertical="center" wrapText="1"/>
    </xf>
    <xf numFmtId="165" fontId="5" fillId="0" borderId="13" xfId="0" applyNumberFormat="1" applyFont="1" applyFill="1" applyBorder="1" applyAlignment="1">
      <alignment horizontal="center" vertical="center" wrapText="1"/>
    </xf>
    <xf numFmtId="3" fontId="3" fillId="0" borderId="3" xfId="0" applyNumberFormat="1" applyFont="1" applyFill="1" applyBorder="1" applyAlignment="1">
      <alignment horizontal="center" vertical="center" wrapText="1"/>
    </xf>
    <xf numFmtId="9" fontId="3" fillId="0" borderId="13" xfId="0" applyNumberFormat="1" applyFont="1" applyFill="1" applyBorder="1" applyAlignment="1">
      <alignment horizontal="center" vertical="center" wrapText="1"/>
    </xf>
    <xf numFmtId="0" fontId="5"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10" fontId="7" fillId="0" borderId="13" xfId="0" applyNumberFormat="1" applyFont="1" applyFill="1" applyBorder="1" applyAlignment="1">
      <alignment horizontal="center" vertical="center" wrapText="1"/>
    </xf>
    <xf numFmtId="0" fontId="2" fillId="0" borderId="19" xfId="0" applyFont="1" applyFill="1" applyBorder="1" applyAlignment="1">
      <alignment horizontal="center" vertical="center" wrapText="1"/>
    </xf>
    <xf numFmtId="9" fontId="2" fillId="0" borderId="13" xfId="0" applyNumberFormat="1" applyFont="1" applyFill="1" applyBorder="1" applyAlignment="1">
      <alignment horizontal="center" vertical="center" wrapText="1"/>
    </xf>
    <xf numFmtId="0" fontId="2" fillId="0" borderId="11" xfId="0" applyFont="1" applyFill="1" applyBorder="1" applyAlignment="1">
      <alignment horizontal="center" wrapText="1"/>
    </xf>
    <xf numFmtId="0" fontId="0" fillId="0" borderId="0" xfId="0" applyFill="1" applyAlignment="1">
      <alignment horizontal="center" wrapText="1"/>
    </xf>
    <xf numFmtId="9" fontId="2" fillId="0" borderId="2" xfId="0" applyNumberFormat="1" applyFont="1" applyFill="1" applyBorder="1" applyAlignment="1">
      <alignment horizontal="center" vertical="center" wrapText="1"/>
    </xf>
    <xf numFmtId="9" fontId="2" fillId="0" borderId="11" xfId="0" applyNumberFormat="1" applyFont="1" applyFill="1" applyBorder="1" applyAlignment="1">
      <alignment horizontal="center" vertical="center" wrapText="1"/>
    </xf>
    <xf numFmtId="0" fontId="4" fillId="4" borderId="21" xfId="0" applyFont="1" applyFill="1" applyBorder="1" applyAlignment="1">
      <alignment horizontal="center" vertical="center"/>
    </xf>
    <xf numFmtId="10" fontId="2" fillId="0" borderId="15" xfId="0" applyNumberFormat="1" applyFont="1" applyFill="1" applyBorder="1" applyAlignment="1">
      <alignment horizontal="center" vertical="center" wrapText="1"/>
    </xf>
    <xf numFmtId="9" fontId="2" fillId="0" borderId="5" xfId="0" applyNumberFormat="1" applyFont="1" applyFill="1" applyBorder="1" applyAlignment="1">
      <alignment horizontal="center" vertical="center" wrapText="1"/>
    </xf>
    <xf numFmtId="0" fontId="2" fillId="0" borderId="10" xfId="0" applyFont="1" applyFill="1" applyBorder="1" applyAlignment="1">
      <alignment horizontal="center" wrapText="1"/>
    </xf>
    <xf numFmtId="0" fontId="24" fillId="0" borderId="0" xfId="0" applyFont="1"/>
    <xf numFmtId="0" fontId="15" fillId="0" borderId="13" xfId="0" applyFont="1" applyFill="1" applyBorder="1" applyAlignment="1">
      <alignment horizontal="center" vertical="center" wrapText="1"/>
    </xf>
    <xf numFmtId="0" fontId="18" fillId="0" borderId="13" xfId="0" applyFont="1" applyFill="1" applyBorder="1" applyAlignment="1">
      <alignment horizontal="center" vertical="center" wrapText="1"/>
    </xf>
    <xf numFmtId="0" fontId="15" fillId="0" borderId="13" xfId="0" applyFont="1" applyFill="1" applyBorder="1" applyAlignment="1">
      <alignment vertical="center" wrapText="1"/>
    </xf>
    <xf numFmtId="0" fontId="16" fillId="0" borderId="13" xfId="0" applyFont="1" applyFill="1" applyBorder="1" applyAlignment="1">
      <alignment horizontal="center" vertical="center" wrapText="1"/>
    </xf>
    <xf numFmtId="0" fontId="15" fillId="0" borderId="13" xfId="0" applyFont="1" applyBorder="1" applyAlignment="1">
      <alignment horizontal="center" vertical="center" wrapText="1"/>
    </xf>
    <xf numFmtId="0" fontId="15" fillId="5" borderId="13" xfId="0" applyFont="1" applyFill="1" applyBorder="1" applyAlignment="1">
      <alignment vertical="center" wrapText="1"/>
    </xf>
    <xf numFmtId="0" fontId="17" fillId="5" borderId="13" xfId="0" applyFont="1" applyFill="1" applyBorder="1" applyAlignment="1">
      <alignment vertical="center" wrapText="1"/>
    </xf>
    <xf numFmtId="165" fontId="18" fillId="0" borderId="13" xfId="0" applyNumberFormat="1" applyFont="1" applyFill="1" applyBorder="1" applyAlignment="1">
      <alignment horizontal="center" vertical="center" wrapText="1"/>
    </xf>
    <xf numFmtId="9" fontId="16" fillId="0" borderId="13" xfId="0" applyNumberFormat="1" applyFont="1" applyFill="1" applyBorder="1" applyAlignment="1">
      <alignment horizontal="center" vertical="center" wrapText="1"/>
    </xf>
    <xf numFmtId="0" fontId="24" fillId="0" borderId="0" xfId="0" applyFont="1" applyAlignment="1">
      <alignment wrapText="1"/>
    </xf>
    <xf numFmtId="0" fontId="24" fillId="0" borderId="0" xfId="0" applyFont="1" applyFill="1"/>
    <xf numFmtId="172" fontId="15" fillId="0" borderId="13" xfId="0" applyNumberFormat="1" applyFont="1" applyFill="1" applyBorder="1" applyAlignment="1">
      <alignment horizontal="center" vertical="center" wrapText="1"/>
    </xf>
    <xf numFmtId="172" fontId="15" fillId="5" borderId="13" xfId="0" applyNumberFormat="1" applyFont="1" applyFill="1" applyBorder="1" applyAlignment="1">
      <alignment horizontal="center" vertical="center" wrapText="1"/>
    </xf>
    <xf numFmtId="172" fontId="24" fillId="0" borderId="0" xfId="0" applyNumberFormat="1" applyFont="1" applyAlignment="1">
      <alignment horizontal="center"/>
    </xf>
    <xf numFmtId="0" fontId="25" fillId="7" borderId="0" xfId="0" applyFont="1" applyFill="1"/>
    <xf numFmtId="0" fontId="24" fillId="0" borderId="22" xfId="0" applyFont="1" applyBorder="1"/>
    <xf numFmtId="0" fontId="24" fillId="0" borderId="23" xfId="0" applyFont="1" applyBorder="1"/>
    <xf numFmtId="0" fontId="24" fillId="0" borderId="0" xfId="0" applyFont="1" applyBorder="1"/>
    <xf numFmtId="0" fontId="24" fillId="0" borderId="24" xfId="0" applyFont="1" applyBorder="1"/>
    <xf numFmtId="0" fontId="15" fillId="0" borderId="13" xfId="0" applyFont="1" applyFill="1" applyBorder="1" applyAlignment="1">
      <alignment horizontal="left" vertical="center" wrapText="1"/>
    </xf>
    <xf numFmtId="0" fontId="15" fillId="0" borderId="13" xfId="0" applyFont="1" applyBorder="1" applyAlignment="1">
      <alignment horizontal="left" vertical="center" wrapText="1"/>
    </xf>
    <xf numFmtId="0" fontId="17" fillId="0" borderId="13" xfId="0" applyFont="1" applyFill="1" applyBorder="1" applyAlignment="1">
      <alignment vertical="center" wrapText="1"/>
    </xf>
    <xf numFmtId="49" fontId="16" fillId="0" borderId="13" xfId="0" applyNumberFormat="1" applyFont="1" applyFill="1" applyBorder="1" applyAlignment="1">
      <alignment horizontal="center" vertical="center" wrapText="1"/>
    </xf>
    <xf numFmtId="0" fontId="15" fillId="0" borderId="13" xfId="0" applyNumberFormat="1" applyFont="1" applyFill="1" applyBorder="1" applyAlignment="1">
      <alignment vertical="center" wrapText="1"/>
    </xf>
    <xf numFmtId="0" fontId="16" fillId="0" borderId="13" xfId="0" applyNumberFormat="1" applyFont="1" applyFill="1" applyBorder="1" applyAlignment="1">
      <alignment horizontal="center" vertical="center" wrapText="1"/>
    </xf>
    <xf numFmtId="0" fontId="17" fillId="0" borderId="13" xfId="0" applyFont="1" applyFill="1" applyBorder="1" applyAlignment="1">
      <alignment horizontal="left" vertical="center" wrapText="1"/>
    </xf>
    <xf numFmtId="0" fontId="15" fillId="0" borderId="13" xfId="0" applyFont="1" applyBorder="1" applyAlignment="1">
      <alignment vertical="center" wrapText="1"/>
    </xf>
    <xf numFmtId="166" fontId="16" fillId="0" borderId="13" xfId="0" applyNumberFormat="1" applyFont="1" applyFill="1" applyBorder="1" applyAlignment="1">
      <alignment horizontal="center" vertical="center" wrapText="1"/>
    </xf>
    <xf numFmtId="3" fontId="16" fillId="0" borderId="13" xfId="0" applyNumberFormat="1" applyFont="1" applyFill="1" applyBorder="1" applyAlignment="1">
      <alignment horizontal="center" vertical="center" wrapText="1"/>
    </xf>
    <xf numFmtId="0" fontId="15" fillId="0" borderId="13" xfId="0" applyFont="1" applyBorder="1" applyAlignment="1">
      <alignment wrapText="1"/>
    </xf>
    <xf numFmtId="2" fontId="17" fillId="0" borderId="13" xfId="0" applyNumberFormat="1" applyFont="1" applyFill="1" applyBorder="1" applyAlignment="1">
      <alignment vertical="center" wrapText="1"/>
    </xf>
    <xf numFmtId="0" fontId="27" fillId="0" borderId="0" xfId="0" applyFont="1"/>
    <xf numFmtId="171" fontId="22" fillId="5" borderId="13" xfId="0" applyNumberFormat="1" applyFont="1" applyFill="1" applyBorder="1" applyAlignment="1">
      <alignment horizontal="center" vertical="center" wrapText="1"/>
    </xf>
    <xf numFmtId="0" fontId="22" fillId="0" borderId="13" xfId="0" applyFont="1" applyFill="1" applyBorder="1" applyAlignment="1">
      <alignment horizontal="left" vertical="center" wrapText="1"/>
    </xf>
    <xf numFmtId="9" fontId="22" fillId="0" borderId="13" xfId="2" applyFont="1" applyFill="1" applyBorder="1" applyAlignment="1">
      <alignment horizontal="center" vertical="center" wrapText="1"/>
    </xf>
    <xf numFmtId="171" fontId="22" fillId="0" borderId="13" xfId="0" applyNumberFormat="1" applyFont="1" applyFill="1" applyBorder="1" applyAlignment="1">
      <alignment horizontal="center" vertical="center" wrapText="1"/>
    </xf>
    <xf numFmtId="9" fontId="22" fillId="0" borderId="13" xfId="2" applyFont="1" applyBorder="1" applyAlignment="1">
      <alignment horizontal="center" vertical="center" wrapText="1"/>
    </xf>
    <xf numFmtId="9" fontId="23" fillId="0" borderId="13" xfId="2" applyFont="1" applyFill="1" applyBorder="1" applyAlignment="1">
      <alignment horizontal="center" vertical="center" wrapText="1"/>
    </xf>
    <xf numFmtId="171" fontId="28" fillId="0" borderId="13" xfId="0" applyNumberFormat="1" applyFont="1" applyFill="1" applyBorder="1" applyAlignment="1">
      <alignment horizontal="center" vertical="center" wrapText="1"/>
    </xf>
    <xf numFmtId="9" fontId="22" fillId="5" borderId="13" xfId="2" applyFont="1" applyFill="1" applyBorder="1" applyAlignment="1">
      <alignment horizontal="center" vertical="center" wrapText="1"/>
    </xf>
    <xf numFmtId="9" fontId="22" fillId="0" borderId="13" xfId="2" applyFont="1" applyBorder="1" applyAlignment="1">
      <alignment horizontal="center" wrapText="1"/>
    </xf>
    <xf numFmtId="9" fontId="23" fillId="5" borderId="13" xfId="2" applyFont="1" applyFill="1" applyBorder="1" applyAlignment="1">
      <alignment horizontal="center" vertical="center" wrapText="1"/>
    </xf>
    <xf numFmtId="0" fontId="22" fillId="0" borderId="13" xfId="0" applyFont="1" applyFill="1" applyBorder="1" applyAlignment="1">
      <alignment horizontal="center" vertical="center" wrapText="1"/>
    </xf>
    <xf numFmtId="0" fontId="22" fillId="0" borderId="13" xfId="0" applyFont="1" applyBorder="1" applyAlignment="1">
      <alignment horizontal="center" vertical="center" wrapText="1"/>
    </xf>
    <xf numFmtId="0" fontId="23" fillId="0" borderId="13" xfId="0" applyFont="1" applyFill="1" applyBorder="1" applyAlignment="1">
      <alignment horizontal="center" vertical="center" wrapText="1"/>
    </xf>
    <xf numFmtId="0" fontId="22" fillId="5" borderId="13" xfId="0" applyFont="1" applyFill="1" applyBorder="1" applyAlignment="1">
      <alignment horizontal="center" vertical="center" wrapText="1"/>
    </xf>
    <xf numFmtId="0" fontId="22" fillId="0" borderId="13" xfId="0" applyFont="1" applyBorder="1" applyAlignment="1">
      <alignment horizontal="center" wrapText="1"/>
    </xf>
    <xf numFmtId="0" fontId="23" fillId="5" borderId="13" xfId="0" applyFont="1" applyFill="1" applyBorder="1" applyAlignment="1">
      <alignment horizontal="center" vertical="center" wrapText="1"/>
    </xf>
    <xf numFmtId="164" fontId="22" fillId="0" borderId="13" xfId="1" applyFont="1" applyFill="1" applyBorder="1" applyAlignment="1">
      <alignment horizontal="center" vertical="center" wrapText="1"/>
    </xf>
    <xf numFmtId="164" fontId="22" fillId="0" borderId="13" xfId="1" applyFont="1" applyBorder="1" applyAlignment="1">
      <alignment horizontal="center" vertical="center" wrapText="1"/>
    </xf>
    <xf numFmtId="164" fontId="23" fillId="0" borderId="13" xfId="1" applyFont="1" applyFill="1" applyBorder="1" applyAlignment="1">
      <alignment horizontal="center" vertical="center" wrapText="1"/>
    </xf>
    <xf numFmtId="164" fontId="22" fillId="5" borderId="13" xfId="1" applyFont="1" applyFill="1" applyBorder="1" applyAlignment="1">
      <alignment horizontal="center" vertical="center" wrapText="1"/>
    </xf>
    <xf numFmtId="164" fontId="23" fillId="5" borderId="13" xfId="1" applyFont="1" applyFill="1" applyBorder="1" applyAlignment="1">
      <alignment horizontal="center" vertical="center" wrapText="1"/>
    </xf>
    <xf numFmtId="0" fontId="29" fillId="8" borderId="13" xfId="0" applyFont="1" applyFill="1" applyBorder="1" applyAlignment="1">
      <alignment horizontal="left" vertical="center" wrapText="1"/>
    </xf>
    <xf numFmtId="0" fontId="28" fillId="9" borderId="13" xfId="0" applyFont="1" applyFill="1" applyBorder="1" applyAlignment="1">
      <alignment horizontal="left" vertical="center" wrapText="1"/>
    </xf>
    <xf numFmtId="0" fontId="28" fillId="9" borderId="13" xfId="0" applyNumberFormat="1" applyFont="1" applyFill="1" applyBorder="1" applyAlignment="1">
      <alignment horizontal="left" vertical="center" wrapText="1"/>
    </xf>
    <xf numFmtId="0" fontId="29" fillId="10" borderId="13" xfId="0" applyFont="1" applyFill="1" applyBorder="1" applyAlignment="1">
      <alignment horizontal="left" vertical="center" wrapText="1"/>
    </xf>
    <xf numFmtId="0" fontId="22" fillId="11" borderId="13" xfId="0" applyFont="1" applyFill="1" applyBorder="1" applyAlignment="1">
      <alignment horizontal="left" vertical="center" wrapText="1"/>
    </xf>
    <xf numFmtId="0" fontId="23" fillId="11" borderId="13" xfId="0" applyFont="1" applyFill="1" applyBorder="1" applyAlignment="1">
      <alignment horizontal="left" vertical="center" wrapText="1"/>
    </xf>
    <xf numFmtId="0" fontId="23" fillId="12" borderId="13" xfId="0" applyFont="1" applyFill="1" applyBorder="1" applyAlignment="1">
      <alignment horizontal="left" vertical="center" wrapText="1"/>
    </xf>
    <xf numFmtId="0" fontId="22" fillId="12" borderId="13" xfId="0" applyFont="1" applyFill="1" applyBorder="1" applyAlignment="1">
      <alignment horizontal="left" vertical="center" wrapText="1"/>
    </xf>
    <xf numFmtId="9" fontId="22" fillId="0" borderId="13" xfId="2" applyFont="1" applyFill="1" applyBorder="1" applyAlignment="1">
      <alignment horizontal="left" vertical="center" wrapText="1"/>
    </xf>
    <xf numFmtId="9" fontId="22" fillId="0" borderId="13" xfId="2" applyFont="1" applyBorder="1" applyAlignment="1">
      <alignment horizontal="left" vertical="center" wrapText="1"/>
    </xf>
    <xf numFmtId="9" fontId="23" fillId="0" borderId="13" xfId="2" applyFont="1" applyFill="1" applyBorder="1" applyAlignment="1">
      <alignment horizontal="left" vertical="center" wrapText="1"/>
    </xf>
    <xf numFmtId="9" fontId="22" fillId="5" borderId="13" xfId="2" applyFont="1" applyFill="1" applyBorder="1" applyAlignment="1">
      <alignment horizontal="left" vertical="center" wrapText="1"/>
    </xf>
    <xf numFmtId="0" fontId="27" fillId="0" borderId="0" xfId="0" applyFont="1" applyAlignment="1">
      <alignment horizontal="left"/>
    </xf>
    <xf numFmtId="0" fontId="15" fillId="5" borderId="13" xfId="0" applyFont="1" applyFill="1" applyBorder="1" applyAlignment="1">
      <alignment horizontal="center" vertical="center" wrapText="1"/>
    </xf>
    <xf numFmtId="0" fontId="29" fillId="10" borderId="13" xfId="0" applyFont="1" applyFill="1" applyBorder="1" applyAlignment="1">
      <alignment horizontal="center" vertical="center" wrapText="1"/>
    </xf>
    <xf numFmtId="0" fontId="23" fillId="12" borderId="13" xfId="0" applyFont="1" applyFill="1" applyBorder="1" applyAlignment="1">
      <alignment horizontal="center" vertical="center" wrapText="1"/>
    </xf>
    <xf numFmtId="0" fontId="22" fillId="11" borderId="13" xfId="0" applyFont="1" applyFill="1" applyBorder="1" applyAlignment="1">
      <alignment horizontal="center" vertical="center" wrapText="1"/>
    </xf>
    <xf numFmtId="0" fontId="22" fillId="12" borderId="13" xfId="0" applyFont="1" applyFill="1" applyBorder="1" applyAlignment="1">
      <alignment horizontal="center" vertical="center" wrapText="1"/>
    </xf>
    <xf numFmtId="171" fontId="21" fillId="13" borderId="13" xfId="0" applyNumberFormat="1" applyFont="1" applyFill="1" applyBorder="1" applyAlignment="1">
      <alignment horizontal="center" vertical="center"/>
    </xf>
    <xf numFmtId="0" fontId="21" fillId="13" borderId="13" xfId="0" applyFont="1" applyFill="1" applyBorder="1" applyAlignment="1">
      <alignment horizontal="left" vertical="center" wrapText="1"/>
    </xf>
    <xf numFmtId="0" fontId="21" fillId="13" borderId="13" xfId="0" applyFont="1" applyFill="1" applyBorder="1" applyAlignment="1">
      <alignment horizontal="center" vertical="center" wrapText="1"/>
    </xf>
    <xf numFmtId="173" fontId="21" fillId="13" borderId="13" xfId="1" applyNumberFormat="1" applyFont="1" applyFill="1" applyBorder="1" applyAlignment="1">
      <alignment horizontal="center" vertical="center" wrapText="1"/>
    </xf>
    <xf numFmtId="0" fontId="21" fillId="13" borderId="13" xfId="0" applyFont="1" applyFill="1" applyBorder="1" applyAlignment="1">
      <alignment horizontal="center" vertical="center" textRotation="90" wrapText="1"/>
    </xf>
    <xf numFmtId="1" fontId="22" fillId="0" borderId="13" xfId="2" applyNumberFormat="1" applyFont="1" applyBorder="1" applyAlignment="1">
      <alignment horizontal="left" vertical="center" wrapText="1"/>
    </xf>
    <xf numFmtId="9" fontId="32" fillId="0" borderId="13" xfId="2" applyFont="1" applyBorder="1" applyAlignment="1">
      <alignment horizontal="left" vertical="center" wrapText="1"/>
    </xf>
    <xf numFmtId="0" fontId="17" fillId="0" borderId="13" xfId="0" applyFont="1" applyFill="1" applyBorder="1" applyAlignment="1">
      <alignment horizontal="center" vertical="center" wrapText="1"/>
    </xf>
    <xf numFmtId="0" fontId="34" fillId="0" borderId="0" xfId="0" applyFont="1"/>
    <xf numFmtId="168" fontId="24" fillId="0" borderId="0" xfId="0" applyNumberFormat="1" applyFont="1" applyAlignment="1">
      <alignment horizontal="center"/>
    </xf>
    <xf numFmtId="169" fontId="24" fillId="0" borderId="0" xfId="0" applyNumberFormat="1" applyFont="1"/>
    <xf numFmtId="0" fontId="24" fillId="0" borderId="0" xfId="0" applyFont="1" applyAlignment="1">
      <alignment horizontal="center"/>
    </xf>
    <xf numFmtId="170" fontId="24" fillId="14" borderId="0" xfId="0" applyNumberFormat="1" applyFont="1" applyFill="1"/>
    <xf numFmtId="0" fontId="24" fillId="14" borderId="0" xfId="0" applyFont="1" applyFill="1" applyAlignment="1">
      <alignment horizontal="center"/>
    </xf>
    <xf numFmtId="49" fontId="24" fillId="0" borderId="0" xfId="0" applyNumberFormat="1" applyFont="1" applyFill="1" applyAlignment="1">
      <alignment horizontal="center"/>
    </xf>
    <xf numFmtId="0" fontId="24" fillId="0" borderId="0" xfId="0" applyFont="1" applyAlignment="1">
      <alignment horizontal="left"/>
    </xf>
    <xf numFmtId="0" fontId="24" fillId="0" borderId="0" xfId="0" applyFont="1" applyFill="1" applyAlignment="1">
      <alignment horizontal="center"/>
    </xf>
    <xf numFmtId="0" fontId="26" fillId="0" borderId="0" xfId="0" applyFont="1"/>
    <xf numFmtId="0" fontId="13" fillId="6" borderId="14" xfId="0" applyFont="1" applyFill="1" applyBorder="1" applyAlignment="1">
      <alignment horizontal="center" vertical="center"/>
    </xf>
    <xf numFmtId="168" fontId="13" fillId="6" borderId="14" xfId="0" applyNumberFormat="1" applyFont="1" applyFill="1" applyBorder="1" applyAlignment="1">
      <alignment horizontal="center" vertical="center"/>
    </xf>
    <xf numFmtId="169" fontId="13" fillId="6" borderId="14" xfId="0" applyNumberFormat="1" applyFont="1" applyFill="1" applyBorder="1" applyAlignment="1">
      <alignment horizontal="center" vertical="center"/>
    </xf>
    <xf numFmtId="170" fontId="13" fillId="14" borderId="14" xfId="0" applyNumberFormat="1" applyFont="1" applyFill="1" applyBorder="1" applyAlignment="1">
      <alignment horizontal="center" vertical="center"/>
    </xf>
    <xf numFmtId="0" fontId="13" fillId="14" borderId="14" xfId="0" applyFont="1" applyFill="1" applyBorder="1" applyAlignment="1">
      <alignment horizontal="center" vertical="center"/>
    </xf>
    <xf numFmtId="0" fontId="13" fillId="6" borderId="13" xfId="0" applyFont="1" applyFill="1" applyBorder="1" applyAlignment="1">
      <alignment horizontal="center" vertical="center"/>
    </xf>
    <xf numFmtId="167" fontId="14" fillId="15" borderId="13" xfId="0" applyNumberFormat="1" applyFont="1" applyFill="1" applyBorder="1" applyAlignment="1">
      <alignment vertical="center" wrapText="1"/>
    </xf>
    <xf numFmtId="168" fontId="15" fillId="0" borderId="13" xfId="0" applyNumberFormat="1" applyFont="1" applyFill="1" applyBorder="1" applyAlignment="1">
      <alignment horizontal="center" vertical="center" wrapText="1"/>
    </xf>
    <xf numFmtId="169" fontId="15" fillId="0" borderId="13" xfId="0" applyNumberFormat="1" applyFont="1" applyFill="1" applyBorder="1" applyAlignment="1">
      <alignment horizontal="center" vertical="center" wrapText="1"/>
    </xf>
    <xf numFmtId="170" fontId="15" fillId="14" borderId="13" xfId="0" applyNumberFormat="1" applyFont="1" applyFill="1" applyBorder="1" applyAlignment="1">
      <alignment horizontal="center" vertical="center" wrapText="1"/>
    </xf>
    <xf numFmtId="0" fontId="15" fillId="14" borderId="13" xfId="0" applyFont="1" applyFill="1" applyBorder="1" applyAlignment="1">
      <alignment horizontal="center" vertical="center" wrapText="1"/>
    </xf>
    <xf numFmtId="49" fontId="15" fillId="0" borderId="13" xfId="0" applyNumberFormat="1" applyFont="1" applyFill="1" applyBorder="1" applyAlignment="1">
      <alignment horizontal="center" vertical="center" wrapText="1"/>
    </xf>
    <xf numFmtId="0" fontId="24" fillId="14" borderId="13" xfId="0" applyFont="1" applyFill="1" applyBorder="1" applyAlignment="1">
      <alignment horizontal="center"/>
    </xf>
    <xf numFmtId="0" fontId="36" fillId="14" borderId="13" xfId="0" applyFont="1" applyFill="1" applyBorder="1" applyAlignment="1">
      <alignment horizontal="center"/>
    </xf>
    <xf numFmtId="0" fontId="37" fillId="14" borderId="13" xfId="0" applyFont="1" applyFill="1" applyBorder="1" applyAlignment="1">
      <alignment horizontal="center"/>
    </xf>
    <xf numFmtId="167" fontId="14" fillId="0" borderId="13" xfId="0" applyNumberFormat="1" applyFont="1" applyBorder="1" applyAlignment="1">
      <alignment vertical="center" wrapText="1"/>
    </xf>
    <xf numFmtId="168" fontId="15" fillId="0" borderId="13" xfId="0" applyNumberFormat="1" applyFont="1" applyBorder="1" applyAlignment="1">
      <alignment horizontal="center" vertical="center" wrapText="1"/>
    </xf>
    <xf numFmtId="169" fontId="15" fillId="0" borderId="13" xfId="0" applyNumberFormat="1" applyFont="1" applyBorder="1" applyAlignment="1">
      <alignment horizontal="center" vertical="center" wrapText="1"/>
    </xf>
    <xf numFmtId="167" fontId="14" fillId="16" borderId="13" xfId="0" applyNumberFormat="1" applyFont="1" applyFill="1" applyBorder="1" applyAlignment="1">
      <alignment vertical="center" wrapText="1"/>
    </xf>
    <xf numFmtId="0" fontId="15" fillId="0" borderId="0" xfId="0" applyFont="1" applyAlignment="1">
      <alignment horizontal="center" vertical="center" wrapText="1"/>
    </xf>
    <xf numFmtId="0" fontId="15" fillId="0" borderId="0" xfId="0" applyFont="1" applyAlignment="1">
      <alignment wrapText="1"/>
    </xf>
    <xf numFmtId="168" fontId="15" fillId="0" borderId="0" xfId="0" applyNumberFormat="1" applyFont="1" applyAlignment="1">
      <alignment horizontal="center" wrapText="1"/>
    </xf>
    <xf numFmtId="169" fontId="15" fillId="0" borderId="0" xfId="0" applyNumberFormat="1" applyFont="1" applyAlignment="1">
      <alignment horizontal="center" vertical="center" wrapText="1"/>
    </xf>
    <xf numFmtId="0" fontId="22" fillId="0" borderId="0" xfId="0" applyFont="1" applyAlignment="1">
      <alignment wrapText="1"/>
    </xf>
    <xf numFmtId="0" fontId="38" fillId="0" borderId="0" xfId="0" applyFont="1" applyAlignment="1">
      <alignment wrapText="1"/>
    </xf>
    <xf numFmtId="168" fontId="22" fillId="0" borderId="0" xfId="0" applyNumberFormat="1" applyFont="1" applyAlignment="1">
      <alignment horizontal="center" wrapText="1"/>
    </xf>
    <xf numFmtId="169" fontId="22" fillId="0" borderId="0" xfId="0" applyNumberFormat="1" applyFont="1" applyAlignment="1">
      <alignment wrapText="1"/>
    </xf>
    <xf numFmtId="0" fontId="27" fillId="0" borderId="0" xfId="0" applyFont="1" applyAlignment="1">
      <alignment horizontal="center"/>
    </xf>
    <xf numFmtId="170" fontId="27" fillId="14" borderId="0" xfId="0" applyNumberFormat="1" applyFont="1" applyFill="1"/>
    <xf numFmtId="0" fontId="27" fillId="14" borderId="0" xfId="0" applyFont="1" applyFill="1" applyAlignment="1">
      <alignment horizontal="center"/>
    </xf>
    <xf numFmtId="49" fontId="27" fillId="0" borderId="0" xfId="0" applyNumberFormat="1" applyFont="1" applyFill="1" applyAlignment="1">
      <alignment horizontal="center"/>
    </xf>
    <xf numFmtId="0" fontId="27" fillId="0" borderId="0" xfId="0" applyFont="1" applyFill="1" applyAlignment="1">
      <alignment horizontal="center"/>
    </xf>
    <xf numFmtId="168" fontId="27" fillId="0" borderId="0" xfId="0" applyNumberFormat="1" applyFont="1" applyAlignment="1">
      <alignment horizontal="center"/>
    </xf>
    <xf numFmtId="169" fontId="27" fillId="0" borderId="0" xfId="0" applyNumberFormat="1" applyFont="1"/>
    <xf numFmtId="0" fontId="24" fillId="0" borderId="0" xfId="0" applyFont="1" applyAlignment="1">
      <alignment horizontal="center" wrapText="1"/>
    </xf>
    <xf numFmtId="0" fontId="17" fillId="5" borderId="13"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3" xfId="0" applyFont="1" applyBorder="1" applyAlignment="1">
      <alignment horizontal="center" vertical="center" wrapText="1"/>
    </xf>
    <xf numFmtId="0" fontId="2" fillId="0" borderId="7"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5" xfId="0" applyFont="1" applyBorder="1" applyAlignment="1">
      <alignment horizontal="center" vertical="center" wrapText="1"/>
    </xf>
    <xf numFmtId="0" fontId="15" fillId="0" borderId="13" xfId="0" applyFont="1" applyBorder="1" applyAlignment="1">
      <alignment horizontal="center" vertical="center" wrapText="1"/>
    </xf>
    <xf numFmtId="0" fontId="0" fillId="0" borderId="0" xfId="0" applyAlignment="1">
      <alignment horizontal="center" vertical="center"/>
    </xf>
    <xf numFmtId="0" fontId="39" fillId="0" borderId="4" xfId="0" applyFont="1" applyBorder="1" applyAlignment="1">
      <alignment horizontal="center" vertical="center"/>
    </xf>
    <xf numFmtId="0" fontId="5" fillId="0" borderId="4" xfId="0" applyFont="1" applyFill="1" applyBorder="1" applyAlignment="1">
      <alignment horizontal="center" vertical="center"/>
    </xf>
    <xf numFmtId="2" fontId="39" fillId="0" borderId="4" xfId="0" applyNumberFormat="1" applyFont="1" applyBorder="1" applyAlignment="1">
      <alignment horizontal="center" vertical="center"/>
    </xf>
    <xf numFmtId="0" fontId="5" fillId="3" borderId="12" xfId="0" applyFont="1" applyFill="1" applyBorder="1" applyAlignment="1">
      <alignment horizontal="center" vertical="center" wrapText="1"/>
    </xf>
    <xf numFmtId="49" fontId="5" fillId="0" borderId="4" xfId="0" applyNumberFormat="1" applyFont="1" applyFill="1" applyBorder="1" applyAlignment="1">
      <alignment horizontal="center" vertical="center" wrapText="1"/>
    </xf>
    <xf numFmtId="0" fontId="2" fillId="0" borderId="12" xfId="0" applyNumberFormat="1" applyFont="1" applyFill="1" applyBorder="1" applyAlignment="1">
      <alignment horizontal="center" vertical="center" wrapText="1"/>
    </xf>
    <xf numFmtId="0" fontId="2" fillId="0" borderId="12" xfId="0" applyFont="1" applyBorder="1" applyAlignment="1">
      <alignment horizontal="center" vertical="center" wrapText="1"/>
    </xf>
    <xf numFmtId="0" fontId="4" fillId="0" borderId="13" xfId="0" applyFont="1" applyBorder="1" applyAlignment="1">
      <alignment horizontal="center" vertical="center"/>
    </xf>
    <xf numFmtId="0" fontId="5" fillId="0" borderId="13" xfId="0" applyFont="1" applyFill="1" applyBorder="1" applyAlignment="1">
      <alignment horizontal="center" vertical="center"/>
    </xf>
    <xf numFmtId="2" fontId="39" fillId="0" borderId="13" xfId="0" applyNumberFormat="1" applyFont="1" applyBorder="1" applyAlignment="1">
      <alignment horizontal="center" vertical="center"/>
    </xf>
    <xf numFmtId="0" fontId="3" fillId="3" borderId="11" xfId="0" applyFont="1" applyFill="1" applyBorder="1" applyAlignment="1">
      <alignment horizontal="center" vertical="center" wrapText="1"/>
    </xf>
    <xf numFmtId="49" fontId="3" fillId="0" borderId="13" xfId="0" applyNumberFormat="1" applyFont="1" applyFill="1" applyBorder="1" applyAlignment="1">
      <alignment horizontal="center" vertical="center" wrapText="1"/>
    </xf>
    <xf numFmtId="0" fontId="2" fillId="0" borderId="11" xfId="0" applyNumberFormat="1" applyFont="1" applyFill="1" applyBorder="1" applyAlignment="1">
      <alignment horizontal="center" vertical="center" wrapText="1"/>
    </xf>
    <xf numFmtId="0" fontId="2" fillId="0" borderId="11" xfId="0" applyFont="1" applyBorder="1" applyAlignment="1">
      <alignment horizontal="center" vertical="center" wrapText="1"/>
    </xf>
    <xf numFmtId="0" fontId="39" fillId="0" borderId="13" xfId="0" applyFont="1" applyBorder="1" applyAlignment="1">
      <alignment horizontal="center" vertical="center"/>
    </xf>
    <xf numFmtId="0" fontId="39" fillId="0" borderId="6" xfId="0" applyFont="1" applyBorder="1" applyAlignment="1">
      <alignment horizontal="center" vertical="center"/>
    </xf>
    <xf numFmtId="0" fontId="5" fillId="0" borderId="6" xfId="0" applyFont="1" applyFill="1" applyBorder="1" applyAlignment="1">
      <alignment horizontal="center" vertical="center"/>
    </xf>
    <xf numFmtId="2" fontId="39" fillId="0" borderId="6" xfId="0" applyNumberFormat="1" applyFont="1" applyBorder="1" applyAlignment="1">
      <alignment horizontal="center" vertical="center"/>
    </xf>
    <xf numFmtId="0" fontId="3" fillId="3" borderId="16" xfId="0" applyFont="1" applyFill="1" applyBorder="1" applyAlignment="1">
      <alignment horizontal="center" vertical="center" wrapText="1"/>
    </xf>
    <xf numFmtId="49" fontId="3" fillId="0" borderId="6" xfId="0" applyNumberFormat="1" applyFont="1" applyFill="1" applyBorder="1" applyAlignment="1">
      <alignment horizontal="center" vertical="center" wrapText="1"/>
    </xf>
    <xf numFmtId="0" fontId="0" fillId="0" borderId="19" xfId="0" applyFill="1" applyBorder="1" applyAlignment="1">
      <alignment horizontal="center" vertical="center" wrapText="1"/>
    </xf>
    <xf numFmtId="0" fontId="4" fillId="0" borderId="1" xfId="0" applyFont="1" applyBorder="1" applyAlignment="1">
      <alignment horizontal="center" vertical="center"/>
    </xf>
    <xf numFmtId="0" fontId="5" fillId="0" borderId="1" xfId="0" applyFont="1" applyFill="1" applyBorder="1" applyAlignment="1">
      <alignment horizontal="center" vertical="center" wrapText="1"/>
    </xf>
    <xf numFmtId="0" fontId="5" fillId="0" borderId="1" xfId="0" applyFont="1" applyFill="1" applyBorder="1" applyAlignment="1">
      <alignment horizontal="center" vertical="center"/>
    </xf>
    <xf numFmtId="2" fontId="4" fillId="0" borderId="1" xfId="0" applyNumberFormat="1" applyFont="1" applyBorder="1" applyAlignment="1">
      <alignment horizontal="center" vertical="center"/>
    </xf>
    <xf numFmtId="0" fontId="3" fillId="3" borderId="2" xfId="0" applyFont="1" applyFill="1" applyBorder="1" applyAlignment="1">
      <alignment horizontal="center" vertical="center" wrapText="1"/>
    </xf>
    <xf numFmtId="49" fontId="3" fillId="0" borderId="1" xfId="0" applyNumberFormat="1" applyFont="1" applyFill="1" applyBorder="1" applyAlignment="1">
      <alignment horizontal="center" vertical="center" wrapText="1"/>
    </xf>
    <xf numFmtId="0" fontId="2" fillId="0" borderId="2" xfId="0" applyFont="1" applyFill="1" applyBorder="1" applyAlignment="1">
      <alignment vertical="center" wrapText="1"/>
    </xf>
    <xf numFmtId="0" fontId="3" fillId="3" borderId="12" xfId="0" applyFont="1" applyFill="1" applyBorder="1" applyAlignment="1">
      <alignment horizontal="center" vertical="center" wrapText="1"/>
    </xf>
    <xf numFmtId="49" fontId="3" fillId="0" borderId="4" xfId="0" applyNumberFormat="1" applyFont="1" applyFill="1" applyBorder="1" applyAlignment="1">
      <alignment horizontal="center" vertical="center" wrapText="1"/>
    </xf>
    <xf numFmtId="0" fontId="5" fillId="3" borderId="16" xfId="0" applyFont="1" applyFill="1" applyBorder="1" applyAlignment="1">
      <alignment horizontal="center" vertical="center" wrapText="1"/>
    </xf>
    <xf numFmtId="0" fontId="39" fillId="0" borderId="4" xfId="0" applyFont="1" applyBorder="1" applyAlignment="1">
      <alignment horizontal="center" vertical="center" wrapText="1"/>
    </xf>
    <xf numFmtId="0" fontId="2" fillId="5" borderId="12" xfId="0" applyFont="1" applyFill="1" applyBorder="1" applyAlignment="1">
      <alignment horizontal="center" vertical="center" wrapText="1"/>
    </xf>
    <xf numFmtId="0" fontId="39" fillId="0" borderId="13" xfId="0" applyFont="1" applyBorder="1" applyAlignment="1">
      <alignment horizontal="center" vertical="center" wrapText="1"/>
    </xf>
    <xf numFmtId="0" fontId="5" fillId="3" borderId="11" xfId="0" applyFont="1" applyFill="1" applyBorder="1" applyAlignment="1">
      <alignment horizontal="center" vertical="center" wrapText="1"/>
    </xf>
    <xf numFmtId="49" fontId="5" fillId="0" borderId="13" xfId="0" applyNumberFormat="1" applyFont="1" applyFill="1" applyBorder="1" applyAlignment="1">
      <alignment horizontal="center" vertical="center" wrapText="1"/>
    </xf>
    <xf numFmtId="0" fontId="2" fillId="5" borderId="11" xfId="0" applyFont="1" applyFill="1" applyBorder="1" applyAlignment="1">
      <alignment horizontal="center" vertical="center" wrapText="1"/>
    </xf>
    <xf numFmtId="0" fontId="2" fillId="0" borderId="15" xfId="0" applyFont="1" applyBorder="1" applyAlignment="1">
      <alignment horizontal="center" vertical="center" wrapText="1"/>
    </xf>
    <xf numFmtId="0" fontId="2" fillId="0" borderId="10" xfId="0" applyNumberFormat="1" applyFont="1" applyFill="1" applyBorder="1" applyAlignment="1">
      <alignment horizontal="center" vertical="center" wrapText="1"/>
    </xf>
    <xf numFmtId="0" fontId="2" fillId="0" borderId="17" xfId="0" applyFont="1" applyBorder="1" applyAlignment="1">
      <alignment horizontal="center" vertical="center" wrapText="1"/>
    </xf>
    <xf numFmtId="0" fontId="2" fillId="0" borderId="8" xfId="0" applyFont="1" applyBorder="1" applyAlignment="1">
      <alignment vertical="center" wrapText="1"/>
    </xf>
    <xf numFmtId="0" fontId="39" fillId="0" borderId="1" xfId="0" applyFont="1" applyBorder="1" applyAlignment="1">
      <alignment horizontal="center" vertical="center"/>
    </xf>
    <xf numFmtId="2" fontId="39" fillId="0" borderId="1" xfId="0" applyNumberFormat="1" applyFont="1" applyBorder="1" applyAlignment="1">
      <alignment horizontal="center" vertical="center"/>
    </xf>
    <xf numFmtId="0" fontId="5" fillId="2" borderId="1" xfId="0" applyFont="1" applyFill="1" applyBorder="1" applyAlignment="1">
      <alignment horizontal="center" vertical="center" wrapText="1"/>
    </xf>
    <xf numFmtId="0" fontId="2" fillId="0" borderId="2"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0" fontId="40" fillId="0" borderId="13" xfId="0" applyFont="1" applyBorder="1" applyAlignment="1">
      <alignment horizontal="center" vertical="center" wrapText="1"/>
    </xf>
    <xf numFmtId="0" fontId="5" fillId="0" borderId="13" xfId="0" applyFont="1" applyBorder="1" applyAlignment="1">
      <alignment horizontal="center" vertical="center" wrapText="1"/>
    </xf>
    <xf numFmtId="0" fontId="3" fillId="0" borderId="13" xfId="0" applyFont="1" applyBorder="1" applyAlignment="1">
      <alignment horizontal="center" vertical="center" wrapText="1"/>
    </xf>
    <xf numFmtId="0" fontId="2" fillId="5" borderId="8" xfId="0" applyNumberFormat="1" applyFont="1" applyFill="1" applyBorder="1" applyAlignment="1">
      <alignment horizontal="center" vertical="center" wrapText="1"/>
    </xf>
    <xf numFmtId="2" fontId="2" fillId="0" borderId="11" xfId="0" applyNumberFormat="1" applyFont="1" applyFill="1" applyBorder="1" applyAlignment="1">
      <alignment horizontal="center" vertical="center" wrapText="1"/>
    </xf>
    <xf numFmtId="0" fontId="7" fillId="0" borderId="13" xfId="0" applyFont="1" applyFill="1" applyBorder="1" applyAlignment="1">
      <alignment horizontal="center" vertical="center" wrapText="1"/>
    </xf>
    <xf numFmtId="49" fontId="5" fillId="0" borderId="6" xfId="0" applyNumberFormat="1" applyFont="1" applyFill="1" applyBorder="1" applyAlignment="1">
      <alignment horizontal="center" vertical="center" wrapText="1"/>
    </xf>
    <xf numFmtId="2" fontId="2" fillId="0" borderId="16" xfId="0" applyNumberFormat="1" applyFont="1" applyFill="1" applyBorder="1" applyAlignment="1">
      <alignment horizontal="center" vertical="center" wrapText="1"/>
    </xf>
    <xf numFmtId="0" fontId="4" fillId="0" borderId="4" xfId="0" applyFont="1" applyBorder="1" applyAlignment="1">
      <alignment horizontal="center" vertical="center"/>
    </xf>
    <xf numFmtId="0" fontId="4" fillId="0" borderId="6" xfId="0" applyFont="1" applyBorder="1" applyAlignment="1">
      <alignment horizontal="center" vertical="center"/>
    </xf>
    <xf numFmtId="2" fontId="4" fillId="0" borderId="6" xfId="0" applyNumberFormat="1" applyFont="1" applyBorder="1" applyAlignment="1">
      <alignment horizontal="center" vertical="center"/>
    </xf>
    <xf numFmtId="0" fontId="2" fillId="5" borderId="4" xfId="0" applyNumberFormat="1" applyFont="1" applyFill="1" applyBorder="1" applyAlignment="1">
      <alignment horizontal="center" vertical="center" wrapText="1"/>
    </xf>
    <xf numFmtId="0" fontId="2" fillId="0" borderId="16" xfId="0" applyFont="1" applyBorder="1" applyAlignment="1">
      <alignment vertical="center" wrapText="1"/>
    </xf>
    <xf numFmtId="0" fontId="7" fillId="0" borderId="4" xfId="0"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9" fontId="2" fillId="0" borderId="16" xfId="0" applyNumberFormat="1" applyFont="1" applyFill="1" applyBorder="1" applyAlignment="1">
      <alignment horizontal="center" vertical="center" wrapText="1"/>
    </xf>
    <xf numFmtId="2" fontId="39" fillId="0" borderId="13" xfId="0" applyNumberFormat="1" applyFont="1" applyFill="1" applyBorder="1" applyAlignment="1">
      <alignment horizontal="center" vertical="center"/>
    </xf>
    <xf numFmtId="0" fontId="0" fillId="0" borderId="11" xfId="0" applyBorder="1" applyAlignment="1">
      <alignment vertical="center" wrapText="1"/>
    </xf>
    <xf numFmtId="1" fontId="5" fillId="0" borderId="13" xfId="0" applyNumberFormat="1" applyFont="1" applyBorder="1" applyAlignment="1">
      <alignment horizontal="center" vertical="center" wrapText="1"/>
    </xf>
    <xf numFmtId="0" fontId="2" fillId="0" borderId="13" xfId="0" applyFont="1" applyBorder="1" applyAlignment="1">
      <alignment vertical="center" wrapText="1"/>
    </xf>
    <xf numFmtId="0" fontId="2" fillId="0" borderId="3" xfId="0" applyNumberFormat="1" applyFont="1" applyFill="1" applyBorder="1" applyAlignment="1">
      <alignment horizontal="center" vertical="center" wrapText="1"/>
    </xf>
    <xf numFmtId="0" fontId="3" fillId="3" borderId="10" xfId="0" applyFont="1" applyFill="1" applyBorder="1" applyAlignment="1">
      <alignment horizontal="center" vertical="center" wrapText="1"/>
    </xf>
    <xf numFmtId="0" fontId="2" fillId="0" borderId="13" xfId="0" applyNumberFormat="1" applyFont="1" applyFill="1" applyBorder="1" applyAlignment="1">
      <alignment horizontal="center" vertical="center" wrapText="1"/>
    </xf>
    <xf numFmtId="0" fontId="5" fillId="0" borderId="8" xfId="0" applyFont="1" applyFill="1" applyBorder="1" applyAlignment="1">
      <alignment horizontal="center" vertical="center" wrapText="1"/>
    </xf>
    <xf numFmtId="2" fontId="39" fillId="0" borderId="6" xfId="0" applyNumberFormat="1" applyFont="1" applyFill="1" applyBorder="1" applyAlignment="1">
      <alignment horizontal="center" vertical="center"/>
    </xf>
    <xf numFmtId="0" fontId="5" fillId="0" borderId="14" xfId="0" applyFont="1" applyFill="1" applyBorder="1" applyAlignment="1">
      <alignment horizontal="center" vertical="center"/>
    </xf>
    <xf numFmtId="0" fontId="5" fillId="0" borderId="7" xfId="0" applyFont="1" applyFill="1" applyBorder="1" applyAlignment="1">
      <alignment horizontal="center" vertical="center"/>
    </xf>
    <xf numFmtId="10" fontId="2" fillId="0" borderId="6" xfId="0" applyNumberFormat="1" applyFont="1" applyFill="1" applyBorder="1" applyAlignment="1">
      <alignment horizontal="center" vertical="center" wrapText="1"/>
    </xf>
    <xf numFmtId="0" fontId="2" fillId="0" borderId="6" xfId="0" applyNumberFormat="1" applyFont="1" applyFill="1" applyBorder="1" applyAlignment="1">
      <alignment horizontal="center" vertical="center" wrapText="1"/>
    </xf>
    <xf numFmtId="3" fontId="3" fillId="3" borderId="2" xfId="0" applyNumberFormat="1" applyFont="1" applyFill="1" applyBorder="1" applyAlignment="1">
      <alignment horizontal="center" vertical="center" wrapText="1"/>
    </xf>
    <xf numFmtId="3" fontId="3" fillId="2" borderId="1" xfId="0" applyNumberFormat="1" applyFont="1" applyFill="1" applyBorder="1" applyAlignment="1">
      <alignment horizontal="center" vertical="center" wrapText="1"/>
    </xf>
    <xf numFmtId="3" fontId="3" fillId="4" borderId="1" xfId="0" applyNumberFormat="1" applyFont="1" applyFill="1" applyBorder="1" applyAlignment="1">
      <alignment horizontal="center" vertical="center" wrapText="1"/>
    </xf>
    <xf numFmtId="3" fontId="3" fillId="0" borderId="1" xfId="0" applyNumberFormat="1" applyFont="1" applyFill="1" applyBorder="1" applyAlignment="1">
      <alignment horizontal="center" vertical="center" wrapText="1"/>
    </xf>
    <xf numFmtId="2" fontId="2" fillId="0" borderId="12" xfId="0" applyNumberFormat="1" applyFont="1" applyFill="1" applyBorder="1" applyAlignment="1">
      <alignment horizontal="center" vertical="center" wrapText="1"/>
    </xf>
    <xf numFmtId="49" fontId="5" fillId="2" borderId="6" xfId="0" applyNumberFormat="1" applyFont="1" applyFill="1" applyBorder="1" applyAlignment="1">
      <alignment horizontal="center" vertical="center" wrapText="1"/>
    </xf>
    <xf numFmtId="0" fontId="4" fillId="0" borderId="5" xfId="0" applyFont="1" applyBorder="1" applyAlignment="1">
      <alignment horizontal="center" vertical="center"/>
    </xf>
    <xf numFmtId="0" fontId="5" fillId="0" borderId="5" xfId="0" applyFont="1" applyFill="1" applyBorder="1" applyAlignment="1">
      <alignment horizontal="center" vertical="center"/>
    </xf>
    <xf numFmtId="2" fontId="4" fillId="0" borderId="4" xfId="0" applyNumberFormat="1" applyFont="1" applyBorder="1" applyAlignment="1">
      <alignment horizontal="center" vertical="center"/>
    </xf>
    <xf numFmtId="2" fontId="4" fillId="0" borderId="13" xfId="0" applyNumberFormat="1" applyFont="1" applyBorder="1" applyAlignment="1">
      <alignment horizontal="center" vertical="center"/>
    </xf>
    <xf numFmtId="49" fontId="2" fillId="0" borderId="4" xfId="0" applyNumberFormat="1" applyFont="1" applyFill="1" applyBorder="1" applyAlignment="1">
      <alignment horizontal="center" vertical="center" wrapText="1"/>
    </xf>
    <xf numFmtId="0" fontId="2" fillId="0" borderId="21" xfId="0" applyFont="1" applyFill="1" applyBorder="1" applyAlignment="1">
      <alignment vertical="center" wrapText="1"/>
    </xf>
    <xf numFmtId="0" fontId="2" fillId="0" borderId="29" xfId="0" applyFont="1" applyFill="1" applyBorder="1" applyAlignment="1">
      <alignment vertical="center" wrapText="1"/>
    </xf>
    <xf numFmtId="0" fontId="7" fillId="0" borderId="13" xfId="0" applyFont="1" applyFill="1" applyBorder="1" applyAlignment="1">
      <alignment vertical="center" wrapText="1"/>
    </xf>
    <xf numFmtId="0" fontId="2" fillId="0" borderId="6" xfId="0" applyFont="1" applyFill="1" applyBorder="1" applyAlignment="1">
      <alignment horizontal="center" wrapText="1"/>
    </xf>
    <xf numFmtId="0" fontId="7" fillId="0" borderId="6" xfId="0" applyFont="1" applyFill="1" applyBorder="1" applyAlignment="1">
      <alignment vertical="center" wrapText="1"/>
    </xf>
    <xf numFmtId="0" fontId="2" fillId="0" borderId="4" xfId="0" applyFont="1" applyBorder="1" applyAlignment="1">
      <alignment horizontal="center" vertical="center"/>
    </xf>
    <xf numFmtId="9" fontId="5" fillId="3" borderId="13" xfId="0" applyNumberFormat="1" applyFont="1" applyFill="1" applyBorder="1" applyAlignment="1">
      <alignment horizontal="center" vertical="center" wrapText="1"/>
    </xf>
    <xf numFmtId="2" fontId="39" fillId="0" borderId="5" xfId="0" applyNumberFormat="1" applyFont="1" applyBorder="1" applyAlignment="1">
      <alignment horizontal="center" vertical="center"/>
    </xf>
    <xf numFmtId="175" fontId="3" fillId="2" borderId="5" xfId="0" applyNumberFormat="1" applyFont="1" applyFill="1" applyBorder="1" applyAlignment="1">
      <alignment horizontal="center" vertical="center" wrapText="1"/>
    </xf>
    <xf numFmtId="165" fontId="5" fillId="0" borderId="4" xfId="0" applyNumberFormat="1" applyFont="1" applyFill="1" applyBorder="1" applyAlignment="1">
      <alignment horizontal="center" vertical="center" wrapText="1"/>
    </xf>
    <xf numFmtId="165" fontId="5" fillId="3" borderId="12" xfId="0" applyNumberFormat="1" applyFont="1" applyFill="1" applyBorder="1" applyAlignment="1">
      <alignment horizontal="center" vertical="center" wrapText="1"/>
    </xf>
    <xf numFmtId="165" fontId="5" fillId="2" borderId="4" xfId="0" applyNumberFormat="1" applyFont="1" applyFill="1" applyBorder="1" applyAlignment="1">
      <alignment horizontal="center" vertical="center" wrapText="1"/>
    </xf>
    <xf numFmtId="165" fontId="5" fillId="4" borderId="4" xfId="0" applyNumberFormat="1" applyFont="1" applyFill="1" applyBorder="1" applyAlignment="1">
      <alignment horizontal="center" vertical="center" wrapText="1"/>
    </xf>
    <xf numFmtId="165" fontId="7" fillId="0" borderId="4" xfId="0" applyNumberFormat="1" applyFont="1" applyFill="1" applyBorder="1" applyAlignment="1">
      <alignment horizontal="center" vertical="center" wrapText="1"/>
    </xf>
    <xf numFmtId="0" fontId="41" fillId="0" borderId="4" xfId="0" applyFont="1" applyFill="1" applyBorder="1" applyAlignment="1">
      <alignment horizontal="center" vertical="center" wrapText="1"/>
    </xf>
    <xf numFmtId="166" fontId="3" fillId="3" borderId="12" xfId="0" applyNumberFormat="1" applyFont="1" applyFill="1" applyBorder="1" applyAlignment="1">
      <alignment horizontal="center" vertical="center" wrapText="1"/>
    </xf>
    <xf numFmtId="166" fontId="2" fillId="0" borderId="4" xfId="0" applyNumberFormat="1" applyFont="1" applyFill="1" applyBorder="1" applyAlignment="1">
      <alignment horizontal="center" vertical="center" wrapText="1"/>
    </xf>
    <xf numFmtId="2" fontId="4" fillId="0" borderId="13" xfId="0" applyNumberFormat="1" applyFont="1" applyFill="1" applyBorder="1" applyAlignment="1">
      <alignment horizontal="center" vertical="center"/>
    </xf>
    <xf numFmtId="0" fontId="41" fillId="0" borderId="13" xfId="0" applyFont="1" applyFill="1" applyBorder="1" applyAlignment="1">
      <alignment horizontal="center" vertical="center" wrapText="1"/>
    </xf>
    <xf numFmtId="0" fontId="41" fillId="0" borderId="1" xfId="0" applyFont="1" applyFill="1" applyBorder="1" applyAlignment="1">
      <alignment horizontal="center" vertical="center" wrapText="1"/>
    </xf>
    <xf numFmtId="0" fontId="2" fillId="0" borderId="9" xfId="0" applyNumberFormat="1" applyFont="1" applyFill="1" applyBorder="1" applyAlignment="1">
      <alignment horizontal="center" vertical="center" wrapText="1"/>
    </xf>
    <xf numFmtId="0" fontId="41" fillId="0"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7" fillId="0" borderId="13" xfId="0" applyNumberFormat="1" applyFont="1" applyFill="1" applyBorder="1" applyAlignment="1">
      <alignment horizontal="center" vertical="center" wrapText="1"/>
    </xf>
    <xf numFmtId="0" fontId="7" fillId="5" borderId="13"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39" fillId="0" borderId="3" xfId="0" applyFont="1" applyBorder="1" applyAlignment="1">
      <alignment horizontal="center" vertical="center"/>
    </xf>
    <xf numFmtId="0" fontId="5" fillId="0" borderId="3" xfId="0" applyFont="1" applyFill="1" applyBorder="1" applyAlignment="1">
      <alignment horizontal="center" vertical="center"/>
    </xf>
    <xf numFmtId="2" fontId="39" fillId="0" borderId="3" xfId="0" applyNumberFormat="1" applyFont="1" applyBorder="1" applyAlignment="1">
      <alignment horizontal="center" vertical="center"/>
    </xf>
    <xf numFmtId="0" fontId="0" fillId="2" borderId="9" xfId="0" applyFill="1" applyBorder="1" applyAlignment="1"/>
    <xf numFmtId="10" fontId="7" fillId="0" borderId="12" xfId="0" applyNumberFormat="1" applyFont="1" applyFill="1" applyBorder="1" applyAlignment="1">
      <alignment horizontal="center" vertical="center" wrapText="1"/>
    </xf>
    <xf numFmtId="0" fontId="7" fillId="0" borderId="12" xfId="0" applyNumberFormat="1" applyFont="1" applyFill="1" applyBorder="1" applyAlignment="1">
      <alignment horizontal="center" vertical="center" wrapText="1"/>
    </xf>
    <xf numFmtId="0" fontId="7" fillId="0" borderId="12" xfId="0" applyFont="1" applyFill="1" applyBorder="1" applyAlignment="1">
      <alignment horizontal="center" vertical="center" wrapText="1"/>
    </xf>
    <xf numFmtId="0" fontId="0" fillId="2" borderId="19" xfId="0" applyFill="1" applyBorder="1" applyAlignment="1"/>
    <xf numFmtId="0" fontId="39" fillId="0" borderId="5" xfId="0" applyFont="1" applyBorder="1" applyAlignment="1">
      <alignment horizontal="center" vertical="center"/>
    </xf>
    <xf numFmtId="176" fontId="5" fillId="0" borderId="5" xfId="0" applyNumberFormat="1" applyFont="1" applyFill="1" applyBorder="1" applyAlignment="1">
      <alignment horizontal="center" vertical="center" wrapText="1"/>
    </xf>
    <xf numFmtId="10" fontId="7" fillId="0" borderId="10" xfId="0" applyNumberFormat="1" applyFont="1" applyFill="1" applyBorder="1" applyAlignment="1">
      <alignment horizontal="center" vertical="center" wrapText="1"/>
    </xf>
    <xf numFmtId="0" fontId="7" fillId="0" borderId="10" xfId="0" applyNumberFormat="1" applyFont="1" applyFill="1" applyBorder="1" applyAlignment="1">
      <alignment horizontal="center" vertical="center" wrapText="1"/>
    </xf>
    <xf numFmtId="0" fontId="7" fillId="0" borderId="10" xfId="0" applyFont="1" applyFill="1" applyBorder="1" applyAlignment="1">
      <alignment horizontal="center" vertical="center" wrapText="1"/>
    </xf>
    <xf numFmtId="0" fontId="4" fillId="0" borderId="4" xfId="0" applyFont="1" applyFill="1" applyBorder="1" applyAlignment="1">
      <alignment horizontal="center" vertical="center"/>
    </xf>
    <xf numFmtId="0" fontId="4" fillId="0" borderId="13" xfId="0" applyFont="1" applyFill="1" applyBorder="1" applyAlignment="1">
      <alignment horizontal="center" vertical="center"/>
    </xf>
    <xf numFmtId="0" fontId="4" fillId="0" borderId="6" xfId="0" applyFont="1" applyFill="1" applyBorder="1" applyAlignment="1">
      <alignment horizontal="center" vertical="center"/>
    </xf>
    <xf numFmtId="0" fontId="4" fillId="0" borderId="3" xfId="0" applyFont="1" applyBorder="1" applyAlignment="1">
      <alignment horizontal="center" vertical="center"/>
    </xf>
    <xf numFmtId="2" fontId="4" fillId="0" borderId="3" xfId="0" applyNumberFormat="1" applyFont="1" applyBorder="1" applyAlignment="1">
      <alignment horizontal="center" vertical="center"/>
    </xf>
    <xf numFmtId="9" fontId="3" fillId="4" borderId="3" xfId="0" applyNumberFormat="1" applyFont="1" applyFill="1" applyBorder="1" applyAlignment="1">
      <alignment horizontal="center" vertical="center" wrapText="1"/>
    </xf>
    <xf numFmtId="9" fontId="2" fillId="0" borderId="3" xfId="0" applyNumberFormat="1" applyFont="1" applyFill="1" applyBorder="1" applyAlignment="1">
      <alignment horizontal="center" vertical="center" wrapText="1"/>
    </xf>
    <xf numFmtId="9" fontId="3" fillId="0" borderId="3" xfId="0" applyNumberFormat="1" applyFont="1" applyFill="1" applyBorder="1" applyAlignment="1">
      <alignment horizontal="center" vertical="center" wrapText="1"/>
    </xf>
    <xf numFmtId="0" fontId="42" fillId="0" borderId="0" xfId="0" applyFont="1" applyAlignment="1">
      <alignment horizontal="justify"/>
    </xf>
    <xf numFmtId="0" fontId="2" fillId="0" borderId="13" xfId="0" applyFont="1" applyBorder="1" applyAlignment="1">
      <alignment horizontal="justify" vertical="top"/>
    </xf>
    <xf numFmtId="0" fontId="2" fillId="0" borderId="0" xfId="0" applyFont="1" applyAlignment="1">
      <alignment vertical="center" wrapText="1"/>
    </xf>
    <xf numFmtId="0" fontId="2" fillId="0" borderId="6" xfId="0" applyFont="1" applyBorder="1" applyAlignment="1">
      <alignment horizontal="justify" vertical="center"/>
    </xf>
    <xf numFmtId="0" fontId="0" fillId="2" borderId="30" xfId="0" applyFill="1" applyBorder="1"/>
    <xf numFmtId="0" fontId="0" fillId="0" borderId="1" xfId="0" applyFill="1" applyBorder="1" applyAlignment="1">
      <alignment horizontal="center" vertical="center" wrapText="1"/>
    </xf>
    <xf numFmtId="0" fontId="7" fillId="0" borderId="16" xfId="0" applyFont="1" applyFill="1" applyBorder="1" applyAlignment="1">
      <alignment horizontal="center" vertical="center" wrapText="1"/>
    </xf>
    <xf numFmtId="0" fontId="3" fillId="3" borderId="16" xfId="0" applyNumberFormat="1" applyFont="1" applyFill="1" applyBorder="1" applyAlignment="1">
      <alignment horizontal="center" vertical="center" wrapText="1"/>
    </xf>
    <xf numFmtId="2" fontId="43" fillId="0" borderId="4" xfId="0" applyNumberFormat="1" applyFont="1" applyFill="1" applyBorder="1" applyAlignment="1">
      <alignment horizontal="center" vertical="center"/>
    </xf>
    <xf numFmtId="0" fontId="7" fillId="0" borderId="11" xfId="0" applyFont="1" applyFill="1" applyBorder="1" applyAlignment="1">
      <alignment horizontal="center" vertical="center" wrapText="1"/>
    </xf>
    <xf numFmtId="16" fontId="3" fillId="2" borderId="3" xfId="0" applyNumberFormat="1" applyFont="1" applyFill="1" applyBorder="1" applyAlignment="1">
      <alignment horizontal="center" vertical="center" wrapText="1"/>
    </xf>
    <xf numFmtId="1" fontId="2" fillId="0" borderId="9" xfId="0" applyNumberFormat="1" applyFont="1" applyFill="1" applyBorder="1" applyAlignment="1">
      <alignment horizontal="center" vertical="center" wrapText="1"/>
    </xf>
    <xf numFmtId="0" fontId="7" fillId="0" borderId="9" xfId="0" applyFont="1" applyFill="1" applyBorder="1" applyAlignment="1">
      <alignment horizontal="center" vertical="center" wrapText="1"/>
    </xf>
    <xf numFmtId="0" fontId="7" fillId="0" borderId="2" xfId="0" applyFont="1" applyFill="1" applyBorder="1" applyAlignment="1">
      <alignment horizontal="center" vertical="center" wrapText="1"/>
    </xf>
    <xf numFmtId="2" fontId="1" fillId="0" borderId="1" xfId="0" applyNumberFormat="1" applyFont="1" applyFill="1" applyBorder="1" applyAlignment="1">
      <alignment horizontal="center" vertical="center" wrapText="1"/>
    </xf>
    <xf numFmtId="49" fontId="3" fillId="4" borderId="1" xfId="0" applyNumberFormat="1" applyFon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0" fontId="41" fillId="0" borderId="3" xfId="0" applyFont="1" applyFill="1" applyBorder="1" applyAlignment="1">
      <alignment horizontal="center" vertical="center" wrapText="1"/>
    </xf>
    <xf numFmtId="2" fontId="1" fillId="0" borderId="3" xfId="0" applyNumberFormat="1" applyFont="1" applyFill="1" applyBorder="1" applyAlignment="1">
      <alignment horizontal="center" vertical="center" wrapText="1"/>
    </xf>
    <xf numFmtId="2" fontId="1" fillId="0" borderId="13" xfId="0" applyNumberFormat="1" applyFont="1" applyFill="1" applyBorder="1" applyAlignment="1">
      <alignment horizontal="center" vertical="center" wrapText="1"/>
    </xf>
    <xf numFmtId="1" fontId="2" fillId="0" borderId="11" xfId="0" applyNumberFormat="1" applyFont="1" applyFill="1" applyBorder="1" applyAlignment="1">
      <alignment horizontal="center" vertical="center" wrapText="1"/>
    </xf>
    <xf numFmtId="2" fontId="1" fillId="0" borderId="6" xfId="0" applyNumberFormat="1"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49" fontId="5" fillId="0" borderId="1" xfId="0" applyNumberFormat="1" applyFont="1" applyFill="1" applyBorder="1" applyAlignment="1">
      <alignment horizontal="center" vertical="center" wrapText="1"/>
    </xf>
    <xf numFmtId="0" fontId="2" fillId="0" borderId="9" xfId="2" applyNumberFormat="1" applyFont="1" applyFill="1" applyBorder="1" applyAlignment="1">
      <alignment horizontal="center" vertical="center" wrapText="1"/>
    </xf>
    <xf numFmtId="0" fontId="44" fillId="6" borderId="4" xfId="0" applyFont="1" applyFill="1" applyBorder="1" applyAlignment="1">
      <alignment horizontal="center" vertical="center" wrapText="1"/>
    </xf>
    <xf numFmtId="0" fontId="44" fillId="6" borderId="21" xfId="0" applyFont="1" applyFill="1" applyBorder="1" applyAlignment="1">
      <alignment horizontal="center" vertical="center" wrapText="1"/>
    </xf>
    <xf numFmtId="0" fontId="4" fillId="3" borderId="12" xfId="0" applyFont="1" applyFill="1" applyBorder="1" applyAlignment="1">
      <alignment horizontal="center" vertical="center" wrapText="1"/>
    </xf>
    <xf numFmtId="0" fontId="1" fillId="6" borderId="4" xfId="0" applyFont="1" applyFill="1" applyBorder="1" applyAlignment="1">
      <alignment vertical="center"/>
    </xf>
    <xf numFmtId="0" fontId="1" fillId="6" borderId="3" xfId="0" applyFont="1" applyFill="1" applyBorder="1" applyAlignment="1">
      <alignment vertical="center"/>
    </xf>
    <xf numFmtId="0" fontId="16" fillId="0" borderId="13" xfId="0" applyFont="1" applyBorder="1" applyAlignment="1">
      <alignment vertical="center" wrapText="1"/>
    </xf>
    <xf numFmtId="0" fontId="16" fillId="0" borderId="13" xfId="0" applyFont="1" applyFill="1" applyBorder="1" applyAlignment="1">
      <alignment vertical="center" wrapText="1"/>
    </xf>
    <xf numFmtId="0" fontId="16" fillId="0" borderId="13" xfId="0" applyFont="1" applyFill="1" applyBorder="1" applyAlignment="1">
      <alignment horizontal="center" vertical="center" wrapText="1"/>
    </xf>
    <xf numFmtId="0" fontId="16" fillId="5" borderId="13" xfId="0" applyFont="1" applyFill="1" applyBorder="1" applyAlignment="1">
      <alignment vertical="center" wrapText="1"/>
    </xf>
    <xf numFmtId="0" fontId="4" fillId="19" borderId="25" xfId="0" applyFont="1" applyFill="1" applyBorder="1" applyAlignment="1">
      <alignment horizontal="center" vertical="center"/>
    </xf>
    <xf numFmtId="0" fontId="4" fillId="17" borderId="14" xfId="0" applyFont="1" applyFill="1" applyBorder="1" applyAlignment="1">
      <alignment horizontal="center" vertical="center"/>
    </xf>
    <xf numFmtId="0" fontId="4" fillId="3" borderId="14" xfId="0" applyFont="1" applyFill="1" applyBorder="1" applyAlignment="1">
      <alignment horizontal="center" vertical="center" wrapText="1"/>
    </xf>
    <xf numFmtId="0" fontId="46" fillId="0" borderId="0" xfId="0" applyFont="1"/>
    <xf numFmtId="0" fontId="24" fillId="0" borderId="0" xfId="0" applyFont="1" applyFill="1" applyAlignment="1">
      <alignment vertical="center"/>
    </xf>
    <xf numFmtId="0" fontId="45" fillId="17" borderId="0" xfId="0" applyFont="1" applyFill="1"/>
    <xf numFmtId="9" fontId="49" fillId="0" borderId="13" xfId="2" applyFont="1" applyFill="1" applyBorder="1" applyAlignment="1">
      <alignment horizontal="left" vertical="center" wrapText="1"/>
    </xf>
    <xf numFmtId="172" fontId="48" fillId="0" borderId="13" xfId="0" applyNumberFormat="1" applyFont="1" applyFill="1" applyBorder="1" applyAlignment="1">
      <alignment horizontal="center" vertical="center" wrapText="1"/>
    </xf>
    <xf numFmtId="172" fontId="50" fillId="0" borderId="13" xfId="0" applyNumberFormat="1" applyFont="1" applyFill="1" applyBorder="1" applyAlignment="1">
      <alignment horizontal="center" vertical="center" wrapText="1"/>
    </xf>
    <xf numFmtId="9" fontId="51" fillId="0" borderId="13" xfId="2" applyFont="1" applyFill="1" applyBorder="1" applyAlignment="1">
      <alignment horizontal="left" vertical="center" wrapText="1"/>
    </xf>
    <xf numFmtId="172" fontId="48" fillId="5" borderId="13" xfId="0" applyNumberFormat="1" applyFont="1" applyFill="1" applyBorder="1" applyAlignment="1">
      <alignment horizontal="center" vertical="center" wrapText="1"/>
    </xf>
    <xf numFmtId="9" fontId="51" fillId="5" borderId="13" xfId="2" applyFont="1" applyFill="1" applyBorder="1" applyAlignment="1">
      <alignment horizontal="left" vertical="center" wrapText="1"/>
    </xf>
    <xf numFmtId="9" fontId="51" fillId="0" borderId="13" xfId="2" applyFont="1" applyBorder="1" applyAlignment="1">
      <alignment horizontal="left" vertical="center" wrapText="1"/>
    </xf>
    <xf numFmtId="0" fontId="49" fillId="0" borderId="13" xfId="0" applyFont="1" applyFill="1" applyBorder="1" applyAlignment="1">
      <alignment horizontal="left" vertical="center" wrapText="1"/>
    </xf>
    <xf numFmtId="0" fontId="49" fillId="0" borderId="13" xfId="0" applyFont="1" applyFill="1" applyBorder="1" applyAlignment="1">
      <alignment horizontal="center" vertical="center" wrapText="1"/>
    </xf>
    <xf numFmtId="9" fontId="49" fillId="0" borderId="13" xfId="2" applyFont="1" applyFill="1" applyBorder="1" applyAlignment="1">
      <alignment horizontal="center" vertical="center" wrapText="1"/>
    </xf>
    <xf numFmtId="0" fontId="51" fillId="0" borderId="13" xfId="0" applyFont="1" applyFill="1" applyBorder="1" applyAlignment="1">
      <alignment horizontal="left" vertical="center" wrapText="1"/>
    </xf>
    <xf numFmtId="0" fontId="51" fillId="0" borderId="13" xfId="0" applyFont="1" applyFill="1" applyBorder="1" applyAlignment="1">
      <alignment horizontal="center" vertical="center" wrapText="1"/>
    </xf>
    <xf numFmtId="9" fontId="51" fillId="0" borderId="13" xfId="2" applyFont="1" applyFill="1" applyBorder="1" applyAlignment="1">
      <alignment horizontal="center" vertical="center" wrapText="1"/>
    </xf>
    <xf numFmtId="0" fontId="51" fillId="5" borderId="13" xfId="0" applyFont="1" applyFill="1" applyBorder="1" applyAlignment="1">
      <alignment horizontal="center" vertical="center" wrapText="1"/>
    </xf>
    <xf numFmtId="9" fontId="51" fillId="5" borderId="13" xfId="2" applyFont="1" applyFill="1" applyBorder="1" applyAlignment="1">
      <alignment horizontal="center" vertical="center" wrapText="1"/>
    </xf>
    <xf numFmtId="0" fontId="51" fillId="0" borderId="13" xfId="0" applyFont="1" applyBorder="1" applyAlignment="1">
      <alignment horizontal="center" vertical="center" wrapText="1"/>
    </xf>
    <xf numFmtId="9" fontId="51" fillId="0" borderId="13" xfId="2" applyFont="1" applyBorder="1" applyAlignment="1">
      <alignment horizontal="center" vertical="center" wrapText="1"/>
    </xf>
    <xf numFmtId="0" fontId="49" fillId="5" borderId="13" xfId="0" applyFont="1" applyFill="1" applyBorder="1" applyAlignment="1">
      <alignment horizontal="center" vertical="center" wrapText="1"/>
    </xf>
    <xf numFmtId="9" fontId="49" fillId="5" borderId="13" xfId="2" applyFont="1" applyFill="1" applyBorder="1" applyAlignment="1">
      <alignment horizontal="center" vertical="center" wrapText="1"/>
    </xf>
    <xf numFmtId="0" fontId="51" fillId="0" borderId="13" xfId="0" applyFont="1" applyBorder="1" applyAlignment="1">
      <alignment horizontal="center" wrapText="1"/>
    </xf>
    <xf numFmtId="9" fontId="51" fillId="0" borderId="13" xfId="2" applyFont="1" applyBorder="1" applyAlignment="1">
      <alignment horizontal="center" wrapText="1"/>
    </xf>
    <xf numFmtId="0" fontId="51" fillId="0" borderId="13" xfId="0" applyFont="1" applyBorder="1" applyAlignment="1">
      <alignment horizontal="left" vertical="center" wrapText="1"/>
    </xf>
    <xf numFmtId="0" fontId="51" fillId="5" borderId="13" xfId="0" applyFont="1" applyFill="1" applyBorder="1" applyAlignment="1">
      <alignment horizontal="left" vertical="center" wrapText="1"/>
    </xf>
    <xf numFmtId="174" fontId="49" fillId="0" borderId="13" xfId="0" applyNumberFormat="1" applyFont="1" applyFill="1" applyBorder="1" applyAlignment="1">
      <alignment horizontal="center" vertical="center" wrapText="1"/>
    </xf>
    <xf numFmtId="0" fontId="53" fillId="19" borderId="25" xfId="0" applyFont="1" applyFill="1" applyBorder="1" applyAlignment="1">
      <alignment horizontal="center" vertical="center"/>
    </xf>
    <xf numFmtId="0" fontId="53" fillId="17" borderId="14" xfId="0" applyFont="1" applyFill="1" applyBorder="1" applyAlignment="1">
      <alignment horizontal="center" vertical="center"/>
    </xf>
    <xf numFmtId="0" fontId="53" fillId="3" borderId="14" xfId="0" applyFont="1" applyFill="1" applyBorder="1" applyAlignment="1">
      <alignment horizontal="center" vertical="center" wrapText="1"/>
    </xf>
    <xf numFmtId="0" fontId="54" fillId="19" borderId="25" xfId="0" applyFont="1" applyFill="1" applyBorder="1" applyAlignment="1">
      <alignment horizontal="center" vertical="center"/>
    </xf>
    <xf numFmtId="0" fontId="54" fillId="17" borderId="14" xfId="0" applyFont="1" applyFill="1" applyBorder="1" applyAlignment="1">
      <alignment horizontal="center" vertical="center"/>
    </xf>
    <xf numFmtId="0" fontId="54" fillId="3" borderId="14" xfId="0" applyFont="1" applyFill="1" applyBorder="1" applyAlignment="1">
      <alignment horizontal="center" vertical="center" wrapText="1"/>
    </xf>
    <xf numFmtId="0" fontId="53" fillId="19" borderId="25" xfId="0" applyFont="1" applyFill="1" applyBorder="1" applyAlignment="1">
      <alignment horizontal="center" vertical="center" wrapText="1"/>
    </xf>
    <xf numFmtId="0" fontId="53" fillId="17" borderId="14" xfId="0" applyFont="1" applyFill="1" applyBorder="1" applyAlignment="1">
      <alignment horizontal="center" vertical="center" wrapText="1"/>
    </xf>
    <xf numFmtId="0" fontId="15" fillId="0" borderId="13" xfId="0" applyFont="1" applyBorder="1" applyAlignment="1">
      <alignment horizontal="center" vertical="center" wrapText="1"/>
    </xf>
    <xf numFmtId="0" fontId="15" fillId="0" borderId="13" xfId="0" applyFont="1" applyBorder="1" applyAlignment="1">
      <alignment horizontal="center" vertical="center" wrapText="1"/>
    </xf>
    <xf numFmtId="0" fontId="16" fillId="0" borderId="13" xfId="0" applyFont="1" applyFill="1" applyBorder="1" applyAlignment="1">
      <alignment horizontal="center" vertical="center" wrapText="1"/>
    </xf>
    <xf numFmtId="9" fontId="17" fillId="0" borderId="13" xfId="0" applyNumberFormat="1" applyFont="1" applyFill="1" applyBorder="1" applyAlignment="1">
      <alignment horizontal="center" vertical="center" wrapText="1"/>
    </xf>
    <xf numFmtId="172" fontId="13" fillId="13" borderId="13" xfId="0" applyNumberFormat="1" applyFont="1" applyFill="1" applyBorder="1" applyAlignment="1">
      <alignment vertical="center"/>
    </xf>
    <xf numFmtId="0" fontId="13" fillId="13" borderId="13" xfId="0" applyFont="1" applyFill="1" applyBorder="1" applyAlignment="1">
      <alignment vertical="center" wrapText="1"/>
    </xf>
    <xf numFmtId="0" fontId="13" fillId="13" borderId="13" xfId="0" applyFont="1" applyFill="1" applyBorder="1" applyAlignment="1">
      <alignment horizontal="center" vertical="center" wrapText="1"/>
    </xf>
    <xf numFmtId="0" fontId="55" fillId="0" borderId="0" xfId="0" applyFont="1"/>
    <xf numFmtId="0" fontId="55" fillId="0" borderId="0" xfId="0" applyFont="1" applyAlignment="1">
      <alignment horizontal="center"/>
    </xf>
    <xf numFmtId="0" fontId="56" fillId="0" borderId="0" xfId="0" applyFont="1" applyAlignment="1">
      <alignment horizontal="center"/>
    </xf>
    <xf numFmtId="0" fontId="55" fillId="0" borderId="0" xfId="0" applyFont="1" applyAlignment="1">
      <alignment vertical="center"/>
    </xf>
    <xf numFmtId="0" fontId="55" fillId="0" borderId="0" xfId="0" applyFont="1" applyAlignment="1">
      <alignment horizontal="center" vertical="center"/>
    </xf>
    <xf numFmtId="0" fontId="56" fillId="0" borderId="0" xfId="0" applyFont="1"/>
    <xf numFmtId="172" fontId="60" fillId="0" borderId="13" xfId="0" applyNumberFormat="1" applyFont="1" applyFill="1" applyBorder="1" applyAlignment="1">
      <alignment horizontal="center" vertical="center" wrapText="1"/>
    </xf>
    <xf numFmtId="0" fontId="16" fillId="0" borderId="13" xfId="0" applyFont="1" applyFill="1" applyBorder="1" applyAlignment="1">
      <alignment horizontal="center" vertical="center" wrapText="1"/>
    </xf>
    <xf numFmtId="0" fontId="16" fillId="0" borderId="13" xfId="0" applyFont="1" applyFill="1" applyBorder="1" applyAlignment="1">
      <alignment horizontal="center" vertical="center" wrapText="1"/>
    </xf>
    <xf numFmtId="0" fontId="16" fillId="0" borderId="13" xfId="0" applyFont="1" applyFill="1" applyBorder="1" applyAlignment="1">
      <alignment horizontal="center" vertical="center" wrapText="1"/>
    </xf>
    <xf numFmtId="0" fontId="61" fillId="0" borderId="13" xfId="0" applyFont="1" applyFill="1" applyBorder="1" applyAlignment="1">
      <alignment horizontal="left" vertical="center" wrapText="1"/>
    </xf>
    <xf numFmtId="0" fontId="16" fillId="0" borderId="13" xfId="0" applyFont="1" applyFill="1" applyBorder="1" applyAlignment="1">
      <alignment horizontal="center" vertical="center" wrapText="1"/>
    </xf>
    <xf numFmtId="9" fontId="52" fillId="0" borderId="13" xfId="2" applyFont="1" applyFill="1" applyBorder="1" applyAlignment="1">
      <alignment horizontal="left" vertical="center" wrapText="1"/>
    </xf>
    <xf numFmtId="0" fontId="51" fillId="0" borderId="13" xfId="0" applyNumberFormat="1" applyFont="1" applyFill="1" applyBorder="1" applyAlignment="1">
      <alignment horizontal="left" vertical="center" wrapText="1"/>
    </xf>
    <xf numFmtId="0" fontId="65" fillId="20" borderId="13" xfId="0" applyFont="1" applyFill="1" applyBorder="1" applyAlignment="1">
      <alignment horizontal="left" vertical="center" wrapText="1"/>
    </xf>
    <xf numFmtId="0" fontId="65" fillId="20" borderId="13" xfId="0" applyFont="1" applyFill="1" applyBorder="1" applyAlignment="1">
      <alignment horizontal="center" vertical="center" wrapText="1"/>
    </xf>
    <xf numFmtId="172" fontId="65" fillId="20" borderId="13" xfId="0" applyNumberFormat="1" applyFont="1" applyFill="1" applyBorder="1" applyAlignment="1">
      <alignment vertical="center"/>
    </xf>
    <xf numFmtId="0" fontId="66" fillId="19" borderId="25" xfId="0" applyFont="1" applyFill="1" applyBorder="1" applyAlignment="1">
      <alignment horizontal="center" vertical="center"/>
    </xf>
    <xf numFmtId="0" fontId="66" fillId="17" borderId="14" xfId="0" applyFont="1" applyFill="1" applyBorder="1" applyAlignment="1">
      <alignment horizontal="center" vertical="center"/>
    </xf>
    <xf numFmtId="0" fontId="66" fillId="3" borderId="14" xfId="0" applyFont="1" applyFill="1" applyBorder="1" applyAlignment="1">
      <alignment horizontal="center" vertical="center" wrapText="1"/>
    </xf>
    <xf numFmtId="0" fontId="67" fillId="0" borderId="0" xfId="0" applyFont="1"/>
    <xf numFmtId="174" fontId="68" fillId="0" borderId="13" xfId="0" applyNumberFormat="1" applyFont="1" applyFill="1" applyBorder="1" applyAlignment="1">
      <alignment horizontal="center" vertical="center" wrapText="1"/>
    </xf>
    <xf numFmtId="0" fontId="68" fillId="0" borderId="13" xfId="0" applyFont="1" applyFill="1" applyBorder="1" applyAlignment="1">
      <alignment horizontal="left" vertical="center" wrapText="1"/>
    </xf>
    <xf numFmtId="0" fontId="68" fillId="0" borderId="13" xfId="0" applyFont="1" applyFill="1" applyBorder="1" applyAlignment="1">
      <alignment horizontal="center" vertical="center" wrapText="1"/>
    </xf>
    <xf numFmtId="9" fontId="68" fillId="0" borderId="13" xfId="2" applyFont="1" applyFill="1" applyBorder="1" applyAlignment="1">
      <alignment horizontal="center" vertical="center" wrapText="1"/>
    </xf>
    <xf numFmtId="9" fontId="68" fillId="0" borderId="13" xfId="2" applyFont="1" applyFill="1" applyBorder="1" applyAlignment="1">
      <alignment horizontal="left" vertical="center" wrapText="1"/>
    </xf>
    <xf numFmtId="172" fontId="69" fillId="0" borderId="13" xfId="0" applyNumberFormat="1" applyFont="1" applyFill="1" applyBorder="1" applyAlignment="1">
      <alignment horizontal="center" vertical="center" wrapText="1"/>
    </xf>
    <xf numFmtId="172" fontId="70" fillId="0" borderId="13" xfId="0" applyNumberFormat="1" applyFont="1" applyFill="1" applyBorder="1" applyAlignment="1">
      <alignment horizontal="center" vertical="center" wrapText="1"/>
    </xf>
    <xf numFmtId="0" fontId="72" fillId="19" borderId="25" xfId="0" applyFont="1" applyFill="1" applyBorder="1" applyAlignment="1">
      <alignment horizontal="center" vertical="center" wrapText="1"/>
    </xf>
    <xf numFmtId="0" fontId="72" fillId="17" borderId="14" xfId="0" applyFont="1" applyFill="1" applyBorder="1" applyAlignment="1">
      <alignment horizontal="center" vertical="center" wrapText="1"/>
    </xf>
    <xf numFmtId="0" fontId="72" fillId="3" borderId="14" xfId="0" applyFont="1" applyFill="1" applyBorder="1" applyAlignment="1">
      <alignment horizontal="center" vertical="center" wrapText="1"/>
    </xf>
    <xf numFmtId="0" fontId="73" fillId="0" borderId="0" xfId="0" applyFont="1" applyFill="1"/>
    <xf numFmtId="0" fontId="73" fillId="0" borderId="0" xfId="0" applyFont="1"/>
    <xf numFmtId="172" fontId="74" fillId="0" borderId="13" xfId="0" applyNumberFormat="1" applyFont="1" applyFill="1" applyBorder="1" applyAlignment="1">
      <alignment horizontal="center" vertical="center" wrapText="1"/>
    </xf>
    <xf numFmtId="0" fontId="75" fillId="0" borderId="13" xfId="0" applyFont="1" applyFill="1" applyBorder="1" applyAlignment="1">
      <alignment horizontal="center" vertical="center" wrapText="1"/>
    </xf>
    <xf numFmtId="9" fontId="75" fillId="0" borderId="13" xfId="2" applyFont="1" applyFill="1" applyBorder="1" applyAlignment="1">
      <alignment horizontal="center" vertical="center" wrapText="1"/>
    </xf>
    <xf numFmtId="9" fontId="75" fillId="0" borderId="13" xfId="2" applyFont="1" applyFill="1" applyBorder="1" applyAlignment="1">
      <alignment horizontal="left" vertical="center" wrapText="1"/>
    </xf>
    <xf numFmtId="0" fontId="73" fillId="0" borderId="0" xfId="0" applyFont="1" applyFill="1" applyAlignment="1">
      <alignment vertical="center" wrapText="1"/>
    </xf>
    <xf numFmtId="0" fontId="73" fillId="0" borderId="0" xfId="0" applyFont="1" applyFill="1" applyAlignment="1">
      <alignment vertical="center"/>
    </xf>
    <xf numFmtId="0" fontId="76" fillId="0" borderId="0" xfId="0" applyFont="1" applyAlignment="1">
      <alignment horizontal="left" vertical="center"/>
    </xf>
    <xf numFmtId="9" fontId="75" fillId="5" borderId="13" xfId="2" applyFont="1" applyFill="1" applyBorder="1" applyAlignment="1">
      <alignment horizontal="center" vertical="center" wrapText="1"/>
    </xf>
    <xf numFmtId="172" fontId="69" fillId="5" borderId="13" xfId="0" applyNumberFormat="1" applyFont="1" applyFill="1" applyBorder="1" applyAlignment="1">
      <alignment horizontal="center" vertical="center" wrapText="1"/>
    </xf>
    <xf numFmtId="0" fontId="75" fillId="0" borderId="13" xfId="0" applyFont="1" applyBorder="1" applyAlignment="1">
      <alignment horizontal="center" vertical="center" wrapText="1"/>
    </xf>
    <xf numFmtId="9" fontId="75" fillId="0" borderId="13" xfId="2" applyFont="1" applyBorder="1" applyAlignment="1">
      <alignment horizontal="center" vertical="center" wrapText="1"/>
    </xf>
    <xf numFmtId="2" fontId="71" fillId="0" borderId="4" xfId="0" applyNumberFormat="1" applyFont="1" applyBorder="1" applyAlignment="1">
      <alignment horizontal="center" vertical="center"/>
    </xf>
    <xf numFmtId="0" fontId="78" fillId="19" borderId="25" xfId="0" applyFont="1" applyFill="1" applyBorder="1" applyAlignment="1">
      <alignment horizontal="center" vertical="center" wrapText="1"/>
    </xf>
    <xf numFmtId="0" fontId="78" fillId="17" borderId="14" xfId="0" applyFont="1" applyFill="1" applyBorder="1" applyAlignment="1">
      <alignment horizontal="center" vertical="center" wrapText="1"/>
    </xf>
    <xf numFmtId="0" fontId="78" fillId="3" borderId="14" xfId="0" applyFont="1" applyFill="1" applyBorder="1" applyAlignment="1">
      <alignment horizontal="center" vertical="center" wrapText="1"/>
    </xf>
    <xf numFmtId="9" fontId="75" fillId="0" borderId="13" xfId="2" applyFont="1" applyBorder="1" applyAlignment="1">
      <alignment horizontal="left" vertical="center" wrapText="1"/>
    </xf>
    <xf numFmtId="0" fontId="72" fillId="19" borderId="25" xfId="0" applyFont="1" applyFill="1" applyBorder="1" applyAlignment="1">
      <alignment horizontal="center" vertical="center"/>
    </xf>
    <xf numFmtId="0" fontId="72" fillId="17" borderId="14" xfId="0" applyFont="1" applyFill="1" applyBorder="1" applyAlignment="1">
      <alignment horizontal="center" vertical="center"/>
    </xf>
    <xf numFmtId="9" fontId="75" fillId="5" borderId="13" xfId="2" applyFont="1" applyFill="1" applyBorder="1" applyAlignment="1">
      <alignment horizontal="left" vertical="center" wrapText="1"/>
    </xf>
    <xf numFmtId="0" fontId="75" fillId="0" borderId="13" xfId="0" applyFont="1" applyBorder="1" applyAlignment="1">
      <alignment horizontal="left" vertical="center" wrapText="1"/>
    </xf>
    <xf numFmtId="0" fontId="75" fillId="0" borderId="13" xfId="0" applyFont="1" applyFill="1" applyBorder="1" applyAlignment="1">
      <alignment horizontal="left" vertical="center" wrapText="1"/>
    </xf>
    <xf numFmtId="174" fontId="73" fillId="0" borderId="0" xfId="0" applyNumberFormat="1" applyFont="1" applyAlignment="1">
      <alignment horizontal="center"/>
    </xf>
    <xf numFmtId="0" fontId="73" fillId="0" borderId="0" xfId="0" applyFont="1" applyAlignment="1">
      <alignment horizontal="left" wrapText="1"/>
    </xf>
    <xf numFmtId="0" fontId="73" fillId="0" borderId="0" xfId="0" applyFont="1" applyAlignment="1">
      <alignment horizontal="center" wrapText="1"/>
    </xf>
    <xf numFmtId="0" fontId="73" fillId="0" borderId="0" xfId="0" applyFont="1" applyAlignment="1">
      <alignment wrapText="1"/>
    </xf>
    <xf numFmtId="172" fontId="73" fillId="0" borderId="0" xfId="0" applyNumberFormat="1" applyFont="1" applyAlignment="1">
      <alignment horizontal="center"/>
    </xf>
    <xf numFmtId="0" fontId="73" fillId="0" borderId="0" xfId="0" applyFont="1" applyAlignment="1">
      <alignment horizontal="center"/>
    </xf>
    <xf numFmtId="0" fontId="49" fillId="0" borderId="13" xfId="0" applyNumberFormat="1" applyFont="1" applyFill="1" applyBorder="1" applyAlignment="1">
      <alignment horizontal="center" vertical="center" wrapText="1"/>
    </xf>
    <xf numFmtId="174" fontId="65" fillId="20" borderId="13" xfId="0" applyNumberFormat="1" applyFont="1" applyFill="1" applyBorder="1" applyAlignment="1">
      <alignment horizontal="center" vertical="center" wrapText="1"/>
    </xf>
    <xf numFmtId="0" fontId="65" fillId="21" borderId="13"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1" fillId="6" borderId="13" xfId="0" applyFont="1" applyFill="1" applyBorder="1" applyAlignment="1">
      <alignment horizontal="center" vertical="center"/>
    </xf>
    <xf numFmtId="0" fontId="1" fillId="6" borderId="4" xfId="0" applyFont="1" applyFill="1" applyBorder="1" applyAlignment="1">
      <alignment horizontal="center" vertical="center"/>
    </xf>
    <xf numFmtId="0" fontId="0" fillId="2" borderId="19" xfId="0" applyFill="1" applyBorder="1" applyAlignment="1">
      <alignment horizontal="center"/>
    </xf>
    <xf numFmtId="0" fontId="0" fillId="2" borderId="17" xfId="0" applyFill="1" applyBorder="1" applyAlignment="1">
      <alignment horizontal="center"/>
    </xf>
    <xf numFmtId="0" fontId="0" fillId="2" borderId="9" xfId="0" applyFill="1" applyBorder="1" applyAlignment="1">
      <alignment horizontal="center"/>
    </xf>
    <xf numFmtId="0" fontId="2" fillId="0" borderId="7"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0" fillId="4" borderId="19" xfId="0" applyFill="1" applyBorder="1" applyAlignment="1">
      <alignment horizontal="center"/>
    </xf>
    <xf numFmtId="0" fontId="0" fillId="4" borderId="17" xfId="0" applyFill="1" applyBorder="1" applyAlignment="1">
      <alignment horizontal="center"/>
    </xf>
    <xf numFmtId="0" fontId="0" fillId="4" borderId="9" xfId="0" applyFill="1" applyBorder="1" applyAlignment="1">
      <alignment horizontal="center"/>
    </xf>
    <xf numFmtId="0" fontId="5" fillId="3" borderId="17"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0" fillId="3" borderId="19" xfId="0" applyFill="1" applyBorder="1" applyAlignment="1">
      <alignment horizontal="center"/>
    </xf>
    <xf numFmtId="0" fontId="0" fillId="3" borderId="17" xfId="0" applyFill="1" applyBorder="1" applyAlignment="1">
      <alignment horizontal="center"/>
    </xf>
    <xf numFmtId="0" fontId="0" fillId="3" borderId="9" xfId="0" applyFill="1" applyBorder="1" applyAlignment="1">
      <alignment horizontal="center"/>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3" xfId="0" applyFont="1" applyBorder="1" applyAlignment="1">
      <alignment horizontal="center" vertical="center" wrapText="1"/>
    </xf>
    <xf numFmtId="0" fontId="1" fillId="6" borderId="13"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1" fillId="6" borderId="9" xfId="0" applyFont="1" applyFill="1" applyBorder="1" applyAlignment="1">
      <alignment horizontal="center" vertical="center" wrapText="1"/>
    </xf>
    <xf numFmtId="0" fontId="1" fillId="6" borderId="18" xfId="0" applyFont="1" applyFill="1" applyBorder="1" applyAlignment="1">
      <alignment horizontal="center" vertical="center" wrapText="1"/>
    </xf>
    <xf numFmtId="0" fontId="1" fillId="6" borderId="10" xfId="0" applyFont="1" applyFill="1" applyBorder="1" applyAlignment="1">
      <alignment horizontal="center" vertical="center" wrapText="1"/>
    </xf>
    <xf numFmtId="0" fontId="1" fillId="6" borderId="24" xfId="0" applyFont="1" applyFill="1" applyBorder="1" applyAlignment="1">
      <alignment horizontal="center" vertical="center" wrapText="1"/>
    </xf>
    <xf numFmtId="0" fontId="1" fillId="6" borderId="26"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1" fillId="6" borderId="14" xfId="0" applyFont="1" applyFill="1" applyBorder="1" applyAlignment="1">
      <alignment horizontal="center" vertical="center" wrapText="1"/>
    </xf>
    <xf numFmtId="0" fontId="0" fillId="0" borderId="7" xfId="0" applyFill="1" applyBorder="1" applyAlignment="1">
      <alignment horizontal="center" vertical="center" wrapText="1"/>
    </xf>
    <xf numFmtId="0" fontId="0" fillId="0" borderId="3" xfId="0" applyFill="1" applyBorder="1" applyAlignment="1">
      <alignment horizontal="center" vertical="center" wrapText="1"/>
    </xf>
    <xf numFmtId="0" fontId="2" fillId="0" borderId="5" xfId="0" applyFont="1" applyBorder="1" applyAlignment="1">
      <alignment horizontal="center" vertical="center" wrapText="1"/>
    </xf>
    <xf numFmtId="0" fontId="0" fillId="0" borderId="8" xfId="0" applyFill="1" applyBorder="1" applyAlignment="1">
      <alignment horizontal="center"/>
    </xf>
    <xf numFmtId="0" fontId="0" fillId="0" borderId="3" xfId="0" applyFill="1" applyBorder="1" applyAlignment="1">
      <alignment horizont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3" xfId="0" applyFont="1" applyBorder="1" applyAlignment="1">
      <alignment horizontal="center" vertical="center" wrapText="1"/>
    </xf>
    <xf numFmtId="0" fontId="0" fillId="2" borderId="19" xfId="0" applyFill="1" applyBorder="1" applyAlignment="1">
      <alignment horizontal="center" vertical="center" wrapText="1"/>
    </xf>
    <xf numFmtId="0" fontId="0" fillId="2" borderId="17" xfId="0" applyFill="1" applyBorder="1" applyAlignment="1">
      <alignment horizontal="center" vertical="center" wrapText="1"/>
    </xf>
    <xf numFmtId="0" fontId="0" fillId="2" borderId="9" xfId="0" applyFill="1" applyBorder="1" applyAlignment="1">
      <alignment horizontal="center" vertical="center" wrapText="1"/>
    </xf>
    <xf numFmtId="0" fontId="0" fillId="0" borderId="0" xfId="0" applyAlignment="1">
      <alignment horizontal="center" vertical="center" wrapText="1"/>
    </xf>
    <xf numFmtId="0" fontId="0" fillId="3" borderId="19"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0" xfId="0" applyFill="1" applyAlignment="1">
      <alignment horizontal="center" vertical="center" wrapText="1"/>
    </xf>
    <xf numFmtId="0" fontId="0" fillId="4" borderId="0" xfId="0" applyFill="1" applyAlignment="1">
      <alignment horizontal="center" vertical="center" wrapText="1"/>
    </xf>
    <xf numFmtId="0" fontId="0" fillId="3" borderId="9" xfId="0" applyFill="1" applyBorder="1" applyAlignment="1">
      <alignment horizontal="center" vertical="center" wrapText="1"/>
    </xf>
    <xf numFmtId="0" fontId="5" fillId="0" borderId="8"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7" fillId="0" borderId="7"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8" xfId="0" applyFont="1" applyFill="1" applyBorder="1" applyAlignment="1">
      <alignment horizontal="left" vertical="center" wrapText="1"/>
    </xf>
    <xf numFmtId="0" fontId="2" fillId="0" borderId="3" xfId="0" applyFont="1" applyFill="1" applyBorder="1" applyAlignment="1">
      <alignment horizontal="left" vertical="center" wrapText="1"/>
    </xf>
    <xf numFmtId="0" fontId="2" fillId="0" borderId="5" xfId="0" applyFont="1" applyFill="1" applyBorder="1" applyAlignment="1">
      <alignment horizontal="left" vertical="center" wrapText="1"/>
    </xf>
    <xf numFmtId="0" fontId="14" fillId="0" borderId="13" xfId="0" applyFont="1" applyBorder="1" applyAlignment="1">
      <alignment horizontal="center" vertical="center" wrapText="1"/>
    </xf>
    <xf numFmtId="0" fontId="15" fillId="0" borderId="13" xfId="0" applyFont="1" applyBorder="1" applyAlignment="1">
      <alignment horizontal="center" vertical="center" wrapText="1"/>
    </xf>
    <xf numFmtId="0" fontId="13" fillId="6" borderId="11" xfId="0" applyFont="1" applyFill="1" applyBorder="1" applyAlignment="1">
      <alignment horizontal="center" vertical="center"/>
    </xf>
    <xf numFmtId="0" fontId="13" fillId="6" borderId="29" xfId="0" applyFont="1" applyFill="1" applyBorder="1" applyAlignment="1">
      <alignment horizontal="center" vertical="center"/>
    </xf>
    <xf numFmtId="0" fontId="16" fillId="0" borderId="13" xfId="0" applyFont="1" applyFill="1" applyBorder="1" applyAlignment="1">
      <alignment horizontal="center" vertical="center" wrapText="1"/>
    </xf>
    <xf numFmtId="0" fontId="14" fillId="0" borderId="13" xfId="0" applyFont="1" applyFill="1" applyBorder="1" applyAlignment="1">
      <alignment horizontal="center" vertical="center" wrapText="1"/>
    </xf>
    <xf numFmtId="0" fontId="5" fillId="2" borderId="14"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2" fillId="0" borderId="14" xfId="0" applyFont="1" applyFill="1" applyBorder="1" applyAlignment="1">
      <alignment horizontal="left" vertical="center" wrapText="1"/>
    </xf>
    <xf numFmtId="0" fontId="0" fillId="6" borderId="25" xfId="0" applyFill="1" applyBorder="1" applyAlignment="1">
      <alignment horizontal="center" wrapText="1"/>
    </xf>
    <xf numFmtId="0" fontId="0" fillId="0" borderId="26" xfId="0" applyBorder="1"/>
    <xf numFmtId="0" fontId="1" fillId="6" borderId="27" xfId="0" applyFont="1" applyFill="1" applyBorder="1" applyAlignment="1">
      <alignment horizontal="center" vertical="center"/>
    </xf>
    <xf numFmtId="0" fontId="1" fillId="6" borderId="28" xfId="0" applyFont="1" applyFill="1" applyBorder="1" applyAlignment="1">
      <alignment horizontal="center" vertical="center"/>
    </xf>
    <xf numFmtId="0" fontId="5" fillId="0" borderId="14"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1" fillId="6" borderId="15" xfId="0" applyFont="1" applyFill="1" applyBorder="1" applyAlignment="1">
      <alignment horizontal="center" vertical="center" wrapText="1"/>
    </xf>
    <xf numFmtId="0" fontId="0" fillId="0" borderId="10" xfId="0" applyBorder="1"/>
    <xf numFmtId="0" fontId="73" fillId="0" borderId="17" xfId="0" applyFont="1" applyFill="1" applyBorder="1" applyAlignment="1">
      <alignment horizontal="center" vertical="center" wrapText="1"/>
    </xf>
    <xf numFmtId="0" fontId="73" fillId="0" borderId="0" xfId="0" applyFont="1" applyFill="1" applyAlignment="1">
      <alignment horizontal="center" vertical="center" wrapText="1"/>
    </xf>
    <xf numFmtId="0" fontId="47" fillId="18" borderId="17" xfId="0" applyFont="1" applyFill="1" applyBorder="1" applyAlignment="1">
      <alignment horizontal="center" vertical="center" wrapText="1"/>
    </xf>
    <xf numFmtId="0" fontId="47" fillId="18" borderId="0" xfId="0" applyFont="1" applyFill="1" applyBorder="1" applyAlignment="1">
      <alignment horizontal="center" vertical="center" wrapText="1"/>
    </xf>
    <xf numFmtId="0" fontId="55" fillId="0" borderId="13" xfId="0" applyFont="1" applyBorder="1" applyAlignment="1">
      <alignment horizontal="center"/>
    </xf>
    <xf numFmtId="0" fontId="57" fillId="0" borderId="13" xfId="0" applyFont="1" applyBorder="1" applyAlignment="1">
      <alignment horizontal="center" wrapText="1"/>
    </xf>
    <xf numFmtId="0" fontId="55" fillId="0" borderId="13" xfId="0" applyFont="1" applyBorder="1" applyAlignment="1">
      <alignment horizontal="center" vertical="center"/>
    </xf>
    <xf numFmtId="0" fontId="56" fillId="0" borderId="13" xfId="0" applyFont="1" applyBorder="1" applyAlignment="1">
      <alignment horizontal="center"/>
    </xf>
    <xf numFmtId="0" fontId="56" fillId="0" borderId="13" xfId="0" applyFont="1" applyBorder="1" applyAlignment="1">
      <alignment horizontal="center" vertical="center"/>
    </xf>
    <xf numFmtId="9" fontId="55" fillId="0" borderId="13" xfId="0" applyNumberFormat="1" applyFont="1" applyBorder="1" applyAlignment="1">
      <alignment horizontal="center" vertical="center"/>
    </xf>
    <xf numFmtId="0" fontId="55" fillId="0" borderId="13" xfId="0" applyFont="1" applyBorder="1" applyAlignment="1">
      <alignment horizontal="center" vertical="center" textRotation="90" wrapText="1"/>
    </xf>
    <xf numFmtId="0" fontId="55" fillId="0" borderId="13" xfId="0" applyFont="1" applyBorder="1" applyAlignment="1">
      <alignment horizontal="center" vertical="center" textRotation="90"/>
    </xf>
  </cellXfs>
  <cellStyles count="3">
    <cellStyle name="Millares" xfId="1" builtinId="3"/>
    <cellStyle name="Normal" xfId="0" builtinId="0"/>
    <cellStyle name="Porcentaje" xfId="2" builtinId="5"/>
  </cellStyles>
  <dxfs count="6">
    <dxf>
      <font>
        <color theme="0"/>
      </font>
      <fill>
        <patternFill>
          <bgColor theme="3"/>
        </patternFill>
      </fill>
    </dxf>
    <dxf>
      <font>
        <color theme="0"/>
      </font>
      <fill>
        <patternFill>
          <bgColor rgb="FFC00000"/>
        </patternFill>
      </fill>
    </dxf>
    <dxf>
      <font>
        <color theme="0"/>
      </font>
      <fill>
        <patternFill>
          <bgColor theme="3"/>
        </patternFill>
      </fill>
    </dxf>
    <dxf>
      <font>
        <color theme="0"/>
      </font>
      <fill>
        <patternFill>
          <bgColor rgb="FFC00000"/>
        </patternFill>
      </fill>
    </dxf>
    <dxf>
      <font>
        <color theme="0"/>
      </font>
      <fill>
        <patternFill>
          <bgColor theme="3"/>
        </patternFill>
      </fill>
    </dxf>
    <dxf>
      <font>
        <color theme="0"/>
      </font>
      <fill>
        <patternFill>
          <bgColor rgb="FFC00000"/>
        </patternFill>
      </fill>
    </dxf>
  </dxfs>
  <tableStyles count="0" defaultTableStyle="TableStyleMedium9" defaultPivotStyle="PivotStyleLight16"/>
  <colors>
    <mruColors>
      <color rgb="FFFFD7AF"/>
      <color rgb="FFFFFF99"/>
      <color rgb="FF49C386"/>
      <color rgb="FFFF99FF"/>
      <color rgb="FF99FF99"/>
      <color rgb="FF8FFFFF"/>
      <color rgb="FFA7FFFF"/>
      <color rgb="FF663300"/>
      <color rgb="FF99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14"/>
  <sheetViews>
    <sheetView topLeftCell="A42" zoomScale="50" zoomScaleNormal="50" workbookViewId="0">
      <selection activeCell="I48" sqref="I48"/>
    </sheetView>
  </sheetViews>
  <sheetFormatPr baseColWidth="10" defaultColWidth="9.140625" defaultRowHeight="5.65" customHeight="1"/>
  <cols>
    <col min="1" max="1" width="20.28515625" customWidth="1"/>
    <col min="2" max="2" width="26.85546875" customWidth="1"/>
    <col min="3" max="3" width="9.28515625" customWidth="1"/>
    <col min="4" max="4" width="18.7109375" style="160" customWidth="1"/>
    <col min="5" max="5" width="6.42578125" customWidth="1"/>
    <col min="6" max="6" width="20.85546875" style="160" customWidth="1"/>
    <col min="7" max="7" width="5" style="160" bestFit="1" customWidth="1"/>
    <col min="8" max="8" width="55.7109375" style="5" customWidth="1"/>
    <col min="9" max="9" width="66.85546875" style="5" customWidth="1"/>
    <col min="10" max="10" width="20.28515625" style="159" customWidth="1"/>
    <col min="11" max="11" width="18.7109375" style="208" customWidth="1"/>
    <col min="12" max="12" width="5.42578125" style="159" customWidth="1"/>
    <col min="13" max="13" width="24.28515625" style="180" customWidth="1"/>
    <col min="14" max="14" width="31.7109375" style="180" customWidth="1"/>
    <col min="15" max="15" width="23.5703125" customWidth="1"/>
    <col min="16" max="16" width="28.5703125" customWidth="1"/>
    <col min="17" max="17" width="18" customWidth="1"/>
    <col min="18" max="18" width="18.5703125" style="351" customWidth="1"/>
    <col min="19" max="19" width="16.7109375" customWidth="1"/>
    <col min="20" max="20" width="16.28515625" customWidth="1"/>
    <col min="21" max="21" width="12.28515625" customWidth="1"/>
    <col min="22" max="22" width="12.7109375" customWidth="1"/>
    <col min="23" max="23" width="11.42578125" customWidth="1"/>
    <col min="24" max="24" width="13.85546875" customWidth="1"/>
    <col min="25" max="25" width="16" customWidth="1"/>
    <col min="26" max="26" width="38" customWidth="1"/>
    <col min="27" max="27" width="46.5703125" customWidth="1"/>
  </cols>
  <sheetData>
    <row r="1" spans="1:27" ht="33" customHeight="1">
      <c r="A1" s="633" t="s">
        <v>345</v>
      </c>
      <c r="B1" s="633" t="s">
        <v>346</v>
      </c>
      <c r="C1" s="633" t="s">
        <v>505</v>
      </c>
      <c r="D1" s="633" t="s">
        <v>506</v>
      </c>
      <c r="E1" s="633" t="s">
        <v>505</v>
      </c>
      <c r="F1" s="633" t="s">
        <v>507</v>
      </c>
      <c r="G1" s="633" t="s">
        <v>505</v>
      </c>
      <c r="H1" s="652" t="s">
        <v>508</v>
      </c>
      <c r="I1" s="652" t="s">
        <v>509</v>
      </c>
      <c r="J1" s="663" t="s">
        <v>1304</v>
      </c>
      <c r="K1" s="658" t="s">
        <v>1303</v>
      </c>
      <c r="L1" s="659"/>
      <c r="M1" s="659"/>
      <c r="N1" s="660"/>
      <c r="O1" s="658" t="s">
        <v>1302</v>
      </c>
      <c r="P1" s="659"/>
      <c r="Q1" s="659"/>
      <c r="R1" s="654" t="s">
        <v>1301</v>
      </c>
      <c r="S1" s="659" t="s">
        <v>1300</v>
      </c>
      <c r="T1" s="659"/>
      <c r="U1" s="659"/>
      <c r="V1" s="659"/>
      <c r="W1" s="659"/>
      <c r="X1" s="663" t="s">
        <v>1299</v>
      </c>
      <c r="Y1" s="663" t="s">
        <v>1298</v>
      </c>
      <c r="Z1" s="663" t="s">
        <v>1297</v>
      </c>
    </row>
    <row r="2" spans="1:27" ht="72.75" customHeight="1" thickBot="1">
      <c r="A2" s="634"/>
      <c r="B2" s="634"/>
      <c r="C2" s="634"/>
      <c r="D2" s="634"/>
      <c r="E2" s="634"/>
      <c r="F2" s="634"/>
      <c r="G2" s="634"/>
      <c r="H2" s="653"/>
      <c r="I2" s="653"/>
      <c r="J2" s="655"/>
      <c r="K2" s="656" t="s">
        <v>508</v>
      </c>
      <c r="L2" s="657"/>
      <c r="M2" s="516" t="s">
        <v>1296</v>
      </c>
      <c r="N2" s="515" t="s">
        <v>661</v>
      </c>
      <c r="O2" s="211" t="s">
        <v>520</v>
      </c>
      <c r="P2" s="6" t="s">
        <v>521</v>
      </c>
      <c r="Q2" s="514" t="s">
        <v>522</v>
      </c>
      <c r="R2" s="655"/>
      <c r="S2" s="513" t="s">
        <v>1295</v>
      </c>
      <c r="T2" s="512" t="s">
        <v>1294</v>
      </c>
      <c r="U2" s="512" t="s">
        <v>1293</v>
      </c>
      <c r="V2" s="512" t="s">
        <v>1292</v>
      </c>
      <c r="W2" s="512" t="s">
        <v>1291</v>
      </c>
      <c r="X2" s="655"/>
      <c r="Y2" s="655"/>
      <c r="Z2" s="655"/>
    </row>
    <row r="3" spans="1:27" ht="150.75" customHeight="1" thickTop="1" thickBot="1">
      <c r="A3" s="669" t="s">
        <v>347</v>
      </c>
      <c r="B3" s="639" t="s">
        <v>348</v>
      </c>
      <c r="C3" s="639">
        <v>1</v>
      </c>
      <c r="D3" s="639" t="s">
        <v>151</v>
      </c>
      <c r="E3" s="347">
        <v>1</v>
      </c>
      <c r="F3" s="347" t="s">
        <v>152</v>
      </c>
      <c r="G3" s="347">
        <v>1</v>
      </c>
      <c r="H3" s="68" t="s">
        <v>364</v>
      </c>
      <c r="I3" s="68" t="s">
        <v>364</v>
      </c>
      <c r="J3" s="497" t="s">
        <v>510</v>
      </c>
      <c r="K3" s="511">
        <v>93</v>
      </c>
      <c r="L3" s="161"/>
      <c r="M3" s="181" t="s">
        <v>1290</v>
      </c>
      <c r="N3" s="347" t="s">
        <v>1289</v>
      </c>
      <c r="O3" s="11" t="s">
        <v>153</v>
      </c>
      <c r="P3" s="47" t="s">
        <v>154</v>
      </c>
      <c r="Q3" s="460" t="s">
        <v>155</v>
      </c>
      <c r="R3" s="503">
        <v>1</v>
      </c>
      <c r="S3" s="375">
        <v>98.5</v>
      </c>
      <c r="T3" s="374">
        <v>99.2</v>
      </c>
      <c r="U3" s="374">
        <v>95.31</v>
      </c>
      <c r="V3" s="374">
        <v>99</v>
      </c>
      <c r="W3" s="374">
        <v>99.73</v>
      </c>
      <c r="X3" s="457">
        <v>5</v>
      </c>
      <c r="Y3" s="393">
        <v>3</v>
      </c>
      <c r="Z3" s="678" t="s">
        <v>1288</v>
      </c>
      <c r="AA3" s="675"/>
    </row>
    <row r="4" spans="1:27" ht="64.5" thickTop="1" thickBot="1">
      <c r="A4" s="670"/>
      <c r="B4" s="639"/>
      <c r="C4" s="639"/>
      <c r="D4" s="639"/>
      <c r="E4" s="347">
        <f>+E3+1</f>
        <v>2</v>
      </c>
      <c r="F4" s="347" t="s">
        <v>156</v>
      </c>
      <c r="G4" s="347">
        <f t="shared" ref="G4:G10" si="0">+G3+1</f>
        <v>2</v>
      </c>
      <c r="H4" s="67" t="s">
        <v>365</v>
      </c>
      <c r="I4" s="379" t="s">
        <v>157</v>
      </c>
      <c r="J4" s="126" t="s">
        <v>1287</v>
      </c>
      <c r="K4" s="126">
        <v>295</v>
      </c>
      <c r="L4" s="126"/>
      <c r="M4" s="510" t="s">
        <v>1283</v>
      </c>
      <c r="N4" s="509" t="s">
        <v>1286</v>
      </c>
      <c r="O4" s="508" t="s">
        <v>158</v>
      </c>
      <c r="P4" s="395" t="s">
        <v>159</v>
      </c>
      <c r="Q4" s="507" t="s">
        <v>160</v>
      </c>
      <c r="R4" s="499">
        <v>5</v>
      </c>
      <c r="S4" s="375">
        <v>73</v>
      </c>
      <c r="T4" s="374">
        <v>31.12</v>
      </c>
      <c r="U4" s="374">
        <v>106</v>
      </c>
      <c r="V4" s="374" t="s">
        <v>1063</v>
      </c>
      <c r="W4" s="374">
        <v>195.64</v>
      </c>
      <c r="X4" s="457">
        <v>5</v>
      </c>
      <c r="Y4" s="393">
        <v>5</v>
      </c>
      <c r="Z4" s="678"/>
      <c r="AA4" s="675"/>
    </row>
    <row r="5" spans="1:27" ht="32.25" customHeight="1" thickTop="1">
      <c r="A5" s="670"/>
      <c r="B5" s="639"/>
      <c r="C5" s="639"/>
      <c r="D5" s="639"/>
      <c r="E5" s="638">
        <f>+E4+1</f>
        <v>3</v>
      </c>
      <c r="F5" s="638" t="s">
        <v>161</v>
      </c>
      <c r="G5" s="132">
        <f t="shared" si="0"/>
        <v>3</v>
      </c>
      <c r="H5" s="83" t="s">
        <v>162</v>
      </c>
      <c r="I5" s="83" t="s">
        <v>163</v>
      </c>
      <c r="J5" s="133" t="s">
        <v>1285</v>
      </c>
      <c r="K5" s="133">
        <v>24</v>
      </c>
      <c r="L5" s="133"/>
      <c r="M5" s="371" t="s">
        <v>1284</v>
      </c>
      <c r="N5" s="132"/>
      <c r="O5" s="42" t="s">
        <v>164</v>
      </c>
      <c r="P5" s="43" t="s">
        <v>165</v>
      </c>
      <c r="Q5" s="370" t="s">
        <v>166</v>
      </c>
      <c r="R5" s="506">
        <v>1</v>
      </c>
      <c r="S5" s="368">
        <v>24</v>
      </c>
      <c r="T5" s="196">
        <v>24</v>
      </c>
      <c r="U5" s="196" t="s">
        <v>1063</v>
      </c>
      <c r="V5" s="196">
        <v>24</v>
      </c>
      <c r="W5" s="196">
        <v>24</v>
      </c>
      <c r="X5" s="459">
        <v>1</v>
      </c>
      <c r="Y5" s="367">
        <v>1</v>
      </c>
      <c r="Z5" s="678"/>
      <c r="AA5" s="675"/>
    </row>
    <row r="6" spans="1:27" ht="105.75" customHeight="1">
      <c r="A6" s="670"/>
      <c r="B6" s="639"/>
      <c r="C6" s="639"/>
      <c r="D6" s="639"/>
      <c r="E6" s="639"/>
      <c r="F6" s="639"/>
      <c r="G6" s="128">
        <f t="shared" si="0"/>
        <v>4</v>
      </c>
      <c r="H6" s="130" t="s">
        <v>366</v>
      </c>
      <c r="I6" s="130" t="s">
        <v>367</v>
      </c>
      <c r="J6" s="494" t="s">
        <v>510</v>
      </c>
      <c r="K6" s="505">
        <v>97</v>
      </c>
      <c r="L6" s="167"/>
      <c r="M6" s="363" t="s">
        <v>1283</v>
      </c>
      <c r="N6" s="206" t="s">
        <v>1282</v>
      </c>
      <c r="O6" s="52">
        <v>0.97</v>
      </c>
      <c r="P6" s="49" t="s">
        <v>167</v>
      </c>
      <c r="Q6" s="362" t="s">
        <v>168</v>
      </c>
      <c r="R6" s="504">
        <v>1</v>
      </c>
      <c r="S6" s="360" t="s">
        <v>1063</v>
      </c>
      <c r="T6" s="360" t="s">
        <v>1063</v>
      </c>
      <c r="U6" s="360" t="s">
        <v>1063</v>
      </c>
      <c r="V6" s="360" t="s">
        <v>1063</v>
      </c>
      <c r="W6" s="360" t="s">
        <v>1063</v>
      </c>
      <c r="X6" s="359" t="s">
        <v>1063</v>
      </c>
      <c r="Y6" s="359">
        <v>1</v>
      </c>
      <c r="Z6" s="678"/>
      <c r="AA6" s="675"/>
    </row>
    <row r="7" spans="1:27" ht="34.5" customHeight="1" thickBot="1">
      <c r="A7" s="670"/>
      <c r="B7" s="639"/>
      <c r="C7" s="639"/>
      <c r="D7" s="639"/>
      <c r="E7" s="640"/>
      <c r="F7" s="640"/>
      <c r="G7" s="347">
        <f t="shared" si="0"/>
        <v>5</v>
      </c>
      <c r="H7" s="67" t="s">
        <v>169</v>
      </c>
      <c r="I7" s="67" t="s">
        <v>170</v>
      </c>
      <c r="J7" s="118" t="s">
        <v>510</v>
      </c>
      <c r="K7" s="496">
        <v>40</v>
      </c>
      <c r="L7" s="165"/>
      <c r="M7" s="181"/>
      <c r="N7" s="347" t="s">
        <v>1281</v>
      </c>
      <c r="O7" s="11" t="s">
        <v>171</v>
      </c>
      <c r="P7" s="47" t="s">
        <v>172</v>
      </c>
      <c r="Q7" s="460" t="s">
        <v>173</v>
      </c>
      <c r="R7" s="503">
        <v>3</v>
      </c>
      <c r="S7" s="465">
        <v>43.15</v>
      </c>
      <c r="T7" s="182">
        <v>53.78</v>
      </c>
      <c r="U7" s="182">
        <v>43.15</v>
      </c>
      <c r="V7" s="182" t="s">
        <v>1063</v>
      </c>
      <c r="W7" s="182">
        <v>48.59</v>
      </c>
      <c r="X7" s="502">
        <v>1</v>
      </c>
      <c r="Y7" s="464">
        <v>3</v>
      </c>
      <c r="Z7" s="678"/>
      <c r="AA7" s="675"/>
    </row>
    <row r="8" spans="1:27" ht="96" customHeight="1" thickTop="1" thickBot="1">
      <c r="A8" s="670"/>
      <c r="B8" s="639"/>
      <c r="C8" s="640"/>
      <c r="D8" s="640"/>
      <c r="E8" s="347">
        <f>+E5+1</f>
        <v>4</v>
      </c>
      <c r="F8" s="124" t="s">
        <v>368</v>
      </c>
      <c r="G8" s="124">
        <f t="shared" si="0"/>
        <v>6</v>
      </c>
      <c r="H8" s="127" t="s">
        <v>369</v>
      </c>
      <c r="I8" s="127" t="s">
        <v>174</v>
      </c>
      <c r="J8" s="126" t="s">
        <v>1280</v>
      </c>
      <c r="K8" s="126">
        <v>5</v>
      </c>
      <c r="L8" s="126"/>
      <c r="M8" s="186" t="s">
        <v>1275</v>
      </c>
      <c r="N8" s="124" t="s">
        <v>1279</v>
      </c>
      <c r="O8" s="14" t="s">
        <v>141</v>
      </c>
      <c r="P8" s="412" t="s">
        <v>175</v>
      </c>
      <c r="Q8" s="377" t="s">
        <v>176</v>
      </c>
      <c r="R8" s="499">
        <v>5</v>
      </c>
      <c r="S8" s="375" t="s">
        <v>1063</v>
      </c>
      <c r="T8" s="375" t="s">
        <v>1063</v>
      </c>
      <c r="U8" s="375" t="s">
        <v>1063</v>
      </c>
      <c r="V8" s="375" t="s">
        <v>1063</v>
      </c>
      <c r="W8" s="375" t="s">
        <v>1063</v>
      </c>
      <c r="X8" s="373" t="s">
        <v>1063</v>
      </c>
      <c r="Y8" s="373">
        <v>5</v>
      </c>
      <c r="Z8" s="678"/>
      <c r="AA8" s="675"/>
    </row>
    <row r="9" spans="1:27" ht="174.75" customHeight="1" thickTop="1" thickBot="1">
      <c r="A9" s="670"/>
      <c r="B9" s="639"/>
      <c r="C9" s="638">
        <f>+C3+1</f>
        <v>2</v>
      </c>
      <c r="D9" s="638" t="s">
        <v>370</v>
      </c>
      <c r="E9" s="124">
        <f>+E8+1</f>
        <v>5</v>
      </c>
      <c r="F9" s="124" t="s">
        <v>177</v>
      </c>
      <c r="G9" s="124">
        <f t="shared" si="0"/>
        <v>7</v>
      </c>
      <c r="H9" s="125" t="s">
        <v>178</v>
      </c>
      <c r="I9" s="125" t="s">
        <v>179</v>
      </c>
      <c r="J9" s="498" t="s">
        <v>510</v>
      </c>
      <c r="K9" s="396">
        <v>92</v>
      </c>
      <c r="L9" s="164"/>
      <c r="M9" s="186" t="s">
        <v>1278</v>
      </c>
      <c r="N9" s="124" t="s">
        <v>1277</v>
      </c>
      <c r="O9" s="14" t="s">
        <v>371</v>
      </c>
      <c r="P9" s="10" t="s">
        <v>413</v>
      </c>
      <c r="Q9" s="377" t="s">
        <v>414</v>
      </c>
      <c r="R9" s="499">
        <v>1</v>
      </c>
      <c r="S9" s="375">
        <v>84</v>
      </c>
      <c r="T9" s="196" t="s">
        <v>1063</v>
      </c>
      <c r="U9" s="196">
        <v>61.56</v>
      </c>
      <c r="V9" s="196" t="s">
        <v>1063</v>
      </c>
      <c r="W9" s="196">
        <v>66</v>
      </c>
      <c r="X9" s="393">
        <v>1</v>
      </c>
      <c r="Y9" s="393">
        <v>1</v>
      </c>
      <c r="Z9" s="635"/>
    </row>
    <row r="10" spans="1:27" ht="65.25" customHeight="1" thickTop="1" thickBot="1">
      <c r="A10" s="670"/>
      <c r="B10" s="639"/>
      <c r="C10" s="639"/>
      <c r="D10" s="639"/>
      <c r="E10" s="124">
        <f>+E9+1</f>
        <v>6</v>
      </c>
      <c r="F10" s="124" t="s">
        <v>372</v>
      </c>
      <c r="G10" s="124">
        <f t="shared" si="0"/>
        <v>8</v>
      </c>
      <c r="H10" s="127" t="s">
        <v>180</v>
      </c>
      <c r="I10" s="127" t="s">
        <v>373</v>
      </c>
      <c r="J10" s="498" t="s">
        <v>510</v>
      </c>
      <c r="K10" s="396">
        <v>0</v>
      </c>
      <c r="L10" s="126"/>
      <c r="M10" s="186" t="s">
        <v>1275</v>
      </c>
      <c r="N10" s="124" t="s">
        <v>1276</v>
      </c>
      <c r="O10" s="14" t="s">
        <v>93</v>
      </c>
      <c r="P10" s="10" t="s">
        <v>181</v>
      </c>
      <c r="Q10" s="377" t="s">
        <v>182</v>
      </c>
      <c r="R10" s="499">
        <v>5</v>
      </c>
      <c r="S10" s="375" t="s">
        <v>1063</v>
      </c>
      <c r="T10" s="375" t="s">
        <v>1063</v>
      </c>
      <c r="U10" s="375" t="s">
        <v>1063</v>
      </c>
      <c r="V10" s="375" t="s">
        <v>1063</v>
      </c>
      <c r="W10" s="375" t="s">
        <v>1063</v>
      </c>
      <c r="X10" s="373" t="s">
        <v>1063</v>
      </c>
      <c r="Y10" s="373">
        <v>5</v>
      </c>
      <c r="Z10" s="636"/>
    </row>
    <row r="11" spans="1:27" ht="92.25" customHeight="1" thickTop="1" thickBot="1">
      <c r="A11" s="670"/>
      <c r="B11" s="639"/>
      <c r="C11" s="639"/>
      <c r="D11" s="640"/>
      <c r="E11" s="124">
        <f>+E10+1</f>
        <v>7</v>
      </c>
      <c r="F11" s="124" t="s">
        <v>183</v>
      </c>
      <c r="G11" s="124">
        <f>G10+1</f>
        <v>9</v>
      </c>
      <c r="H11" s="379" t="s">
        <v>374</v>
      </c>
      <c r="I11" s="379" t="s">
        <v>374</v>
      </c>
      <c r="J11" s="126" t="s">
        <v>510</v>
      </c>
      <c r="K11" s="396">
        <v>7.79</v>
      </c>
      <c r="L11" s="164"/>
      <c r="M11" s="186" t="s">
        <v>1275</v>
      </c>
      <c r="N11" s="501" t="s">
        <v>1274</v>
      </c>
      <c r="O11" s="500" t="s">
        <v>184</v>
      </c>
      <c r="P11" s="10" t="s">
        <v>185</v>
      </c>
      <c r="Q11" s="377" t="s">
        <v>186</v>
      </c>
      <c r="R11" s="499">
        <v>5</v>
      </c>
      <c r="S11" s="375">
        <v>0.25</v>
      </c>
      <c r="T11" s="374">
        <v>1.54</v>
      </c>
      <c r="U11" s="374">
        <v>3</v>
      </c>
      <c r="V11" s="374" t="s">
        <v>1063</v>
      </c>
      <c r="W11" s="374">
        <v>0.51</v>
      </c>
      <c r="X11" s="457">
        <v>5</v>
      </c>
      <c r="Y11" s="393">
        <v>5</v>
      </c>
      <c r="Z11" s="637"/>
    </row>
    <row r="12" spans="1:27" ht="48.75" thickTop="1" thickBot="1">
      <c r="A12" s="670"/>
      <c r="B12" s="639"/>
      <c r="C12" s="638">
        <f>+C9+1</f>
        <v>3</v>
      </c>
      <c r="D12" s="638" t="s">
        <v>187</v>
      </c>
      <c r="E12" s="124">
        <f>+E11+1</f>
        <v>8</v>
      </c>
      <c r="F12" s="124" t="s">
        <v>188</v>
      </c>
      <c r="G12" s="124">
        <f>G11+1</f>
        <v>10</v>
      </c>
      <c r="H12" s="127" t="s">
        <v>189</v>
      </c>
      <c r="I12" s="127" t="s">
        <v>190</v>
      </c>
      <c r="J12" s="498" t="s">
        <v>510</v>
      </c>
      <c r="K12" s="396">
        <v>100</v>
      </c>
      <c r="L12" s="209"/>
      <c r="M12" s="186"/>
      <c r="N12" s="124"/>
      <c r="O12" s="14" t="s">
        <v>153</v>
      </c>
      <c r="P12" s="10" t="s">
        <v>191</v>
      </c>
      <c r="Q12" s="377" t="s">
        <v>192</v>
      </c>
      <c r="R12" s="394">
        <v>1</v>
      </c>
      <c r="S12" s="375">
        <v>96</v>
      </c>
      <c r="T12" s="181">
        <v>91.88</v>
      </c>
      <c r="U12" s="182">
        <v>98.65</v>
      </c>
      <c r="V12" s="182">
        <v>100</v>
      </c>
      <c r="W12" s="182">
        <v>100</v>
      </c>
      <c r="X12" s="393">
        <v>1</v>
      </c>
      <c r="Y12" s="393">
        <v>1</v>
      </c>
      <c r="Z12" s="679" t="s">
        <v>1273</v>
      </c>
      <c r="AA12" s="675"/>
    </row>
    <row r="13" spans="1:27" ht="64.5" customHeight="1" thickTop="1">
      <c r="A13" s="670"/>
      <c r="B13" s="639"/>
      <c r="C13" s="639"/>
      <c r="D13" s="639"/>
      <c r="E13" s="638">
        <f>+E12+1</f>
        <v>9</v>
      </c>
      <c r="F13" s="638" t="s">
        <v>193</v>
      </c>
      <c r="G13" s="132">
        <f t="shared" ref="G13:G20" si="1">+G12+1</f>
        <v>11</v>
      </c>
      <c r="H13" s="83" t="s">
        <v>194</v>
      </c>
      <c r="I13" s="83" t="s">
        <v>195</v>
      </c>
      <c r="J13" s="491" t="s">
        <v>510</v>
      </c>
      <c r="K13" s="139">
        <v>99</v>
      </c>
      <c r="L13" s="133"/>
      <c r="M13" s="192"/>
      <c r="N13" s="132"/>
      <c r="O13" s="42" t="s">
        <v>153</v>
      </c>
      <c r="P13" s="43" t="s">
        <v>191</v>
      </c>
      <c r="Q13" s="370" t="s">
        <v>192</v>
      </c>
      <c r="R13" s="369">
        <v>1</v>
      </c>
      <c r="S13" s="368">
        <v>0</v>
      </c>
      <c r="T13" s="196">
        <v>77</v>
      </c>
      <c r="U13" s="196">
        <v>89.47</v>
      </c>
      <c r="V13" s="196">
        <v>95</v>
      </c>
      <c r="W13" s="196">
        <v>89</v>
      </c>
      <c r="X13" s="367">
        <v>1</v>
      </c>
      <c r="Y13" s="367">
        <v>1</v>
      </c>
      <c r="Z13" s="679"/>
      <c r="AA13" s="675"/>
    </row>
    <row r="14" spans="1:27" ht="31.5">
      <c r="A14" s="670"/>
      <c r="B14" s="639"/>
      <c r="C14" s="639"/>
      <c r="D14" s="639"/>
      <c r="E14" s="639"/>
      <c r="F14" s="639"/>
      <c r="G14" s="128">
        <f t="shared" si="1"/>
        <v>12</v>
      </c>
      <c r="H14" s="130" t="s">
        <v>196</v>
      </c>
      <c r="I14" s="130" t="s">
        <v>197</v>
      </c>
      <c r="J14" s="131" t="s">
        <v>1119</v>
      </c>
      <c r="K14" s="131">
        <v>20</v>
      </c>
      <c r="L14" s="131"/>
      <c r="M14" s="193" t="s">
        <v>1272</v>
      </c>
      <c r="N14" s="128"/>
      <c r="O14" s="48" t="s">
        <v>198</v>
      </c>
      <c r="P14" s="149" t="s">
        <v>199</v>
      </c>
      <c r="Q14" s="362" t="s">
        <v>176</v>
      </c>
      <c r="R14" s="361">
        <v>1</v>
      </c>
      <c r="S14" s="360">
        <v>5</v>
      </c>
      <c r="T14" s="190">
        <v>30</v>
      </c>
      <c r="U14" s="190" t="s">
        <v>1063</v>
      </c>
      <c r="V14" s="190" t="s">
        <v>1063</v>
      </c>
      <c r="W14" s="190" t="s">
        <v>1063</v>
      </c>
      <c r="X14" s="366">
        <v>1</v>
      </c>
      <c r="Y14" s="366">
        <v>1</v>
      </c>
      <c r="Z14" s="679"/>
      <c r="AA14" s="675"/>
    </row>
    <row r="15" spans="1:27" ht="48" thickBot="1">
      <c r="A15" s="670"/>
      <c r="B15" s="639"/>
      <c r="C15" s="639"/>
      <c r="D15" s="639"/>
      <c r="E15" s="640"/>
      <c r="F15" s="640"/>
      <c r="G15" s="347">
        <f t="shared" si="1"/>
        <v>13</v>
      </c>
      <c r="H15" s="68" t="s">
        <v>200</v>
      </c>
      <c r="I15" s="68" t="s">
        <v>375</v>
      </c>
      <c r="J15" s="497" t="s">
        <v>510</v>
      </c>
      <c r="K15" s="496">
        <v>0</v>
      </c>
      <c r="L15" s="118"/>
      <c r="M15" s="181"/>
      <c r="N15" s="347"/>
      <c r="O15" s="11" t="s">
        <v>201</v>
      </c>
      <c r="P15" s="495" t="s">
        <v>202</v>
      </c>
      <c r="Q15" s="460" t="s">
        <v>203</v>
      </c>
      <c r="R15" s="466">
        <v>1</v>
      </c>
      <c r="S15" s="465">
        <v>93.8</v>
      </c>
      <c r="T15" s="182">
        <v>1.3</v>
      </c>
      <c r="U15" s="182">
        <v>1.1100000000000001</v>
      </c>
      <c r="V15" s="182">
        <v>0</v>
      </c>
      <c r="W15" s="182">
        <v>0</v>
      </c>
      <c r="X15" s="464">
        <v>1</v>
      </c>
      <c r="Y15" s="464">
        <v>1</v>
      </c>
      <c r="Z15" s="679"/>
      <c r="AA15" s="675"/>
    </row>
    <row r="16" spans="1:27" ht="32.25" thickTop="1">
      <c r="A16" s="670"/>
      <c r="B16" s="639"/>
      <c r="C16" s="639"/>
      <c r="D16" s="639"/>
      <c r="E16" s="639">
        <f>+E13+1</f>
        <v>10</v>
      </c>
      <c r="F16" s="639" t="s">
        <v>204</v>
      </c>
      <c r="G16" s="348">
        <f t="shared" si="1"/>
        <v>14</v>
      </c>
      <c r="H16" s="83" t="s">
        <v>205</v>
      </c>
      <c r="I16" s="83" t="s">
        <v>376</v>
      </c>
      <c r="J16" s="491" t="s">
        <v>510</v>
      </c>
      <c r="K16" s="139">
        <v>0</v>
      </c>
      <c r="L16" s="133"/>
      <c r="M16" s="196"/>
      <c r="N16" s="463"/>
      <c r="O16" s="62" t="s">
        <v>546</v>
      </c>
      <c r="P16" s="63" t="s">
        <v>206</v>
      </c>
      <c r="Q16" s="382" t="s">
        <v>207</v>
      </c>
      <c r="R16" s="369">
        <v>5</v>
      </c>
      <c r="S16" s="368">
        <v>0.2</v>
      </c>
      <c r="T16" s="196">
        <v>18</v>
      </c>
      <c r="U16" s="196">
        <v>0</v>
      </c>
      <c r="V16" s="196">
        <v>0</v>
      </c>
      <c r="W16" s="196">
        <v>0</v>
      </c>
      <c r="X16" s="367">
        <v>3</v>
      </c>
      <c r="Y16" s="367">
        <v>5</v>
      </c>
      <c r="Z16" s="679"/>
      <c r="AA16" s="675"/>
    </row>
    <row r="17" spans="1:27" ht="47.25">
      <c r="A17" s="670"/>
      <c r="B17" s="639"/>
      <c r="C17" s="639"/>
      <c r="D17" s="639"/>
      <c r="E17" s="639"/>
      <c r="F17" s="639"/>
      <c r="G17" s="128">
        <f t="shared" si="1"/>
        <v>15</v>
      </c>
      <c r="H17" s="130" t="s">
        <v>208</v>
      </c>
      <c r="I17" s="130" t="s">
        <v>209</v>
      </c>
      <c r="J17" s="494" t="s">
        <v>510</v>
      </c>
      <c r="K17" s="364">
        <v>0.92</v>
      </c>
      <c r="L17" s="131"/>
      <c r="M17" s="190" t="s">
        <v>1271</v>
      </c>
      <c r="N17" s="403"/>
      <c r="O17" s="65" t="s">
        <v>77</v>
      </c>
      <c r="P17" s="66" t="s">
        <v>210</v>
      </c>
      <c r="Q17" s="386" t="s">
        <v>115</v>
      </c>
      <c r="R17" s="361">
        <v>5</v>
      </c>
      <c r="S17" s="360">
        <v>6</v>
      </c>
      <c r="T17" s="190">
        <v>3.7</v>
      </c>
      <c r="U17" s="190">
        <v>0</v>
      </c>
      <c r="V17" s="190">
        <v>5</v>
      </c>
      <c r="W17" s="190">
        <v>11</v>
      </c>
      <c r="X17" s="366">
        <v>5</v>
      </c>
      <c r="Y17" s="366">
        <v>5</v>
      </c>
      <c r="Z17" s="679"/>
      <c r="AA17" s="675"/>
    </row>
    <row r="18" spans="1:27" ht="48" thickBot="1">
      <c r="A18" s="670"/>
      <c r="B18" s="639"/>
      <c r="C18" s="640"/>
      <c r="D18" s="640"/>
      <c r="E18" s="640"/>
      <c r="F18" s="640"/>
      <c r="G18" s="123">
        <f t="shared" si="1"/>
        <v>16</v>
      </c>
      <c r="H18" s="129" t="s">
        <v>211</v>
      </c>
      <c r="I18" s="129" t="s">
        <v>212</v>
      </c>
      <c r="J18" s="470" t="s">
        <v>510</v>
      </c>
      <c r="K18" s="357">
        <v>0</v>
      </c>
      <c r="L18" s="169"/>
      <c r="M18" s="191"/>
      <c r="N18" s="411"/>
      <c r="O18" s="28" t="s">
        <v>213</v>
      </c>
      <c r="P18" s="46" t="s">
        <v>214</v>
      </c>
      <c r="Q18" s="355" t="s">
        <v>182</v>
      </c>
      <c r="R18" s="354">
        <v>5</v>
      </c>
      <c r="S18" s="353">
        <v>0</v>
      </c>
      <c r="T18" s="191">
        <v>0</v>
      </c>
      <c r="U18" s="191">
        <v>0</v>
      </c>
      <c r="V18" s="191">
        <v>0</v>
      </c>
      <c r="W18" s="191">
        <v>0</v>
      </c>
      <c r="X18" s="352">
        <v>1</v>
      </c>
      <c r="Y18" s="352">
        <v>3</v>
      </c>
      <c r="Z18" s="679"/>
      <c r="AA18" s="675"/>
    </row>
    <row r="19" spans="1:27" ht="48" thickTop="1">
      <c r="A19" s="670"/>
      <c r="B19" s="639"/>
      <c r="C19" s="638">
        <f>+C12+1</f>
        <v>4</v>
      </c>
      <c r="D19" s="638" t="s">
        <v>215</v>
      </c>
      <c r="E19" s="638">
        <f>+E16+1</f>
        <v>11</v>
      </c>
      <c r="F19" s="638" t="s">
        <v>216</v>
      </c>
      <c r="G19" s="132">
        <f t="shared" si="1"/>
        <v>17</v>
      </c>
      <c r="H19" s="83" t="s">
        <v>217</v>
      </c>
      <c r="I19" s="83" t="s">
        <v>218</v>
      </c>
      <c r="J19" s="491" t="s">
        <v>510</v>
      </c>
      <c r="K19" s="139">
        <v>100</v>
      </c>
      <c r="L19" s="166"/>
      <c r="M19" s="192" t="s">
        <v>1261</v>
      </c>
      <c r="N19" s="132"/>
      <c r="O19" s="42" t="s">
        <v>153</v>
      </c>
      <c r="P19" s="43" t="s">
        <v>219</v>
      </c>
      <c r="Q19" s="370" t="s">
        <v>220</v>
      </c>
      <c r="R19" s="369">
        <v>1</v>
      </c>
      <c r="S19" s="368">
        <v>92</v>
      </c>
      <c r="T19" s="196">
        <v>99.3</v>
      </c>
      <c r="U19" s="196">
        <v>87.57</v>
      </c>
      <c r="V19" s="196">
        <v>99.7</v>
      </c>
      <c r="W19" s="196">
        <v>85</v>
      </c>
      <c r="X19" s="367">
        <v>3</v>
      </c>
      <c r="Y19" s="367">
        <v>1</v>
      </c>
      <c r="Z19" s="676" t="s">
        <v>1270</v>
      </c>
    </row>
    <row r="20" spans="1:27" ht="31.5">
      <c r="A20" s="670"/>
      <c r="B20" s="639"/>
      <c r="C20" s="639"/>
      <c r="D20" s="639"/>
      <c r="E20" s="639"/>
      <c r="F20" s="667"/>
      <c r="G20" s="128">
        <f t="shared" si="1"/>
        <v>18</v>
      </c>
      <c r="H20" s="135" t="s">
        <v>377</v>
      </c>
      <c r="I20" s="135" t="s">
        <v>378</v>
      </c>
      <c r="J20" s="131" t="s">
        <v>510</v>
      </c>
      <c r="K20" s="364">
        <v>79.400000000000006</v>
      </c>
      <c r="L20" s="167"/>
      <c r="M20" s="190" t="s">
        <v>1269</v>
      </c>
      <c r="N20" s="403"/>
      <c r="O20" s="65" t="s">
        <v>77</v>
      </c>
      <c r="P20" s="66" t="s">
        <v>210</v>
      </c>
      <c r="Q20" s="386" t="s">
        <v>115</v>
      </c>
      <c r="R20" s="361">
        <v>1</v>
      </c>
      <c r="S20" s="360">
        <v>7.5</v>
      </c>
      <c r="T20" s="190" t="s">
        <v>1063</v>
      </c>
      <c r="U20" s="190">
        <v>0</v>
      </c>
      <c r="V20" s="190" t="s">
        <v>1063</v>
      </c>
      <c r="W20" s="190">
        <v>85</v>
      </c>
      <c r="X20" s="366">
        <v>3</v>
      </c>
      <c r="Y20" s="366">
        <v>1</v>
      </c>
      <c r="Z20" s="677"/>
    </row>
    <row r="21" spans="1:27" ht="63">
      <c r="A21" s="670"/>
      <c r="B21" s="639"/>
      <c r="C21" s="639"/>
      <c r="D21" s="639"/>
      <c r="E21" s="639"/>
      <c r="F21" s="667"/>
      <c r="G21" s="128">
        <f>G20+1</f>
        <v>19</v>
      </c>
      <c r="H21" s="135" t="s">
        <v>379</v>
      </c>
      <c r="I21" s="135" t="s">
        <v>1268</v>
      </c>
      <c r="J21" s="131" t="s">
        <v>510</v>
      </c>
      <c r="K21" s="364">
        <v>20.2</v>
      </c>
      <c r="L21" s="167"/>
      <c r="M21" s="190" t="s">
        <v>1267</v>
      </c>
      <c r="N21" s="403" t="s">
        <v>1266</v>
      </c>
      <c r="O21" s="65" t="s">
        <v>371</v>
      </c>
      <c r="P21" s="66" t="s">
        <v>415</v>
      </c>
      <c r="Q21" s="59" t="s">
        <v>416</v>
      </c>
      <c r="R21" s="361">
        <v>5</v>
      </c>
      <c r="S21" s="360">
        <v>91</v>
      </c>
      <c r="T21" s="190" t="s">
        <v>1063</v>
      </c>
      <c r="U21" s="190" t="str">
        <f>+U22</f>
        <v>N/D</v>
      </c>
      <c r="V21" s="190" t="s">
        <v>1063</v>
      </c>
      <c r="W21" s="190">
        <v>15</v>
      </c>
      <c r="X21" s="366">
        <v>3</v>
      </c>
      <c r="Y21" s="366">
        <v>3</v>
      </c>
      <c r="Z21" s="677"/>
    </row>
    <row r="22" spans="1:27" ht="41.25" customHeight="1">
      <c r="A22" s="670"/>
      <c r="B22" s="639"/>
      <c r="C22" s="639"/>
      <c r="D22" s="639"/>
      <c r="E22" s="639"/>
      <c r="F22" s="667"/>
      <c r="G22" s="136">
        <f>G21+1</f>
        <v>20</v>
      </c>
      <c r="H22" s="137" t="s">
        <v>221</v>
      </c>
      <c r="I22" s="137" t="s">
        <v>221</v>
      </c>
      <c r="J22" s="131" t="s">
        <v>1265</v>
      </c>
      <c r="K22" s="131">
        <v>4.8600000000000003</v>
      </c>
      <c r="L22" s="131"/>
      <c r="M22" s="193" t="s">
        <v>1263</v>
      </c>
      <c r="N22" s="128"/>
      <c r="O22" s="48" t="s">
        <v>558</v>
      </c>
      <c r="P22" s="149" t="s">
        <v>417</v>
      </c>
      <c r="Q22" s="362" t="s">
        <v>418</v>
      </c>
      <c r="R22" s="361">
        <v>1</v>
      </c>
      <c r="S22" s="360" t="s">
        <v>1063</v>
      </c>
      <c r="T22" s="360" t="s">
        <v>1063</v>
      </c>
      <c r="U22" s="360" t="s">
        <v>1063</v>
      </c>
      <c r="V22" s="360" t="s">
        <v>1063</v>
      </c>
      <c r="W22" s="360" t="s">
        <v>1063</v>
      </c>
      <c r="X22" s="359" t="s">
        <v>1063</v>
      </c>
      <c r="Y22" s="359">
        <v>1</v>
      </c>
      <c r="Z22" s="677"/>
    </row>
    <row r="23" spans="1:27" ht="35.25" customHeight="1" thickBot="1">
      <c r="A23" s="670"/>
      <c r="B23" s="639"/>
      <c r="C23" s="639"/>
      <c r="D23" s="639"/>
      <c r="E23" s="640"/>
      <c r="F23" s="668"/>
      <c r="G23" s="123">
        <f>G22+1</f>
        <v>21</v>
      </c>
      <c r="H23" s="129" t="s">
        <v>222</v>
      </c>
      <c r="I23" s="129" t="s">
        <v>381</v>
      </c>
      <c r="J23" s="40" t="s">
        <v>1264</v>
      </c>
      <c r="K23" s="40">
        <v>3.51</v>
      </c>
      <c r="L23" s="40"/>
      <c r="M23" s="191" t="s">
        <v>1263</v>
      </c>
      <c r="N23" s="411"/>
      <c r="O23" s="28" t="s">
        <v>558</v>
      </c>
      <c r="P23" s="29" t="s">
        <v>419</v>
      </c>
      <c r="Q23" s="355" t="s">
        <v>94</v>
      </c>
      <c r="R23" s="493">
        <v>1</v>
      </c>
      <c r="S23" s="353" t="s">
        <v>1063</v>
      </c>
      <c r="T23" s="353" t="s">
        <v>1063</v>
      </c>
      <c r="U23" s="353" t="s">
        <v>1063</v>
      </c>
      <c r="V23" s="353" t="s">
        <v>1063</v>
      </c>
      <c r="W23" s="353" t="s">
        <v>1063</v>
      </c>
      <c r="X23" s="406" t="s">
        <v>1063</v>
      </c>
      <c r="Y23" s="406">
        <v>1</v>
      </c>
      <c r="Z23" s="677"/>
    </row>
    <row r="24" spans="1:27" ht="32.25" customHeight="1" thickTop="1">
      <c r="A24" s="670"/>
      <c r="B24" s="639"/>
      <c r="C24" s="639"/>
      <c r="D24" s="639"/>
      <c r="E24" s="638">
        <f>+E19+1</f>
        <v>12</v>
      </c>
      <c r="F24" s="638" t="s">
        <v>223</v>
      </c>
      <c r="G24" s="132">
        <f t="shared" ref="G24:G43" si="2">+G23+1</f>
        <v>22</v>
      </c>
      <c r="H24" s="138" t="s">
        <v>224</v>
      </c>
      <c r="I24" s="138" t="s">
        <v>225</v>
      </c>
      <c r="J24" s="139" t="s">
        <v>1262</v>
      </c>
      <c r="K24" s="139">
        <v>890</v>
      </c>
      <c r="L24" s="139"/>
      <c r="M24" s="194" t="s">
        <v>1261</v>
      </c>
      <c r="N24" s="426"/>
      <c r="O24" s="91" t="s">
        <v>474</v>
      </c>
      <c r="P24" s="92" t="s">
        <v>475</v>
      </c>
      <c r="Q24" s="492" t="s">
        <v>476</v>
      </c>
      <c r="R24" s="422">
        <v>1</v>
      </c>
      <c r="S24" s="368">
        <v>2386</v>
      </c>
      <c r="T24" s="368">
        <v>454</v>
      </c>
      <c r="U24" s="368">
        <v>1744</v>
      </c>
      <c r="V24" s="368">
        <v>1895.32</v>
      </c>
      <c r="W24" s="368">
        <v>2585</v>
      </c>
      <c r="X24" s="407" t="s">
        <v>1063</v>
      </c>
      <c r="Y24" s="407">
        <v>3</v>
      </c>
      <c r="Z24" s="677"/>
    </row>
    <row r="25" spans="1:27" ht="31.5">
      <c r="A25" s="670"/>
      <c r="B25" s="639"/>
      <c r="C25" s="639"/>
      <c r="D25" s="639"/>
      <c r="E25" s="639"/>
      <c r="F25" s="639"/>
      <c r="G25" s="128">
        <f t="shared" si="2"/>
        <v>23</v>
      </c>
      <c r="H25" s="140" t="s">
        <v>226</v>
      </c>
      <c r="I25" s="140" t="s">
        <v>227</v>
      </c>
      <c r="J25" s="131" t="s">
        <v>1260</v>
      </c>
      <c r="K25" s="131">
        <v>3.5</v>
      </c>
      <c r="L25" s="131"/>
      <c r="M25" s="193" t="s">
        <v>1168</v>
      </c>
      <c r="N25" s="128"/>
      <c r="O25" s="48" t="s">
        <v>471</v>
      </c>
      <c r="P25" s="49" t="s">
        <v>472</v>
      </c>
      <c r="Q25" s="362" t="s">
        <v>473</v>
      </c>
      <c r="R25" s="361">
        <v>1</v>
      </c>
      <c r="S25" s="360">
        <v>3.9</v>
      </c>
      <c r="T25" s="190">
        <v>0.13200000000000001</v>
      </c>
      <c r="U25" s="190" t="s">
        <v>1063</v>
      </c>
      <c r="V25" s="190" t="s">
        <v>1063</v>
      </c>
      <c r="W25" s="190">
        <v>1.06</v>
      </c>
      <c r="X25" s="366">
        <v>3</v>
      </c>
      <c r="Y25" s="366">
        <v>3</v>
      </c>
      <c r="Z25" s="677"/>
    </row>
    <row r="26" spans="1:27" ht="118.5" customHeight="1" thickBot="1">
      <c r="A26" s="670"/>
      <c r="B26" s="640"/>
      <c r="C26" s="639"/>
      <c r="D26" s="639"/>
      <c r="E26" s="640"/>
      <c r="F26" s="640"/>
      <c r="G26" s="123">
        <f t="shared" si="2"/>
        <v>24</v>
      </c>
      <c r="H26" s="141" t="s">
        <v>228</v>
      </c>
      <c r="I26" s="141" t="s">
        <v>382</v>
      </c>
      <c r="J26" s="40" t="s">
        <v>1217</v>
      </c>
      <c r="K26" s="40" t="s">
        <v>499</v>
      </c>
      <c r="L26" s="40"/>
      <c r="M26" s="185" t="s">
        <v>1259</v>
      </c>
      <c r="N26" s="123"/>
      <c r="O26" s="13" t="s">
        <v>229</v>
      </c>
      <c r="P26" s="9" t="s">
        <v>230</v>
      </c>
      <c r="Q26" s="380" t="s">
        <v>231</v>
      </c>
      <c r="R26" s="354">
        <v>3</v>
      </c>
      <c r="S26" s="353" t="s">
        <v>1076</v>
      </c>
      <c r="T26" s="353" t="s">
        <v>1076</v>
      </c>
      <c r="U26" s="353" t="s">
        <v>1077</v>
      </c>
      <c r="V26" s="353" t="s">
        <v>1076</v>
      </c>
      <c r="W26" s="353" t="s">
        <v>1077</v>
      </c>
      <c r="X26" s="352">
        <v>1</v>
      </c>
      <c r="Y26" s="352">
        <v>3</v>
      </c>
      <c r="Z26" s="677"/>
    </row>
    <row r="27" spans="1:27" ht="111" customHeight="1" thickTop="1">
      <c r="A27" s="670"/>
      <c r="B27" s="638" t="s">
        <v>349</v>
      </c>
      <c r="C27" s="639"/>
      <c r="D27" s="639"/>
      <c r="E27" s="638">
        <f>+E24+1</f>
        <v>13</v>
      </c>
      <c r="F27" s="638" t="s">
        <v>232</v>
      </c>
      <c r="G27" s="132">
        <f t="shared" si="2"/>
        <v>25</v>
      </c>
      <c r="H27" s="442" t="s">
        <v>383</v>
      </c>
      <c r="I27" s="442" t="s">
        <v>384</v>
      </c>
      <c r="J27" s="491" t="s">
        <v>510</v>
      </c>
      <c r="K27" s="139">
        <v>25.02</v>
      </c>
      <c r="L27" s="413"/>
      <c r="M27" s="192" t="s">
        <v>1258</v>
      </c>
      <c r="N27" s="132"/>
      <c r="O27" s="42" t="s">
        <v>569</v>
      </c>
      <c r="P27" s="43" t="s">
        <v>279</v>
      </c>
      <c r="Q27" s="370" t="s">
        <v>523</v>
      </c>
      <c r="R27" s="369">
        <v>3</v>
      </c>
      <c r="S27" s="368">
        <v>89</v>
      </c>
      <c r="T27" s="196">
        <v>74.150000000000006</v>
      </c>
      <c r="U27" s="196">
        <v>64.73</v>
      </c>
      <c r="V27" s="196" t="s">
        <v>1063</v>
      </c>
      <c r="W27" s="196" t="s">
        <v>1063</v>
      </c>
      <c r="X27" s="367">
        <v>5</v>
      </c>
      <c r="Y27" s="367">
        <v>5</v>
      </c>
      <c r="Z27" s="677"/>
    </row>
    <row r="28" spans="1:27" ht="72.75" customHeight="1" thickBot="1">
      <c r="A28" s="670"/>
      <c r="B28" s="639"/>
      <c r="C28" s="640"/>
      <c r="D28" s="640"/>
      <c r="E28" s="640"/>
      <c r="F28" s="640"/>
      <c r="G28" s="123">
        <f t="shared" si="2"/>
        <v>26</v>
      </c>
      <c r="H28" s="129" t="s">
        <v>385</v>
      </c>
      <c r="I28" s="129" t="s">
        <v>386</v>
      </c>
      <c r="J28" s="470" t="s">
        <v>510</v>
      </c>
      <c r="K28" s="357">
        <v>0</v>
      </c>
      <c r="L28" s="169"/>
      <c r="M28" s="185"/>
      <c r="N28" s="123"/>
      <c r="O28" s="13" t="s">
        <v>283</v>
      </c>
      <c r="P28" s="9" t="s">
        <v>420</v>
      </c>
      <c r="Q28" s="380" t="s">
        <v>207</v>
      </c>
      <c r="R28" s="354">
        <v>5</v>
      </c>
      <c r="S28" s="353">
        <v>11</v>
      </c>
      <c r="T28" s="191" t="s">
        <v>1063</v>
      </c>
      <c r="U28" s="191" t="s">
        <v>1063</v>
      </c>
      <c r="V28" s="191" t="s">
        <v>1063</v>
      </c>
      <c r="W28" s="191" t="s">
        <v>1063</v>
      </c>
      <c r="X28" s="352">
        <v>5</v>
      </c>
      <c r="Y28" s="352">
        <v>5</v>
      </c>
      <c r="Z28" s="680"/>
    </row>
    <row r="29" spans="1:27" ht="80.25" thickTop="1" thickBot="1">
      <c r="A29" s="670"/>
      <c r="B29" s="639"/>
      <c r="C29" s="638">
        <f>+C19+1</f>
        <v>5</v>
      </c>
      <c r="D29" s="638" t="s">
        <v>233</v>
      </c>
      <c r="E29" s="124">
        <f>+E27+1</f>
        <v>14</v>
      </c>
      <c r="F29" s="124" t="s">
        <v>234</v>
      </c>
      <c r="G29" s="124">
        <f t="shared" si="2"/>
        <v>27</v>
      </c>
      <c r="H29" s="127" t="s">
        <v>235</v>
      </c>
      <c r="I29" s="127" t="s">
        <v>235</v>
      </c>
      <c r="J29" s="126" t="s">
        <v>1217</v>
      </c>
      <c r="K29" s="126" t="s">
        <v>327</v>
      </c>
      <c r="L29" s="126"/>
      <c r="M29" s="186" t="s">
        <v>1257</v>
      </c>
      <c r="N29" s="124" t="s">
        <v>1256</v>
      </c>
      <c r="O29" s="14" t="s">
        <v>229</v>
      </c>
      <c r="P29" s="10" t="s">
        <v>230</v>
      </c>
      <c r="Q29" s="377" t="s">
        <v>231</v>
      </c>
      <c r="R29" s="394">
        <v>3</v>
      </c>
      <c r="S29" s="375" t="s">
        <v>1076</v>
      </c>
      <c r="T29" s="375" t="s">
        <v>1076</v>
      </c>
      <c r="U29" s="374" t="s">
        <v>1077</v>
      </c>
      <c r="V29" s="374" t="s">
        <v>1076</v>
      </c>
      <c r="W29" s="375" t="s">
        <v>1077</v>
      </c>
      <c r="X29" s="393">
        <v>3</v>
      </c>
      <c r="Y29" s="393">
        <v>3</v>
      </c>
      <c r="Z29" s="672" t="s">
        <v>1255</v>
      </c>
    </row>
    <row r="30" spans="1:27" ht="254.25" customHeight="1" thickTop="1">
      <c r="A30" s="670"/>
      <c r="B30" s="639"/>
      <c r="C30" s="639"/>
      <c r="D30" s="639"/>
      <c r="E30" s="638">
        <f>+E29+1</f>
        <v>15</v>
      </c>
      <c r="F30" s="639" t="s">
        <v>236</v>
      </c>
      <c r="G30" s="132">
        <f t="shared" si="2"/>
        <v>28</v>
      </c>
      <c r="H30" s="82" t="s">
        <v>237</v>
      </c>
      <c r="I30" s="82" t="s">
        <v>238</v>
      </c>
      <c r="J30" s="133" t="s">
        <v>505</v>
      </c>
      <c r="K30" s="133" t="s">
        <v>1063</v>
      </c>
      <c r="L30" s="133"/>
      <c r="M30" s="192"/>
      <c r="N30" s="132"/>
      <c r="O30" s="42" t="s">
        <v>239</v>
      </c>
      <c r="P30" s="43" t="s">
        <v>240</v>
      </c>
      <c r="Q30" s="370" t="s">
        <v>241</v>
      </c>
      <c r="R30" s="408" t="s">
        <v>1063</v>
      </c>
      <c r="S30" s="368">
        <v>21</v>
      </c>
      <c r="T30" s="196">
        <v>77</v>
      </c>
      <c r="U30" s="196" t="s">
        <v>1063</v>
      </c>
      <c r="V30" s="196">
        <v>200</v>
      </c>
      <c r="W30" s="196" t="s">
        <v>1063</v>
      </c>
      <c r="X30" s="407" t="s">
        <v>1063</v>
      </c>
      <c r="Y30" s="407" t="s">
        <v>1063</v>
      </c>
      <c r="Z30" s="673"/>
    </row>
    <row r="31" spans="1:27" ht="33" customHeight="1">
      <c r="A31" s="670"/>
      <c r="B31" s="639"/>
      <c r="C31" s="639"/>
      <c r="D31" s="639"/>
      <c r="E31" s="639"/>
      <c r="F31" s="639"/>
      <c r="G31" s="128">
        <f t="shared" si="2"/>
        <v>29</v>
      </c>
      <c r="H31" s="135" t="s">
        <v>387</v>
      </c>
      <c r="I31" s="135" t="s">
        <v>388</v>
      </c>
      <c r="J31" s="131" t="s">
        <v>1254</v>
      </c>
      <c r="K31" s="131" t="s">
        <v>1063</v>
      </c>
      <c r="L31" s="131"/>
      <c r="M31" s="193"/>
      <c r="N31" s="128"/>
      <c r="O31" s="48" t="s">
        <v>325</v>
      </c>
      <c r="P31" s="49" t="s">
        <v>421</v>
      </c>
      <c r="Q31" s="362" t="s">
        <v>422</v>
      </c>
      <c r="R31" s="436" t="s">
        <v>1063</v>
      </c>
      <c r="S31" s="360" t="s">
        <v>1063</v>
      </c>
      <c r="T31" s="360" t="s">
        <v>1063</v>
      </c>
      <c r="U31" s="360" t="s">
        <v>1063</v>
      </c>
      <c r="V31" s="360" t="s">
        <v>1063</v>
      </c>
      <c r="W31" s="360" t="s">
        <v>1063</v>
      </c>
      <c r="X31" s="359" t="s">
        <v>1063</v>
      </c>
      <c r="Y31" s="359" t="s">
        <v>1063</v>
      </c>
      <c r="Z31" s="673"/>
    </row>
    <row r="32" spans="1:27" ht="32.25" thickBot="1">
      <c r="A32" s="670"/>
      <c r="B32" s="639"/>
      <c r="C32" s="640"/>
      <c r="D32" s="640"/>
      <c r="E32" s="640"/>
      <c r="F32" s="640"/>
      <c r="G32" s="123">
        <f t="shared" si="2"/>
        <v>30</v>
      </c>
      <c r="H32" s="144" t="s">
        <v>242</v>
      </c>
      <c r="I32" s="144" t="s">
        <v>389</v>
      </c>
      <c r="J32" s="40" t="s">
        <v>505</v>
      </c>
      <c r="K32" s="40" t="s">
        <v>1063</v>
      </c>
      <c r="L32" s="40"/>
      <c r="M32" s="185"/>
      <c r="N32" s="123"/>
      <c r="O32" s="13" t="s">
        <v>239</v>
      </c>
      <c r="P32" s="9" t="s">
        <v>243</v>
      </c>
      <c r="Q32" s="380" t="s">
        <v>244</v>
      </c>
      <c r="R32" s="435" t="s">
        <v>1063</v>
      </c>
      <c r="S32" s="353" t="s">
        <v>1063</v>
      </c>
      <c r="T32" s="353" t="s">
        <v>1063</v>
      </c>
      <c r="U32" s="353" t="s">
        <v>1063</v>
      </c>
      <c r="V32" s="353" t="s">
        <v>1063</v>
      </c>
      <c r="W32" s="353" t="s">
        <v>1063</v>
      </c>
      <c r="X32" s="406" t="s">
        <v>1063</v>
      </c>
      <c r="Y32" s="406" t="s">
        <v>1063</v>
      </c>
      <c r="Z32" s="674"/>
    </row>
    <row r="33" spans="1:26" ht="157.5" customHeight="1" thickTop="1" thickBot="1">
      <c r="A33" s="670"/>
      <c r="B33" s="639"/>
      <c r="C33" s="638">
        <f>+C29+1</f>
        <v>6</v>
      </c>
      <c r="D33" s="638" t="s">
        <v>245</v>
      </c>
      <c r="E33" s="347">
        <f>+E30+1</f>
        <v>16</v>
      </c>
      <c r="F33" s="347" t="s">
        <v>246</v>
      </c>
      <c r="G33" s="124">
        <f t="shared" si="2"/>
        <v>31</v>
      </c>
      <c r="H33" s="127" t="s">
        <v>247</v>
      </c>
      <c r="I33" s="127" t="s">
        <v>248</v>
      </c>
      <c r="J33" s="126" t="s">
        <v>1217</v>
      </c>
      <c r="K33" s="126" t="s">
        <v>1077</v>
      </c>
      <c r="L33" s="126"/>
      <c r="M33" s="186"/>
      <c r="N33" s="124"/>
      <c r="O33" s="14" t="s">
        <v>249</v>
      </c>
      <c r="P33" s="10" t="s">
        <v>250</v>
      </c>
      <c r="Q33" s="377" t="s">
        <v>251</v>
      </c>
      <c r="R33" s="394">
        <v>5</v>
      </c>
      <c r="S33" s="375" t="s">
        <v>1076</v>
      </c>
      <c r="T33" s="375" t="s">
        <v>1076</v>
      </c>
      <c r="U33" s="374" t="s">
        <v>1076</v>
      </c>
      <c r="V33" s="375" t="s">
        <v>1077</v>
      </c>
      <c r="W33" s="375" t="s">
        <v>1077</v>
      </c>
      <c r="X33" s="393">
        <v>3</v>
      </c>
      <c r="Y33" s="393">
        <v>5</v>
      </c>
      <c r="Z33" s="672" t="s">
        <v>1253</v>
      </c>
    </row>
    <row r="34" spans="1:26" ht="80.25" customHeight="1" thickTop="1">
      <c r="A34" s="670"/>
      <c r="B34" s="639"/>
      <c r="C34" s="639"/>
      <c r="D34" s="639"/>
      <c r="E34" s="638">
        <f>+E33+1</f>
        <v>17</v>
      </c>
      <c r="F34" s="664" t="s">
        <v>252</v>
      </c>
      <c r="G34" s="348">
        <f t="shared" si="2"/>
        <v>32</v>
      </c>
      <c r="H34" s="82" t="s">
        <v>253</v>
      </c>
      <c r="I34" s="82" t="s">
        <v>254</v>
      </c>
      <c r="J34" s="133" t="s">
        <v>1252</v>
      </c>
      <c r="K34" s="133" t="s">
        <v>1063</v>
      </c>
      <c r="L34" s="133"/>
      <c r="M34" s="192"/>
      <c r="N34" s="132"/>
      <c r="O34" s="42" t="s">
        <v>176</v>
      </c>
      <c r="P34" s="94" t="s">
        <v>175</v>
      </c>
      <c r="Q34" s="370" t="s">
        <v>141</v>
      </c>
      <c r="R34" s="408" t="s">
        <v>1063</v>
      </c>
      <c r="S34" s="368">
        <v>3.01</v>
      </c>
      <c r="T34" s="196">
        <v>3.63</v>
      </c>
      <c r="U34" s="196">
        <v>1.82</v>
      </c>
      <c r="V34" s="196" t="s">
        <v>1063</v>
      </c>
      <c r="W34" s="196" t="s">
        <v>1063</v>
      </c>
      <c r="X34" s="407" t="s">
        <v>1063</v>
      </c>
      <c r="Y34" s="407" t="s">
        <v>1063</v>
      </c>
      <c r="Z34" s="673"/>
    </row>
    <row r="35" spans="1:26" ht="51" customHeight="1" thickBot="1">
      <c r="A35" s="670"/>
      <c r="B35" s="639"/>
      <c r="C35" s="639"/>
      <c r="D35" s="639"/>
      <c r="E35" s="640"/>
      <c r="F35" s="665"/>
      <c r="G35" s="123">
        <f t="shared" si="2"/>
        <v>33</v>
      </c>
      <c r="H35" s="39" t="s">
        <v>255</v>
      </c>
      <c r="I35" s="39" t="s">
        <v>256</v>
      </c>
      <c r="J35" s="40" t="s">
        <v>1251</v>
      </c>
      <c r="K35" s="40" t="s">
        <v>1063</v>
      </c>
      <c r="L35" s="40"/>
      <c r="M35" s="185"/>
      <c r="N35" s="123"/>
      <c r="O35" s="13" t="s">
        <v>257</v>
      </c>
      <c r="P35" s="9" t="s">
        <v>258</v>
      </c>
      <c r="Q35" s="380" t="s">
        <v>259</v>
      </c>
      <c r="R35" s="435" t="s">
        <v>1063</v>
      </c>
      <c r="S35" s="353">
        <v>0.372</v>
      </c>
      <c r="T35" s="191" t="s">
        <v>1063</v>
      </c>
      <c r="U35" s="191" t="s">
        <v>1063</v>
      </c>
      <c r="V35" s="191" t="s">
        <v>1063</v>
      </c>
      <c r="W35" s="191" t="s">
        <v>1063</v>
      </c>
      <c r="X35" s="406" t="s">
        <v>1063</v>
      </c>
      <c r="Y35" s="406" t="s">
        <v>1063</v>
      </c>
      <c r="Z35" s="673"/>
    </row>
    <row r="36" spans="1:26" ht="167.25" customHeight="1" thickTop="1" thickBot="1">
      <c r="A36" s="670"/>
      <c r="B36" s="639"/>
      <c r="C36" s="640"/>
      <c r="D36" s="640"/>
      <c r="E36" s="124">
        <f>E34+1</f>
        <v>18</v>
      </c>
      <c r="F36" s="490" t="s">
        <v>260</v>
      </c>
      <c r="G36" s="124">
        <f t="shared" si="2"/>
        <v>34</v>
      </c>
      <c r="H36" s="127" t="s">
        <v>261</v>
      </c>
      <c r="I36" s="127" t="s">
        <v>262</v>
      </c>
      <c r="J36" s="126" t="s">
        <v>1217</v>
      </c>
      <c r="K36" s="126" t="s">
        <v>1077</v>
      </c>
      <c r="L36" s="126"/>
      <c r="M36" s="186"/>
      <c r="N36" s="124" t="s">
        <v>1250</v>
      </c>
      <c r="O36" s="14" t="s">
        <v>263</v>
      </c>
      <c r="P36" s="10" t="s">
        <v>264</v>
      </c>
      <c r="Q36" s="377" t="s">
        <v>265</v>
      </c>
      <c r="R36" s="394">
        <v>5</v>
      </c>
      <c r="S36" s="375" t="s">
        <v>1076</v>
      </c>
      <c r="T36" s="375" t="s">
        <v>1063</v>
      </c>
      <c r="U36" s="375" t="s">
        <v>1076</v>
      </c>
      <c r="V36" s="375" t="s">
        <v>1063</v>
      </c>
      <c r="W36" s="375" t="s">
        <v>1063</v>
      </c>
      <c r="X36" s="393">
        <v>3</v>
      </c>
      <c r="Y36" s="393">
        <v>5</v>
      </c>
      <c r="Z36" s="674"/>
    </row>
    <row r="37" spans="1:26" ht="104.25" customHeight="1" thickTop="1" thickBot="1">
      <c r="A37" s="670"/>
      <c r="B37" s="639"/>
      <c r="C37" s="345">
        <f>+C33+1</f>
        <v>7</v>
      </c>
      <c r="D37" s="124" t="s">
        <v>266</v>
      </c>
      <c r="E37" s="124">
        <f>E36+1</f>
        <v>19</v>
      </c>
      <c r="F37" s="124" t="s">
        <v>267</v>
      </c>
      <c r="G37" s="124">
        <f t="shared" si="2"/>
        <v>35</v>
      </c>
      <c r="H37" s="125" t="s">
        <v>268</v>
      </c>
      <c r="I37" s="127" t="s">
        <v>390</v>
      </c>
      <c r="J37" s="126" t="s">
        <v>1217</v>
      </c>
      <c r="K37" s="126" t="s">
        <v>499</v>
      </c>
      <c r="L37" s="126"/>
      <c r="M37" s="186" t="s">
        <v>1249</v>
      </c>
      <c r="N37" s="124" t="s">
        <v>1248</v>
      </c>
      <c r="O37" s="14" t="s">
        <v>229</v>
      </c>
      <c r="P37" s="10" t="s">
        <v>230</v>
      </c>
      <c r="Q37" s="377" t="s">
        <v>231</v>
      </c>
      <c r="R37" s="394">
        <v>3</v>
      </c>
      <c r="S37" s="375" t="s">
        <v>1076</v>
      </c>
      <c r="T37" s="375" t="s">
        <v>1076</v>
      </c>
      <c r="U37" s="375" t="s">
        <v>1077</v>
      </c>
      <c r="V37" s="375" t="s">
        <v>1076</v>
      </c>
      <c r="W37" s="375" t="s">
        <v>1076</v>
      </c>
      <c r="X37" s="393">
        <v>3</v>
      </c>
      <c r="Y37" s="393">
        <v>3</v>
      </c>
      <c r="Z37" s="489"/>
    </row>
    <row r="38" spans="1:26" ht="219" customHeight="1" thickTop="1">
      <c r="A38" s="670"/>
      <c r="B38" s="638" t="s">
        <v>350</v>
      </c>
      <c r="C38" s="638">
        <f>+C37+1</f>
        <v>8</v>
      </c>
      <c r="D38" s="638" t="s">
        <v>391</v>
      </c>
      <c r="E38" s="639">
        <f>E37+1</f>
        <v>20</v>
      </c>
      <c r="F38" s="639" t="s">
        <v>269</v>
      </c>
      <c r="G38" s="132">
        <f t="shared" si="2"/>
        <v>36</v>
      </c>
      <c r="H38" s="83" t="s">
        <v>270</v>
      </c>
      <c r="I38" s="83" t="s">
        <v>271</v>
      </c>
      <c r="J38" s="133" t="s">
        <v>1217</v>
      </c>
      <c r="K38" s="133" t="s">
        <v>1077</v>
      </c>
      <c r="L38" s="133"/>
      <c r="M38" s="192"/>
      <c r="N38" s="488" t="s">
        <v>1247</v>
      </c>
      <c r="O38" s="42" t="s">
        <v>477</v>
      </c>
      <c r="P38" s="43" t="s">
        <v>478</v>
      </c>
      <c r="Q38" s="370" t="s">
        <v>479</v>
      </c>
      <c r="R38" s="369">
        <v>3</v>
      </c>
      <c r="S38" s="368" t="s">
        <v>1076</v>
      </c>
      <c r="T38" s="368" t="s">
        <v>1076</v>
      </c>
      <c r="U38" s="196" t="s">
        <v>1076</v>
      </c>
      <c r="V38" s="368" t="s">
        <v>1077</v>
      </c>
      <c r="W38" s="368" t="s">
        <v>1076</v>
      </c>
      <c r="X38" s="367">
        <v>3</v>
      </c>
      <c r="Y38" s="367">
        <v>3</v>
      </c>
      <c r="Z38" s="676" t="s">
        <v>1246</v>
      </c>
    </row>
    <row r="39" spans="1:26" ht="101.25" customHeight="1">
      <c r="A39" s="670"/>
      <c r="B39" s="639"/>
      <c r="C39" s="639"/>
      <c r="D39" s="639"/>
      <c r="E39" s="639"/>
      <c r="F39" s="639"/>
      <c r="G39" s="128">
        <f t="shared" si="2"/>
        <v>37</v>
      </c>
      <c r="H39" s="130" t="s">
        <v>392</v>
      </c>
      <c r="I39" s="130" t="s">
        <v>392</v>
      </c>
      <c r="J39" s="131" t="s">
        <v>1217</v>
      </c>
      <c r="K39" s="131" t="s">
        <v>1077</v>
      </c>
      <c r="L39" s="131"/>
      <c r="M39" s="193"/>
      <c r="N39" s="485"/>
      <c r="O39" s="48" t="s">
        <v>393</v>
      </c>
      <c r="P39" s="49" t="s">
        <v>423</v>
      </c>
      <c r="Q39" s="362" t="s">
        <v>424</v>
      </c>
      <c r="R39" s="361">
        <v>5</v>
      </c>
      <c r="S39" s="360" t="s">
        <v>1063</v>
      </c>
      <c r="T39" s="360" t="s">
        <v>1063</v>
      </c>
      <c r="U39" s="360" t="s">
        <v>1063</v>
      </c>
      <c r="V39" s="360" t="s">
        <v>1063</v>
      </c>
      <c r="W39" s="360" t="s">
        <v>1063</v>
      </c>
      <c r="X39" s="359" t="s">
        <v>1063</v>
      </c>
      <c r="Y39" s="359">
        <v>5</v>
      </c>
      <c r="Z39" s="677"/>
    </row>
    <row r="40" spans="1:26" ht="117" customHeight="1">
      <c r="A40" s="670"/>
      <c r="B40" s="639"/>
      <c r="C40" s="639"/>
      <c r="D40" s="639"/>
      <c r="E40" s="639"/>
      <c r="F40" s="639"/>
      <c r="G40" s="128">
        <f t="shared" si="2"/>
        <v>38</v>
      </c>
      <c r="H40" s="130" t="s">
        <v>272</v>
      </c>
      <c r="I40" s="130" t="s">
        <v>273</v>
      </c>
      <c r="J40" s="131" t="s">
        <v>1217</v>
      </c>
      <c r="K40" s="131" t="s">
        <v>1077</v>
      </c>
      <c r="L40" s="131"/>
      <c r="M40" s="193"/>
      <c r="N40" s="128"/>
      <c r="O40" s="48" t="s">
        <v>274</v>
      </c>
      <c r="P40" s="49" t="s">
        <v>425</v>
      </c>
      <c r="Q40" s="362" t="s">
        <v>426</v>
      </c>
      <c r="R40" s="361">
        <v>5</v>
      </c>
      <c r="S40" s="360" t="s">
        <v>1076</v>
      </c>
      <c r="T40" s="360" t="s">
        <v>1076</v>
      </c>
      <c r="U40" s="360" t="s">
        <v>1076</v>
      </c>
      <c r="V40" s="360" t="s">
        <v>1076</v>
      </c>
      <c r="W40" s="360" t="s">
        <v>1076</v>
      </c>
      <c r="X40" s="366">
        <v>5</v>
      </c>
      <c r="Y40" s="366">
        <v>5</v>
      </c>
      <c r="Z40" s="677"/>
    </row>
    <row r="41" spans="1:26" ht="131.25" customHeight="1">
      <c r="A41" s="670"/>
      <c r="B41" s="639"/>
      <c r="C41" s="639"/>
      <c r="D41" s="639"/>
      <c r="E41" s="639"/>
      <c r="F41" s="639"/>
      <c r="G41" s="128">
        <f t="shared" si="2"/>
        <v>39</v>
      </c>
      <c r="H41" s="135" t="s">
        <v>275</v>
      </c>
      <c r="I41" s="135" t="s">
        <v>276</v>
      </c>
      <c r="J41" s="131" t="s">
        <v>1217</v>
      </c>
      <c r="K41" s="131" t="s">
        <v>1076</v>
      </c>
      <c r="L41" s="131"/>
      <c r="M41" s="193"/>
      <c r="N41" s="487" t="s">
        <v>1245</v>
      </c>
      <c r="O41" s="48" t="s">
        <v>394</v>
      </c>
      <c r="P41" s="49" t="s">
        <v>427</v>
      </c>
      <c r="Q41" s="362" t="s">
        <v>428</v>
      </c>
      <c r="R41" s="361">
        <v>3</v>
      </c>
      <c r="S41" s="360" t="s">
        <v>1076</v>
      </c>
      <c r="T41" s="360" t="s">
        <v>1076</v>
      </c>
      <c r="U41" s="360" t="s">
        <v>1076</v>
      </c>
      <c r="V41" s="360" t="s">
        <v>1076</v>
      </c>
      <c r="W41" s="360" t="s">
        <v>663</v>
      </c>
      <c r="X41" s="366">
        <v>3</v>
      </c>
      <c r="Y41" s="366">
        <v>3</v>
      </c>
      <c r="Z41" s="677"/>
    </row>
    <row r="42" spans="1:26" ht="229.5" customHeight="1">
      <c r="A42" s="670"/>
      <c r="B42" s="639"/>
      <c r="C42" s="639"/>
      <c r="D42" s="639"/>
      <c r="E42" s="639"/>
      <c r="F42" s="639"/>
      <c r="G42" s="348">
        <f t="shared" si="2"/>
        <v>40</v>
      </c>
      <c r="H42" s="135" t="s">
        <v>395</v>
      </c>
      <c r="I42" s="135" t="s">
        <v>396</v>
      </c>
      <c r="J42" s="131" t="s">
        <v>1217</v>
      </c>
      <c r="K42" s="131" t="s">
        <v>1077</v>
      </c>
      <c r="L42" s="131"/>
      <c r="M42" s="193"/>
      <c r="N42" s="128"/>
      <c r="O42" s="48" t="s">
        <v>397</v>
      </c>
      <c r="P42" s="49" t="s">
        <v>429</v>
      </c>
      <c r="Q42" s="362" t="s">
        <v>430</v>
      </c>
      <c r="R42" s="361">
        <v>5</v>
      </c>
      <c r="S42" s="360" t="s">
        <v>1076</v>
      </c>
      <c r="T42" s="360" t="s">
        <v>1076</v>
      </c>
      <c r="U42" s="360" t="s">
        <v>1076</v>
      </c>
      <c r="V42" s="360" t="s">
        <v>1077</v>
      </c>
      <c r="W42" s="360" t="s">
        <v>1076</v>
      </c>
      <c r="X42" s="366">
        <v>5</v>
      </c>
      <c r="Y42" s="366">
        <v>5</v>
      </c>
      <c r="Z42" s="677"/>
    </row>
    <row r="43" spans="1:26" ht="258.75" customHeight="1">
      <c r="A43" s="670"/>
      <c r="B43" s="639"/>
      <c r="C43" s="639"/>
      <c r="D43" s="639"/>
      <c r="E43" s="639"/>
      <c r="F43" s="639"/>
      <c r="G43" s="348">
        <f t="shared" si="2"/>
        <v>41</v>
      </c>
      <c r="H43" s="135" t="s">
        <v>398</v>
      </c>
      <c r="I43" s="135" t="s">
        <v>399</v>
      </c>
      <c r="J43" s="131" t="s">
        <v>1217</v>
      </c>
      <c r="K43" s="131" t="s">
        <v>1077</v>
      </c>
      <c r="L43" s="131"/>
      <c r="M43" s="193"/>
      <c r="N43" s="486" t="s">
        <v>1244</v>
      </c>
      <c r="O43" s="48" t="s">
        <v>400</v>
      </c>
      <c r="P43" s="49" t="s">
        <v>431</v>
      </c>
      <c r="Q43" s="362" t="s">
        <v>432</v>
      </c>
      <c r="R43" s="361">
        <v>5</v>
      </c>
      <c r="S43" s="360" t="s">
        <v>1076</v>
      </c>
      <c r="T43" s="360" t="s">
        <v>1076</v>
      </c>
      <c r="U43" s="360" t="s">
        <v>1076</v>
      </c>
      <c r="V43" s="360" t="s">
        <v>1077</v>
      </c>
      <c r="W43" s="360" t="s">
        <v>1076</v>
      </c>
      <c r="X43" s="366">
        <v>5</v>
      </c>
      <c r="Y43" s="366">
        <v>5</v>
      </c>
      <c r="Z43" s="677"/>
    </row>
    <row r="44" spans="1:26" ht="217.5" customHeight="1">
      <c r="A44" s="670"/>
      <c r="B44" s="639"/>
      <c r="C44" s="639"/>
      <c r="D44" s="639"/>
      <c r="E44" s="639"/>
      <c r="F44" s="639"/>
      <c r="G44" s="128">
        <f>G43+1</f>
        <v>42</v>
      </c>
      <c r="H44" s="135" t="s">
        <v>401</v>
      </c>
      <c r="I44" s="135" t="s">
        <v>402</v>
      </c>
      <c r="J44" s="131" t="s">
        <v>1217</v>
      </c>
      <c r="K44" s="131" t="s">
        <v>1077</v>
      </c>
      <c r="L44" s="131"/>
      <c r="M44" s="193"/>
      <c r="N44" s="485"/>
      <c r="O44" s="48" t="s">
        <v>403</v>
      </c>
      <c r="P44" s="49" t="s">
        <v>433</v>
      </c>
      <c r="Q44" s="362" t="s">
        <v>434</v>
      </c>
      <c r="R44" s="361">
        <v>5</v>
      </c>
      <c r="S44" s="360" t="s">
        <v>1063</v>
      </c>
      <c r="T44" s="360" t="s">
        <v>1063</v>
      </c>
      <c r="U44" s="360" t="s">
        <v>1063</v>
      </c>
      <c r="V44" s="360" t="s">
        <v>1063</v>
      </c>
      <c r="W44" s="360" t="s">
        <v>1063</v>
      </c>
      <c r="X44" s="359" t="s">
        <v>1063</v>
      </c>
      <c r="Y44" s="359">
        <v>5</v>
      </c>
      <c r="Z44" s="677"/>
    </row>
    <row r="45" spans="1:26" ht="304.5" customHeight="1">
      <c r="A45" s="670"/>
      <c r="B45" s="639"/>
      <c r="C45" s="639"/>
      <c r="D45" s="639"/>
      <c r="E45" s="639"/>
      <c r="F45" s="639"/>
      <c r="G45" s="128">
        <f>G44+1</f>
        <v>43</v>
      </c>
      <c r="H45" s="135" t="s">
        <v>404</v>
      </c>
      <c r="I45" s="135" t="s">
        <v>405</v>
      </c>
      <c r="J45" s="131" t="s">
        <v>1217</v>
      </c>
      <c r="K45" s="131" t="s">
        <v>1077</v>
      </c>
      <c r="L45" s="131"/>
      <c r="M45" s="193"/>
      <c r="N45" s="128"/>
      <c r="O45" s="48" t="s">
        <v>406</v>
      </c>
      <c r="P45" s="49" t="s">
        <v>435</v>
      </c>
      <c r="Q45" s="362" t="s">
        <v>436</v>
      </c>
      <c r="R45" s="361">
        <v>5</v>
      </c>
      <c r="S45" s="360" t="s">
        <v>1076</v>
      </c>
      <c r="T45" s="360" t="s">
        <v>1076</v>
      </c>
      <c r="U45" s="360" t="s">
        <v>1076</v>
      </c>
      <c r="V45" s="360" t="s">
        <v>1063</v>
      </c>
      <c r="W45" s="360" t="s">
        <v>1076</v>
      </c>
      <c r="X45" s="366">
        <v>5</v>
      </c>
      <c r="Y45" s="366">
        <v>5</v>
      </c>
      <c r="Z45" s="677"/>
    </row>
    <row r="46" spans="1:26" ht="48" thickBot="1">
      <c r="A46" s="670"/>
      <c r="B46" s="639"/>
      <c r="C46" s="639"/>
      <c r="D46" s="639"/>
      <c r="E46" s="640"/>
      <c r="F46" s="640"/>
      <c r="G46" s="347">
        <f>G45+1</f>
        <v>44</v>
      </c>
      <c r="H46" s="67" t="s">
        <v>277</v>
      </c>
      <c r="I46" s="67" t="s">
        <v>278</v>
      </c>
      <c r="J46" s="118" t="s">
        <v>510</v>
      </c>
      <c r="K46" s="458" t="s">
        <v>1063</v>
      </c>
      <c r="L46" s="118"/>
      <c r="M46" s="484"/>
      <c r="N46" s="483"/>
      <c r="O46" s="482" t="s">
        <v>569</v>
      </c>
      <c r="P46" s="47" t="s">
        <v>279</v>
      </c>
      <c r="Q46" s="460" t="s">
        <v>523</v>
      </c>
      <c r="R46" s="481" t="s">
        <v>1063</v>
      </c>
      <c r="S46" s="465" t="s">
        <v>1063</v>
      </c>
      <c r="T46" s="400" t="s">
        <v>1063</v>
      </c>
      <c r="U46" s="399">
        <v>33</v>
      </c>
      <c r="V46" s="399" t="s">
        <v>1063</v>
      </c>
      <c r="W46" s="399">
        <v>100</v>
      </c>
      <c r="X46" s="480" t="s">
        <v>1063</v>
      </c>
      <c r="Y46" s="480" t="s">
        <v>1063</v>
      </c>
      <c r="Z46" s="677"/>
    </row>
    <row r="47" spans="1:26" ht="48" thickTop="1">
      <c r="A47" s="670"/>
      <c r="B47" s="639"/>
      <c r="C47" s="639"/>
      <c r="D47" s="639"/>
      <c r="E47" s="638">
        <f>E38+1</f>
        <v>21</v>
      </c>
      <c r="F47" s="638" t="s">
        <v>280</v>
      </c>
      <c r="G47" s="132">
        <f>G46+1</f>
        <v>45</v>
      </c>
      <c r="H47" s="172" t="s">
        <v>407</v>
      </c>
      <c r="I47" s="172" t="s">
        <v>408</v>
      </c>
      <c r="J47" s="133" t="s">
        <v>510</v>
      </c>
      <c r="K47" s="133" t="s">
        <v>1063</v>
      </c>
      <c r="L47" s="133"/>
      <c r="M47" s="192"/>
      <c r="N47" s="132"/>
      <c r="O47" s="42" t="s">
        <v>201</v>
      </c>
      <c r="P47" s="43" t="s">
        <v>547</v>
      </c>
      <c r="Q47" s="370" t="s">
        <v>203</v>
      </c>
      <c r="R47" s="408" t="s">
        <v>1063</v>
      </c>
      <c r="S47" s="368" t="s">
        <v>1063</v>
      </c>
      <c r="T47" s="196" t="s">
        <v>1063</v>
      </c>
      <c r="U47" s="196">
        <v>60</v>
      </c>
      <c r="V47" s="196" t="s">
        <v>1063</v>
      </c>
      <c r="W47" s="196" t="s">
        <v>1063</v>
      </c>
      <c r="X47" s="407" t="s">
        <v>1063</v>
      </c>
      <c r="Y47" s="479" t="s">
        <v>1063</v>
      </c>
      <c r="Z47" s="677"/>
    </row>
    <row r="48" spans="1:26" ht="31.5">
      <c r="A48" s="670"/>
      <c r="B48" s="639"/>
      <c r="C48" s="639"/>
      <c r="D48" s="639"/>
      <c r="E48" s="639"/>
      <c r="F48" s="639"/>
      <c r="G48" s="128">
        <f>+G47+1</f>
        <v>46</v>
      </c>
      <c r="H48" s="137" t="s">
        <v>409</v>
      </c>
      <c r="I48" s="137" t="s">
        <v>1243</v>
      </c>
      <c r="J48" s="131" t="s">
        <v>510</v>
      </c>
      <c r="K48" s="131" t="s">
        <v>1063</v>
      </c>
      <c r="L48" s="131"/>
      <c r="M48" s="193"/>
      <c r="N48" s="128"/>
      <c r="O48" s="48" t="s">
        <v>201</v>
      </c>
      <c r="P48" s="49" t="s">
        <v>547</v>
      </c>
      <c r="Q48" s="362" t="s">
        <v>203</v>
      </c>
      <c r="R48" s="436" t="s">
        <v>1063</v>
      </c>
      <c r="S48" s="360">
        <v>10</v>
      </c>
      <c r="T48" s="190" t="s">
        <v>1063</v>
      </c>
      <c r="U48" s="190">
        <v>40</v>
      </c>
      <c r="V48" s="190">
        <v>3</v>
      </c>
      <c r="W48" s="190" t="s">
        <v>1063</v>
      </c>
      <c r="X48" s="359" t="s">
        <v>1063</v>
      </c>
      <c r="Y48" s="478" t="s">
        <v>1063</v>
      </c>
      <c r="Z48" s="677"/>
    </row>
    <row r="49" spans="1:28" ht="32.25" thickBot="1">
      <c r="A49" s="670"/>
      <c r="B49" s="639"/>
      <c r="C49" s="639"/>
      <c r="D49" s="639"/>
      <c r="E49" s="640"/>
      <c r="F49" s="640"/>
      <c r="G49" s="123">
        <f>+G48+1</f>
        <v>47</v>
      </c>
      <c r="H49" s="144" t="s">
        <v>281</v>
      </c>
      <c r="I49" s="144" t="s">
        <v>411</v>
      </c>
      <c r="J49" s="40" t="s">
        <v>510</v>
      </c>
      <c r="K49" s="40" t="s">
        <v>1063</v>
      </c>
      <c r="L49" s="40"/>
      <c r="M49" s="185"/>
      <c r="N49" s="123"/>
      <c r="O49" s="13" t="s">
        <v>201</v>
      </c>
      <c r="P49" s="9" t="s">
        <v>282</v>
      </c>
      <c r="Q49" s="380" t="s">
        <v>283</v>
      </c>
      <c r="R49" s="435" t="s">
        <v>1063</v>
      </c>
      <c r="S49" s="353">
        <v>10.1</v>
      </c>
      <c r="T49" s="191" t="s">
        <v>1063</v>
      </c>
      <c r="U49" s="191" t="s">
        <v>1063</v>
      </c>
      <c r="V49" s="191" t="s">
        <v>1063</v>
      </c>
      <c r="W49" s="191">
        <v>10</v>
      </c>
      <c r="X49" s="406" t="s">
        <v>1063</v>
      </c>
      <c r="Y49" s="477" t="s">
        <v>1063</v>
      </c>
      <c r="Z49" s="677"/>
    </row>
    <row r="50" spans="1:28" ht="63.75" thickTop="1">
      <c r="A50" s="670"/>
      <c r="B50" s="649" t="s">
        <v>352</v>
      </c>
      <c r="C50" s="649">
        <v>9</v>
      </c>
      <c r="D50" s="638" t="s">
        <v>74</v>
      </c>
      <c r="E50" s="639">
        <v>22</v>
      </c>
      <c r="F50" s="639" t="s">
        <v>74</v>
      </c>
      <c r="G50" s="115">
        <v>48</v>
      </c>
      <c r="H50" s="150" t="s">
        <v>134</v>
      </c>
      <c r="I50" s="119" t="s">
        <v>1242</v>
      </c>
      <c r="J50" s="476" t="s">
        <v>510</v>
      </c>
      <c r="K50" s="475">
        <v>17</v>
      </c>
      <c r="L50" s="474"/>
      <c r="M50" s="183" t="s">
        <v>1240</v>
      </c>
      <c r="N50" s="348"/>
      <c r="O50" s="12" t="s">
        <v>75</v>
      </c>
      <c r="P50" s="8" t="s">
        <v>76</v>
      </c>
      <c r="Q50" s="419" t="s">
        <v>77</v>
      </c>
      <c r="R50" s="445">
        <v>3</v>
      </c>
      <c r="S50" s="434">
        <v>12.1</v>
      </c>
      <c r="T50" s="473">
        <f>7823/118522*100</f>
        <v>6.600462361418133</v>
      </c>
      <c r="U50" s="473">
        <f>(44075+13169)/255663*100</f>
        <v>22.390412378795524</v>
      </c>
      <c r="V50" s="341" t="s">
        <v>1063</v>
      </c>
      <c r="W50" s="473">
        <f>141423/455000*100</f>
        <v>31.081978021978024</v>
      </c>
      <c r="X50" s="472">
        <v>3</v>
      </c>
      <c r="Y50" s="472">
        <v>3</v>
      </c>
      <c r="Z50" s="471"/>
      <c r="AB50" s="180"/>
    </row>
    <row r="51" spans="1:28" ht="60" customHeight="1" thickBot="1">
      <c r="A51" s="670"/>
      <c r="B51" s="650"/>
      <c r="C51" s="651"/>
      <c r="D51" s="640"/>
      <c r="E51" s="640"/>
      <c r="F51" s="640"/>
      <c r="G51" s="38">
        <f>G50+1</f>
        <v>49</v>
      </c>
      <c r="H51" s="39" t="s">
        <v>133</v>
      </c>
      <c r="I51" s="129" t="s">
        <v>1241</v>
      </c>
      <c r="J51" s="470" t="s">
        <v>510</v>
      </c>
      <c r="K51" s="469">
        <v>9</v>
      </c>
      <c r="L51" s="468"/>
      <c r="M51" s="185" t="s">
        <v>1240</v>
      </c>
      <c r="N51" s="123"/>
      <c r="O51" s="13" t="s">
        <v>201</v>
      </c>
      <c r="P51" s="9" t="s">
        <v>547</v>
      </c>
      <c r="Q51" s="380" t="s">
        <v>203</v>
      </c>
      <c r="R51" s="354">
        <v>1</v>
      </c>
      <c r="S51" s="353" t="s">
        <v>1063</v>
      </c>
      <c r="T51" s="465" t="s">
        <v>1063</v>
      </c>
      <c r="U51" s="465" t="s">
        <v>1063</v>
      </c>
      <c r="V51" s="465" t="s">
        <v>1063</v>
      </c>
      <c r="W51" s="465" t="s">
        <v>1063</v>
      </c>
      <c r="X51" s="406" t="s">
        <v>1063</v>
      </c>
      <c r="Y51" s="406">
        <v>1</v>
      </c>
      <c r="Z51" s="467"/>
    </row>
    <row r="52" spans="1:28" ht="45" customHeight="1" thickTop="1">
      <c r="A52" s="670"/>
      <c r="B52" s="650"/>
      <c r="C52" s="650">
        <v>10</v>
      </c>
      <c r="D52" s="639" t="s">
        <v>1239</v>
      </c>
      <c r="E52" s="649">
        <v>23</v>
      </c>
      <c r="F52" s="649" t="s">
        <v>72</v>
      </c>
      <c r="G52" s="20">
        <v>50</v>
      </c>
      <c r="H52" s="172" t="s">
        <v>1238</v>
      </c>
      <c r="I52" s="173" t="s">
        <v>437</v>
      </c>
      <c r="J52" s="133" t="s">
        <v>1084</v>
      </c>
      <c r="K52" s="133">
        <v>3.22</v>
      </c>
      <c r="L52" s="133"/>
      <c r="M52" s="196" t="s">
        <v>1233</v>
      </c>
      <c r="N52" s="463"/>
      <c r="O52" s="62" t="s">
        <v>131</v>
      </c>
      <c r="P52" s="63" t="s">
        <v>73</v>
      </c>
      <c r="Q52" s="382" t="s">
        <v>132</v>
      </c>
      <c r="R52" s="369">
        <v>4</v>
      </c>
      <c r="S52" s="368" t="s">
        <v>1063</v>
      </c>
      <c r="T52" s="196">
        <v>1.7</v>
      </c>
      <c r="U52" s="196" t="s">
        <v>1063</v>
      </c>
      <c r="V52" s="196">
        <v>6.7</v>
      </c>
      <c r="W52" s="196" t="s">
        <v>1063</v>
      </c>
      <c r="X52" s="367">
        <v>3</v>
      </c>
      <c r="Y52" s="367">
        <v>3</v>
      </c>
      <c r="Z52" s="635"/>
    </row>
    <row r="53" spans="1:28" ht="45" customHeight="1" thickBot="1">
      <c r="A53" s="670"/>
      <c r="B53" s="650"/>
      <c r="C53" s="650"/>
      <c r="D53" s="639"/>
      <c r="E53" s="666"/>
      <c r="F53" s="666"/>
      <c r="G53" s="51">
        <f>G52+1</f>
        <v>51</v>
      </c>
      <c r="H53" s="135" t="s">
        <v>130</v>
      </c>
      <c r="I53" s="135" t="s">
        <v>455</v>
      </c>
      <c r="J53" s="131" t="s">
        <v>1237</v>
      </c>
      <c r="K53" s="131">
        <v>4042</v>
      </c>
      <c r="L53" s="131"/>
      <c r="M53" s="190" t="s">
        <v>1233</v>
      </c>
      <c r="N53" s="403"/>
      <c r="O53" s="65" t="s">
        <v>456</v>
      </c>
      <c r="P53" s="66" t="s">
        <v>457</v>
      </c>
      <c r="Q53" s="386" t="s">
        <v>458</v>
      </c>
      <c r="R53" s="361">
        <v>4</v>
      </c>
      <c r="S53" s="360">
        <v>6585</v>
      </c>
      <c r="T53" s="360">
        <v>3170</v>
      </c>
      <c r="U53" s="360">
        <v>4040</v>
      </c>
      <c r="V53" s="360">
        <v>1780</v>
      </c>
      <c r="W53" s="360">
        <v>6680</v>
      </c>
      <c r="X53" s="366">
        <v>3</v>
      </c>
      <c r="Y53" s="366">
        <v>3</v>
      </c>
      <c r="Z53" s="636"/>
    </row>
    <row r="54" spans="1:28" ht="32.25" thickTop="1">
      <c r="A54" s="670"/>
      <c r="B54" s="650"/>
      <c r="C54" s="650"/>
      <c r="D54" s="639"/>
      <c r="E54" s="649">
        <v>24</v>
      </c>
      <c r="F54" s="649" t="s">
        <v>78</v>
      </c>
      <c r="G54" s="20">
        <v>52</v>
      </c>
      <c r="H54" s="172" t="s">
        <v>136</v>
      </c>
      <c r="I54" s="172" t="s">
        <v>439</v>
      </c>
      <c r="J54" s="133" t="s">
        <v>1236</v>
      </c>
      <c r="K54" s="133">
        <v>61.45</v>
      </c>
      <c r="L54" s="133"/>
      <c r="M54" s="192" t="s">
        <v>1233</v>
      </c>
      <c r="N54" s="132"/>
      <c r="O54" s="42" t="s">
        <v>138</v>
      </c>
      <c r="P54" s="94" t="s">
        <v>139</v>
      </c>
      <c r="Q54" s="370" t="s">
        <v>140</v>
      </c>
      <c r="R54" s="422">
        <v>1</v>
      </c>
      <c r="S54" s="368">
        <v>126.8</v>
      </c>
      <c r="T54" s="368">
        <v>42</v>
      </c>
      <c r="U54" s="368" t="s">
        <v>1063</v>
      </c>
      <c r="V54" s="368" t="s">
        <v>1063</v>
      </c>
      <c r="W54" s="368">
        <v>104</v>
      </c>
      <c r="X54" s="367">
        <v>5</v>
      </c>
      <c r="Y54" s="367">
        <v>3</v>
      </c>
      <c r="Z54" s="636"/>
    </row>
    <row r="55" spans="1:28" ht="32.25" thickBot="1">
      <c r="A55" s="670"/>
      <c r="B55" s="650"/>
      <c r="C55" s="650"/>
      <c r="D55" s="639"/>
      <c r="E55" s="651"/>
      <c r="F55" s="651"/>
      <c r="G55" s="114">
        <f t="shared" ref="G55:G60" si="3">G54+1</f>
        <v>53</v>
      </c>
      <c r="H55" s="148" t="s">
        <v>137</v>
      </c>
      <c r="I55" s="95" t="s">
        <v>440</v>
      </c>
      <c r="J55" s="118" t="s">
        <v>1236</v>
      </c>
      <c r="K55" s="118">
        <v>70.56</v>
      </c>
      <c r="L55" s="118"/>
      <c r="M55" s="181" t="s">
        <v>1233</v>
      </c>
      <c r="N55" s="347"/>
      <c r="O55" s="11" t="s">
        <v>141</v>
      </c>
      <c r="P55" s="15" t="s">
        <v>79</v>
      </c>
      <c r="Q55" s="460" t="s">
        <v>80</v>
      </c>
      <c r="R55" s="466">
        <v>1</v>
      </c>
      <c r="S55" s="465" t="s">
        <v>1063</v>
      </c>
      <c r="T55" s="465" t="s">
        <v>1063</v>
      </c>
      <c r="U55" s="465" t="s">
        <v>1063</v>
      </c>
      <c r="V55" s="465" t="s">
        <v>1063</v>
      </c>
      <c r="W55" s="465" t="s">
        <v>1063</v>
      </c>
      <c r="X55" s="464">
        <v>1</v>
      </c>
      <c r="Y55" s="464">
        <v>1</v>
      </c>
      <c r="Z55" s="636"/>
    </row>
    <row r="56" spans="1:28" ht="123" customHeight="1" thickTop="1">
      <c r="A56" s="670"/>
      <c r="B56" s="650"/>
      <c r="C56" s="650"/>
      <c r="D56" s="639"/>
      <c r="E56" s="649">
        <f>+E54+1</f>
        <v>25</v>
      </c>
      <c r="F56" s="649" t="s">
        <v>81</v>
      </c>
      <c r="G56" s="20">
        <f t="shared" si="3"/>
        <v>54</v>
      </c>
      <c r="H56" s="82" t="s">
        <v>142</v>
      </c>
      <c r="I56" s="82" t="s">
        <v>143</v>
      </c>
      <c r="J56" s="133" t="s">
        <v>1235</v>
      </c>
      <c r="K56" s="133" t="s">
        <v>327</v>
      </c>
      <c r="L56" s="133"/>
      <c r="M56" s="192" t="s">
        <v>1233</v>
      </c>
      <c r="N56" s="132" t="s">
        <v>1234</v>
      </c>
      <c r="O56" s="42" t="s">
        <v>82</v>
      </c>
      <c r="P56" s="43" t="s">
        <v>83</v>
      </c>
      <c r="Q56" s="370" t="s">
        <v>84</v>
      </c>
      <c r="R56" s="369">
        <v>3</v>
      </c>
      <c r="S56" s="368" t="s">
        <v>1076</v>
      </c>
      <c r="T56" s="368" t="s">
        <v>1077</v>
      </c>
      <c r="U56" s="368" t="s">
        <v>1076</v>
      </c>
      <c r="V56" s="368" t="s">
        <v>1076</v>
      </c>
      <c r="W56" s="368" t="s">
        <v>1076</v>
      </c>
      <c r="X56" s="367">
        <v>3</v>
      </c>
      <c r="Y56" s="367">
        <v>3</v>
      </c>
      <c r="Z56" s="636"/>
    </row>
    <row r="57" spans="1:28" ht="124.5" customHeight="1" thickBot="1">
      <c r="A57" s="670"/>
      <c r="B57" s="650"/>
      <c r="C57" s="651"/>
      <c r="D57" s="640"/>
      <c r="E57" s="651"/>
      <c r="F57" s="651"/>
      <c r="G57" s="38">
        <f t="shared" si="3"/>
        <v>55</v>
      </c>
      <c r="H57" s="96" t="s">
        <v>144</v>
      </c>
      <c r="I57" s="96" t="s">
        <v>145</v>
      </c>
      <c r="J57" s="40" t="s">
        <v>1217</v>
      </c>
      <c r="K57" s="40" t="s">
        <v>499</v>
      </c>
      <c r="L57" s="40"/>
      <c r="M57" s="185" t="s">
        <v>1233</v>
      </c>
      <c r="N57" s="123" t="s">
        <v>1232</v>
      </c>
      <c r="O57" s="13" t="s">
        <v>441</v>
      </c>
      <c r="P57" s="9" t="s">
        <v>442</v>
      </c>
      <c r="Q57" s="380" t="s">
        <v>443</v>
      </c>
      <c r="R57" s="354">
        <v>1</v>
      </c>
      <c r="S57" s="353" t="s">
        <v>1077</v>
      </c>
      <c r="T57" s="353" t="s">
        <v>1076</v>
      </c>
      <c r="U57" s="353" t="s">
        <v>1076</v>
      </c>
      <c r="V57" s="353" t="s">
        <v>1063</v>
      </c>
      <c r="W57" s="353" t="s">
        <v>1076</v>
      </c>
      <c r="X57" s="352">
        <v>1</v>
      </c>
      <c r="Y57" s="352">
        <v>1</v>
      </c>
      <c r="Z57" s="637"/>
    </row>
    <row r="58" spans="1:28" ht="32.25" thickTop="1">
      <c r="A58" s="670"/>
      <c r="B58" s="650"/>
      <c r="C58" s="649">
        <v>11</v>
      </c>
      <c r="D58" s="638" t="s">
        <v>85</v>
      </c>
      <c r="E58" s="349">
        <f>+E56+1</f>
        <v>26</v>
      </c>
      <c r="F58" s="132" t="s">
        <v>86</v>
      </c>
      <c r="G58" s="20">
        <f t="shared" si="3"/>
        <v>56</v>
      </c>
      <c r="H58" s="172" t="s">
        <v>87</v>
      </c>
      <c r="I58" s="172" t="s">
        <v>88</v>
      </c>
      <c r="J58" s="132" t="s">
        <v>510</v>
      </c>
      <c r="K58" s="426">
        <v>6.8</v>
      </c>
      <c r="L58" s="425"/>
      <c r="M58" s="196" t="s">
        <v>1168</v>
      </c>
      <c r="N58" s="463"/>
      <c r="O58" s="62" t="s">
        <v>75</v>
      </c>
      <c r="P58" s="63" t="s">
        <v>76</v>
      </c>
      <c r="Q58" s="382" t="s">
        <v>77</v>
      </c>
      <c r="R58" s="369">
        <v>1</v>
      </c>
      <c r="S58" s="368">
        <v>21.6</v>
      </c>
      <c r="T58" s="196">
        <v>23</v>
      </c>
      <c r="U58" s="196">
        <v>32.700000000000003</v>
      </c>
      <c r="V58" s="196">
        <v>25.12</v>
      </c>
      <c r="W58" s="196">
        <v>13.7</v>
      </c>
      <c r="X58" s="367">
        <v>1</v>
      </c>
      <c r="Y58" s="367">
        <v>1</v>
      </c>
      <c r="Z58" s="636"/>
    </row>
    <row r="59" spans="1:28" ht="31.5">
      <c r="A59" s="670"/>
      <c r="B59" s="650"/>
      <c r="C59" s="650"/>
      <c r="D59" s="639"/>
      <c r="E59" s="97">
        <f>+E58+1</f>
        <v>27</v>
      </c>
      <c r="F59" s="97" t="s">
        <v>444</v>
      </c>
      <c r="G59" s="51">
        <f t="shared" si="3"/>
        <v>57</v>
      </c>
      <c r="H59" s="137" t="s">
        <v>147</v>
      </c>
      <c r="I59" s="98" t="s">
        <v>148</v>
      </c>
      <c r="J59" s="462" t="s">
        <v>510</v>
      </c>
      <c r="K59" s="461">
        <v>8</v>
      </c>
      <c r="L59" s="204"/>
      <c r="M59" s="193" t="s">
        <v>1168</v>
      </c>
      <c r="N59" s="128"/>
      <c r="O59" s="48" t="s">
        <v>201</v>
      </c>
      <c r="P59" s="49" t="s">
        <v>547</v>
      </c>
      <c r="Q59" s="50" t="s">
        <v>203</v>
      </c>
      <c r="R59" s="414">
        <v>1</v>
      </c>
      <c r="S59" s="360" t="s">
        <v>1063</v>
      </c>
      <c r="T59" s="360" t="s">
        <v>1063</v>
      </c>
      <c r="U59" s="360" t="s">
        <v>1063</v>
      </c>
      <c r="V59" s="360" t="s">
        <v>1063</v>
      </c>
      <c r="W59" s="360" t="s">
        <v>1063</v>
      </c>
      <c r="X59" s="359" t="s">
        <v>1063</v>
      </c>
      <c r="Y59" s="359">
        <v>1</v>
      </c>
      <c r="Z59" s="636"/>
    </row>
    <row r="60" spans="1:28" ht="32.25" thickBot="1">
      <c r="A60" s="670"/>
      <c r="B60" s="651"/>
      <c r="C60" s="651"/>
      <c r="D60" s="640"/>
      <c r="E60" s="99">
        <f>+E59+1</f>
        <v>28</v>
      </c>
      <c r="F60" s="99" t="s">
        <v>89</v>
      </c>
      <c r="G60" s="38">
        <f t="shared" si="3"/>
        <v>58</v>
      </c>
      <c r="H60" s="144" t="s">
        <v>149</v>
      </c>
      <c r="I60" s="4" t="s">
        <v>150</v>
      </c>
      <c r="J60" s="99"/>
      <c r="K60" s="123">
        <v>0.38440000000000002</v>
      </c>
      <c r="L60" s="123"/>
      <c r="M60" s="185" t="s">
        <v>1168</v>
      </c>
      <c r="N60" s="123"/>
      <c r="O60" s="11" t="s">
        <v>459</v>
      </c>
      <c r="P60" s="47" t="s">
        <v>460</v>
      </c>
      <c r="Q60" s="460" t="s">
        <v>461</v>
      </c>
      <c r="R60" s="354">
        <v>3</v>
      </c>
      <c r="S60" s="353" t="s">
        <v>1063</v>
      </c>
      <c r="T60" s="353" t="s">
        <v>1063</v>
      </c>
      <c r="U60" s="353" t="s">
        <v>1063</v>
      </c>
      <c r="V60" s="353" t="s">
        <v>1063</v>
      </c>
      <c r="W60" s="353" t="s">
        <v>1063</v>
      </c>
      <c r="X60" s="406" t="s">
        <v>1063</v>
      </c>
      <c r="Y60" s="406">
        <v>3</v>
      </c>
      <c r="Z60" s="637"/>
    </row>
    <row r="61" spans="1:28" ht="32.25" thickTop="1">
      <c r="A61" s="670"/>
      <c r="B61" s="649" t="s">
        <v>353</v>
      </c>
      <c r="C61" s="649">
        <f>+C58+1</f>
        <v>12</v>
      </c>
      <c r="D61" s="638" t="s">
        <v>90</v>
      </c>
      <c r="E61" s="639">
        <f>E60+1</f>
        <v>29</v>
      </c>
      <c r="F61" s="639" t="s">
        <v>91</v>
      </c>
      <c r="G61" s="132">
        <f t="shared" ref="G61:G68" si="4">+G60+1</f>
        <v>59</v>
      </c>
      <c r="H61" s="82" t="s">
        <v>491</v>
      </c>
      <c r="I61" s="82" t="s">
        <v>92</v>
      </c>
      <c r="J61" s="133" t="s">
        <v>1231</v>
      </c>
      <c r="K61" s="133">
        <v>0</v>
      </c>
      <c r="L61" s="133"/>
      <c r="M61" s="192" t="s">
        <v>1230</v>
      </c>
      <c r="N61" s="132"/>
      <c r="O61" s="42" t="s">
        <v>492</v>
      </c>
      <c r="P61" s="94" t="s">
        <v>493</v>
      </c>
      <c r="Q61" s="370" t="s">
        <v>558</v>
      </c>
      <c r="R61" s="369">
        <v>5</v>
      </c>
      <c r="S61" s="368">
        <v>51</v>
      </c>
      <c r="T61" s="196">
        <v>114.19</v>
      </c>
      <c r="U61" s="196">
        <v>97</v>
      </c>
      <c r="V61" s="196">
        <v>1600</v>
      </c>
      <c r="W61" s="196">
        <v>0</v>
      </c>
      <c r="X61" s="459">
        <v>5</v>
      </c>
      <c r="Y61" s="367">
        <v>5</v>
      </c>
      <c r="Z61" s="646"/>
    </row>
    <row r="62" spans="1:28" ht="105.75" customHeight="1">
      <c r="A62" s="670"/>
      <c r="B62" s="650"/>
      <c r="C62" s="650"/>
      <c r="D62" s="639"/>
      <c r="E62" s="639"/>
      <c r="F62" s="639"/>
      <c r="G62" s="348">
        <f t="shared" si="4"/>
        <v>60</v>
      </c>
      <c r="H62" s="69" t="s">
        <v>95</v>
      </c>
      <c r="I62" s="687" t="s">
        <v>96</v>
      </c>
      <c r="J62" s="128" t="s">
        <v>510</v>
      </c>
      <c r="K62" s="390">
        <v>60.25</v>
      </c>
      <c r="L62" s="175"/>
      <c r="M62" s="661" t="s">
        <v>1229</v>
      </c>
      <c r="N62" s="639" t="s">
        <v>1228</v>
      </c>
      <c r="O62" s="48" t="s">
        <v>97</v>
      </c>
      <c r="P62" s="49" t="s">
        <v>98</v>
      </c>
      <c r="Q62" s="362" t="s">
        <v>99</v>
      </c>
      <c r="R62" s="361">
        <v>5</v>
      </c>
      <c r="S62" s="360">
        <v>43</v>
      </c>
      <c r="T62" s="190">
        <f>4.6+52.1</f>
        <v>56.7</v>
      </c>
      <c r="U62" s="190">
        <v>24.9</v>
      </c>
      <c r="V62" s="190">
        <v>38</v>
      </c>
      <c r="W62" s="190">
        <v>28.9</v>
      </c>
      <c r="X62" s="456">
        <v>5</v>
      </c>
      <c r="Y62" s="366">
        <v>5</v>
      </c>
      <c r="Z62" s="647"/>
    </row>
    <row r="63" spans="1:28" ht="21">
      <c r="A63" s="670"/>
      <c r="B63" s="650"/>
      <c r="C63" s="650"/>
      <c r="D63" s="639"/>
      <c r="E63" s="639"/>
      <c r="F63" s="639"/>
      <c r="G63" s="128">
        <f t="shared" si="4"/>
        <v>61</v>
      </c>
      <c r="H63" s="137" t="s">
        <v>100</v>
      </c>
      <c r="I63" s="687"/>
      <c r="J63" s="128" t="s">
        <v>510</v>
      </c>
      <c r="K63" s="364">
        <v>20.6</v>
      </c>
      <c r="L63" s="167"/>
      <c r="M63" s="661"/>
      <c r="N63" s="639"/>
      <c r="O63" s="48" t="s">
        <v>569</v>
      </c>
      <c r="P63" s="49" t="s">
        <v>101</v>
      </c>
      <c r="Q63" s="362" t="s">
        <v>3</v>
      </c>
      <c r="R63" s="361">
        <v>5</v>
      </c>
      <c r="S63" s="360">
        <v>46</v>
      </c>
      <c r="T63" s="190">
        <f>8.5+34.8</f>
        <v>43.3</v>
      </c>
      <c r="U63" s="190">
        <v>55.1</v>
      </c>
      <c r="V63" s="190">
        <v>30</v>
      </c>
      <c r="W63" s="190">
        <v>33.5</v>
      </c>
      <c r="X63" s="456">
        <v>5</v>
      </c>
      <c r="Y63" s="366">
        <v>5</v>
      </c>
      <c r="Z63" s="647"/>
    </row>
    <row r="64" spans="1:28" ht="98.25" customHeight="1">
      <c r="A64" s="670"/>
      <c r="B64" s="650"/>
      <c r="C64" s="650"/>
      <c r="D64" s="639"/>
      <c r="E64" s="639"/>
      <c r="F64" s="639"/>
      <c r="G64" s="128">
        <f t="shared" si="4"/>
        <v>62</v>
      </c>
      <c r="H64" s="137" t="s">
        <v>102</v>
      </c>
      <c r="I64" s="687"/>
      <c r="J64" s="128" t="s">
        <v>510</v>
      </c>
      <c r="K64" s="364">
        <v>3.1</v>
      </c>
      <c r="L64" s="167"/>
      <c r="M64" s="661"/>
      <c r="N64" s="639"/>
      <c r="O64" s="12" t="s">
        <v>97</v>
      </c>
      <c r="P64" s="8" t="s">
        <v>98</v>
      </c>
      <c r="Q64" s="419" t="s">
        <v>99</v>
      </c>
      <c r="R64" s="361">
        <v>3</v>
      </c>
      <c r="S64" s="360">
        <v>2</v>
      </c>
      <c r="T64" s="341" t="s">
        <v>1063</v>
      </c>
      <c r="U64" s="341">
        <v>0.1</v>
      </c>
      <c r="V64" s="681">
        <v>32</v>
      </c>
      <c r="W64" s="341">
        <v>8.4</v>
      </c>
      <c r="X64" s="456">
        <v>3</v>
      </c>
      <c r="Y64" s="366">
        <v>3</v>
      </c>
      <c r="Z64" s="647"/>
    </row>
    <row r="65" spans="1:26" ht="99.75" customHeight="1" thickBot="1">
      <c r="A65" s="670"/>
      <c r="B65" s="650"/>
      <c r="C65" s="650"/>
      <c r="D65" s="639"/>
      <c r="E65" s="640"/>
      <c r="F65" s="640"/>
      <c r="G65" s="347">
        <f t="shared" si="4"/>
        <v>63</v>
      </c>
      <c r="H65" s="67" t="s">
        <v>103</v>
      </c>
      <c r="I65" s="688"/>
      <c r="J65" s="118" t="s">
        <v>510</v>
      </c>
      <c r="K65" s="458">
        <v>16.05</v>
      </c>
      <c r="L65" s="165"/>
      <c r="M65" s="662"/>
      <c r="N65" s="640"/>
      <c r="O65" s="13" t="s">
        <v>97</v>
      </c>
      <c r="P65" s="9" t="s">
        <v>98</v>
      </c>
      <c r="Q65" s="380" t="s">
        <v>99</v>
      </c>
      <c r="R65" s="354">
        <v>1</v>
      </c>
      <c r="S65" s="353">
        <v>9</v>
      </c>
      <c r="T65" s="191" t="s">
        <v>1063</v>
      </c>
      <c r="U65" s="182">
        <v>19.899999999999999</v>
      </c>
      <c r="V65" s="682"/>
      <c r="W65" s="182">
        <v>20.6</v>
      </c>
      <c r="X65" s="452">
        <v>3</v>
      </c>
      <c r="Y65" s="352">
        <v>1</v>
      </c>
      <c r="Z65" s="647"/>
    </row>
    <row r="66" spans="1:26" ht="33" thickTop="1" thickBot="1">
      <c r="A66" s="670"/>
      <c r="B66" s="650"/>
      <c r="C66" s="650"/>
      <c r="D66" s="639"/>
      <c r="E66" s="347">
        <f>+E61+1</f>
        <v>30</v>
      </c>
      <c r="F66" s="347" t="s">
        <v>104</v>
      </c>
      <c r="G66" s="124">
        <f t="shared" si="4"/>
        <v>64</v>
      </c>
      <c r="H66" s="67" t="s">
        <v>494</v>
      </c>
      <c r="I66" s="67" t="s">
        <v>445</v>
      </c>
      <c r="J66" s="118" t="s">
        <v>510</v>
      </c>
      <c r="K66" s="357">
        <v>0</v>
      </c>
      <c r="L66" s="165"/>
      <c r="M66" s="181" t="s">
        <v>1227</v>
      </c>
      <c r="N66" s="347"/>
      <c r="O66" s="11" t="s">
        <v>105</v>
      </c>
      <c r="P66" s="47" t="s">
        <v>106</v>
      </c>
      <c r="Q66" s="377" t="s">
        <v>107</v>
      </c>
      <c r="R66" s="394">
        <v>5</v>
      </c>
      <c r="S66" s="375">
        <v>2</v>
      </c>
      <c r="T66" s="374">
        <v>0.97</v>
      </c>
      <c r="U66" s="374">
        <v>0</v>
      </c>
      <c r="V66" s="374">
        <v>35.5</v>
      </c>
      <c r="W66" s="374">
        <v>2.7</v>
      </c>
      <c r="X66" s="457">
        <v>5</v>
      </c>
      <c r="Y66" s="393">
        <v>5</v>
      </c>
      <c r="Z66" s="647"/>
    </row>
    <row r="67" spans="1:26" ht="148.5" customHeight="1" thickTop="1" thickBot="1">
      <c r="A67" s="670"/>
      <c r="B67" s="650"/>
      <c r="C67" s="650"/>
      <c r="D67" s="639"/>
      <c r="E67" s="347">
        <f>+E66+1</f>
        <v>31</v>
      </c>
      <c r="F67" s="347" t="s">
        <v>108</v>
      </c>
      <c r="G67" s="124">
        <f t="shared" si="4"/>
        <v>65</v>
      </c>
      <c r="H67" s="379" t="s">
        <v>109</v>
      </c>
      <c r="I67" s="379" t="s">
        <v>110</v>
      </c>
      <c r="J67" s="126" t="s">
        <v>1226</v>
      </c>
      <c r="K67" s="126">
        <v>6.25</v>
      </c>
      <c r="L67" s="126"/>
      <c r="M67" s="186" t="s">
        <v>1225</v>
      </c>
      <c r="N67" s="124" t="s">
        <v>1224</v>
      </c>
      <c r="O67" s="14" t="s">
        <v>558</v>
      </c>
      <c r="P67" s="412" t="s">
        <v>111</v>
      </c>
      <c r="Q67" s="377" t="s">
        <v>524</v>
      </c>
      <c r="R67" s="394">
        <v>1</v>
      </c>
      <c r="S67" s="375">
        <v>11.3</v>
      </c>
      <c r="T67" s="374">
        <v>14</v>
      </c>
      <c r="U67" s="374">
        <v>17.940000000000001</v>
      </c>
      <c r="V67" s="374">
        <v>22.43</v>
      </c>
      <c r="W67" s="374">
        <v>3.7</v>
      </c>
      <c r="X67" s="457">
        <v>1</v>
      </c>
      <c r="Y67" s="393">
        <v>1</v>
      </c>
      <c r="Z67" s="647"/>
    </row>
    <row r="68" spans="1:26" ht="34.5" customHeight="1" thickTop="1">
      <c r="A68" s="670"/>
      <c r="B68" s="650"/>
      <c r="C68" s="650"/>
      <c r="D68" s="639"/>
      <c r="E68" s="638">
        <f>+E67+1</f>
        <v>32</v>
      </c>
      <c r="F68" s="638" t="s">
        <v>112</v>
      </c>
      <c r="G68" s="639">
        <f t="shared" si="4"/>
        <v>66</v>
      </c>
      <c r="H68" s="82" t="s">
        <v>113</v>
      </c>
      <c r="I68" s="82" t="s">
        <v>114</v>
      </c>
      <c r="J68" s="133" t="s">
        <v>1223</v>
      </c>
      <c r="K68" s="133">
        <v>32.32</v>
      </c>
      <c r="L68" s="133"/>
      <c r="M68" s="192" t="s">
        <v>1220</v>
      </c>
      <c r="N68" s="132"/>
      <c r="O68" s="42" t="s">
        <v>342</v>
      </c>
      <c r="P68" s="43" t="s">
        <v>495</v>
      </c>
      <c r="Q68" s="370" t="s">
        <v>496</v>
      </c>
      <c r="R68" s="408" t="s">
        <v>1063</v>
      </c>
      <c r="S68" s="368">
        <v>27.1</v>
      </c>
      <c r="T68" s="196">
        <v>40</v>
      </c>
      <c r="U68" s="196">
        <v>16</v>
      </c>
      <c r="V68" s="196">
        <f>(18+14+16+12+16)/5</f>
        <v>15.2</v>
      </c>
      <c r="W68" s="196">
        <v>42</v>
      </c>
      <c r="X68" s="407" t="s">
        <v>1063</v>
      </c>
      <c r="Y68" s="407" t="s">
        <v>1063</v>
      </c>
      <c r="Z68" s="647"/>
    </row>
    <row r="69" spans="1:26" ht="86.25" customHeight="1">
      <c r="A69" s="670"/>
      <c r="B69" s="650"/>
      <c r="C69" s="650"/>
      <c r="D69" s="639"/>
      <c r="E69" s="639"/>
      <c r="F69" s="639"/>
      <c r="G69" s="686"/>
      <c r="H69" s="135" t="s">
        <v>1222</v>
      </c>
      <c r="I69" s="135" t="s">
        <v>116</v>
      </c>
      <c r="J69" s="131" t="s">
        <v>1217</v>
      </c>
      <c r="K69" s="131" t="s">
        <v>663</v>
      </c>
      <c r="L69" s="131"/>
      <c r="M69" s="193" t="s">
        <v>1220</v>
      </c>
      <c r="N69" s="128"/>
      <c r="O69" s="48" t="s">
        <v>117</v>
      </c>
      <c r="P69" s="49" t="s">
        <v>118</v>
      </c>
      <c r="Q69" s="362" t="s">
        <v>119</v>
      </c>
      <c r="R69" s="361">
        <v>3</v>
      </c>
      <c r="S69" s="360" t="s">
        <v>1077</v>
      </c>
      <c r="T69" s="360" t="s">
        <v>1077</v>
      </c>
      <c r="U69" s="360" t="s">
        <v>1076</v>
      </c>
      <c r="V69" s="360" t="s">
        <v>1077</v>
      </c>
      <c r="W69" s="360" t="s">
        <v>1076</v>
      </c>
      <c r="X69" s="456">
        <v>3</v>
      </c>
      <c r="Y69" s="366">
        <v>3</v>
      </c>
      <c r="Z69" s="647"/>
    </row>
    <row r="70" spans="1:26" ht="31.5">
      <c r="A70" s="670"/>
      <c r="B70" s="650"/>
      <c r="C70" s="650"/>
      <c r="D70" s="639"/>
      <c r="E70" s="639"/>
      <c r="F70" s="639"/>
      <c r="G70" s="128">
        <f>+G68+1</f>
        <v>67</v>
      </c>
      <c r="H70" s="150" t="s">
        <v>120</v>
      </c>
      <c r="I70" s="687" t="s">
        <v>121</v>
      </c>
      <c r="J70" s="128" t="s">
        <v>1221</v>
      </c>
      <c r="K70" s="131" t="s">
        <v>1063</v>
      </c>
      <c r="L70" s="131"/>
      <c r="M70" s="193" t="s">
        <v>1220</v>
      </c>
      <c r="N70" s="128"/>
      <c r="O70" s="48" t="s">
        <v>122</v>
      </c>
      <c r="P70" s="49" t="s">
        <v>123</v>
      </c>
      <c r="Q70" s="362" t="s">
        <v>124</v>
      </c>
      <c r="R70" s="455" t="s">
        <v>1063</v>
      </c>
      <c r="S70" s="360">
        <v>19</v>
      </c>
      <c r="T70" s="190">
        <v>20</v>
      </c>
      <c r="U70" s="190">
        <v>50.6</v>
      </c>
      <c r="V70" s="190" t="s">
        <v>1063</v>
      </c>
      <c r="W70" s="190">
        <v>22.3</v>
      </c>
      <c r="X70" s="359" t="s">
        <v>1063</v>
      </c>
      <c r="Y70" s="359" t="s">
        <v>1063</v>
      </c>
      <c r="Z70" s="647"/>
    </row>
    <row r="71" spans="1:26" ht="31.5">
      <c r="A71" s="670"/>
      <c r="B71" s="650"/>
      <c r="C71" s="650"/>
      <c r="D71" s="639"/>
      <c r="E71" s="639"/>
      <c r="F71" s="639"/>
      <c r="G71" s="128">
        <f>+G70+1</f>
        <v>68</v>
      </c>
      <c r="H71" s="135" t="s">
        <v>125</v>
      </c>
      <c r="I71" s="689"/>
      <c r="J71" s="131" t="s">
        <v>1221</v>
      </c>
      <c r="K71" s="131" t="s">
        <v>1063</v>
      </c>
      <c r="L71" s="131"/>
      <c r="M71" s="193" t="s">
        <v>1220</v>
      </c>
      <c r="N71" s="128"/>
      <c r="O71" s="48" t="s">
        <v>122</v>
      </c>
      <c r="P71" s="49" t="s">
        <v>123</v>
      </c>
      <c r="Q71" s="362" t="s">
        <v>124</v>
      </c>
      <c r="R71" s="455" t="s">
        <v>1063</v>
      </c>
      <c r="S71" s="360">
        <v>40</v>
      </c>
      <c r="T71" s="190">
        <v>45</v>
      </c>
      <c r="U71" s="190">
        <v>66.5</v>
      </c>
      <c r="V71" s="190" t="s">
        <v>1063</v>
      </c>
      <c r="W71" s="190">
        <v>31.3</v>
      </c>
      <c r="X71" s="359" t="s">
        <v>1063</v>
      </c>
      <c r="Y71" s="359" t="s">
        <v>1063</v>
      </c>
      <c r="Z71" s="647"/>
    </row>
    <row r="72" spans="1:26" ht="36.75" customHeight="1" thickBot="1">
      <c r="A72" s="670"/>
      <c r="B72" s="651"/>
      <c r="C72" s="651"/>
      <c r="D72" s="640"/>
      <c r="E72" s="640"/>
      <c r="F72" s="640"/>
      <c r="G72" s="123">
        <f>+G71+1</f>
        <v>69</v>
      </c>
      <c r="H72" s="39" t="s">
        <v>497</v>
      </c>
      <c r="I72" s="39" t="s">
        <v>498</v>
      </c>
      <c r="J72" s="40" t="s">
        <v>1219</v>
      </c>
      <c r="K72" s="40">
        <v>0.6</v>
      </c>
      <c r="L72" s="40"/>
      <c r="M72" s="197" t="s">
        <v>1139</v>
      </c>
      <c r="N72" s="454"/>
      <c r="O72" s="76" t="s">
        <v>126</v>
      </c>
      <c r="P72" s="77" t="s">
        <v>127</v>
      </c>
      <c r="Q72" s="453" t="s">
        <v>128</v>
      </c>
      <c r="R72" s="354">
        <v>5</v>
      </c>
      <c r="S72" s="353">
        <v>0.26200000000000001</v>
      </c>
      <c r="T72" s="191">
        <v>0.26</v>
      </c>
      <c r="U72" s="191">
        <v>0.35599999999999998</v>
      </c>
      <c r="V72" s="191" t="s">
        <v>1063</v>
      </c>
      <c r="W72" s="191">
        <v>0.4</v>
      </c>
      <c r="X72" s="452">
        <v>5</v>
      </c>
      <c r="Y72" s="352">
        <v>5</v>
      </c>
      <c r="Z72" s="648"/>
    </row>
    <row r="73" spans="1:26" ht="33" thickTop="1" thickBot="1">
      <c r="A73" s="670"/>
      <c r="B73" s="649" t="s">
        <v>354</v>
      </c>
      <c r="C73" s="649">
        <f>+C61+1</f>
        <v>13</v>
      </c>
      <c r="D73" s="638" t="s">
        <v>511</v>
      </c>
      <c r="E73" s="1">
        <f>E68+1</f>
        <v>33</v>
      </c>
      <c r="F73" s="1" t="s">
        <v>512</v>
      </c>
      <c r="G73" s="21">
        <f>G72+1</f>
        <v>70</v>
      </c>
      <c r="H73" s="379" t="s">
        <v>533</v>
      </c>
      <c r="I73" s="379" t="s">
        <v>532</v>
      </c>
      <c r="J73" s="126" t="s">
        <v>1218</v>
      </c>
      <c r="K73" s="126">
        <v>13</v>
      </c>
      <c r="L73" s="126"/>
      <c r="M73" s="186" t="s">
        <v>1216</v>
      </c>
      <c r="N73" s="124"/>
      <c r="O73" s="14" t="s">
        <v>525</v>
      </c>
      <c r="P73" s="412" t="s">
        <v>526</v>
      </c>
      <c r="Q73" s="377" t="s">
        <v>524</v>
      </c>
      <c r="R73" s="394">
        <v>3</v>
      </c>
      <c r="S73" s="375">
        <v>7</v>
      </c>
      <c r="T73" s="374">
        <v>38</v>
      </c>
      <c r="U73" s="374">
        <v>9</v>
      </c>
      <c r="V73" s="374">
        <v>16</v>
      </c>
      <c r="W73" s="374">
        <v>10</v>
      </c>
      <c r="X73" s="393">
        <v>3</v>
      </c>
      <c r="Y73" s="393">
        <v>3</v>
      </c>
      <c r="Z73" s="635"/>
    </row>
    <row r="74" spans="1:26" ht="161.25" customHeight="1" thickTop="1">
      <c r="A74" s="670"/>
      <c r="B74" s="650"/>
      <c r="C74" s="650"/>
      <c r="D74" s="639"/>
      <c r="E74" s="41">
        <f>+E73+1</f>
        <v>34</v>
      </c>
      <c r="F74" s="41" t="s">
        <v>537</v>
      </c>
      <c r="G74" s="20">
        <f>+G73+1</f>
        <v>71</v>
      </c>
      <c r="H74" s="410" t="s">
        <v>513</v>
      </c>
      <c r="I74" s="410" t="s">
        <v>363</v>
      </c>
      <c r="J74" s="133" t="s">
        <v>1217</v>
      </c>
      <c r="K74" s="133" t="s">
        <v>499</v>
      </c>
      <c r="L74" s="133"/>
      <c r="M74" s="192" t="s">
        <v>1216</v>
      </c>
      <c r="N74" s="132"/>
      <c r="O74" s="42" t="s">
        <v>446</v>
      </c>
      <c r="P74" s="43" t="s">
        <v>447</v>
      </c>
      <c r="Q74" s="370" t="s">
        <v>448</v>
      </c>
      <c r="R74" s="369">
        <v>3</v>
      </c>
      <c r="S74" s="368" t="s">
        <v>1076</v>
      </c>
      <c r="T74" s="196" t="s">
        <v>1077</v>
      </c>
      <c r="U74" s="196" t="s">
        <v>1076</v>
      </c>
      <c r="V74" s="196" t="s">
        <v>1063</v>
      </c>
      <c r="W74" s="196" t="s">
        <v>1077</v>
      </c>
      <c r="X74" s="367">
        <v>3</v>
      </c>
      <c r="Y74" s="367">
        <v>3</v>
      </c>
      <c r="Z74" s="636"/>
    </row>
    <row r="75" spans="1:26" ht="83.25" customHeight="1" thickBot="1">
      <c r="A75" s="670"/>
      <c r="B75" s="650"/>
      <c r="C75" s="651"/>
      <c r="D75" s="640"/>
      <c r="E75" s="99">
        <f>E74+1</f>
        <v>35</v>
      </c>
      <c r="F75" s="99" t="s">
        <v>514</v>
      </c>
      <c r="G75" s="38">
        <f>+G74+1</f>
        <v>72</v>
      </c>
      <c r="H75" s="39" t="s">
        <v>535</v>
      </c>
      <c r="I75" s="39" t="s">
        <v>515</v>
      </c>
      <c r="J75" s="40" t="s">
        <v>1215</v>
      </c>
      <c r="K75" s="40">
        <v>9493</v>
      </c>
      <c r="L75" s="40"/>
      <c r="M75" s="447" t="s">
        <v>1214</v>
      </c>
      <c r="N75" s="451" t="s">
        <v>1213</v>
      </c>
      <c r="O75" s="450" t="s">
        <v>362</v>
      </c>
      <c r="P75" s="449" t="s">
        <v>361</v>
      </c>
      <c r="Q75" s="448" t="s">
        <v>534</v>
      </c>
      <c r="R75" s="354">
        <v>1</v>
      </c>
      <c r="S75" s="447">
        <v>15822.531111318378</v>
      </c>
      <c r="T75" s="447">
        <v>6904</v>
      </c>
      <c r="U75" s="447">
        <v>16722.560000000001</v>
      </c>
      <c r="V75" s="447">
        <f>15376.5</f>
        <v>15376.5</v>
      </c>
      <c r="W75" s="447">
        <v>10117</v>
      </c>
      <c r="X75" s="352">
        <v>3</v>
      </c>
      <c r="Y75" s="352">
        <v>1</v>
      </c>
      <c r="Z75" s="637"/>
    </row>
    <row r="76" spans="1:26" ht="167.25" customHeight="1" thickTop="1">
      <c r="A76" s="670"/>
      <c r="B76" s="650"/>
      <c r="C76" s="649">
        <v>14</v>
      </c>
      <c r="D76" s="638" t="s">
        <v>1212</v>
      </c>
      <c r="E76" s="348">
        <v>36</v>
      </c>
      <c r="F76" s="128" t="s">
        <v>1211</v>
      </c>
      <c r="G76" s="128">
        <v>73</v>
      </c>
      <c r="H76" s="130" t="s">
        <v>1210</v>
      </c>
      <c r="I76" s="130" t="s">
        <v>1209</v>
      </c>
      <c r="J76" s="131" t="s">
        <v>1208</v>
      </c>
      <c r="K76" s="131">
        <v>51.87</v>
      </c>
      <c r="L76" s="128"/>
      <c r="M76" s="183" t="s">
        <v>1207</v>
      </c>
      <c r="N76" s="348" t="s">
        <v>1206</v>
      </c>
      <c r="O76" s="12" t="s">
        <v>1169</v>
      </c>
      <c r="P76" s="446" t="s">
        <v>1169</v>
      </c>
      <c r="Q76" s="17" t="s">
        <v>1169</v>
      </c>
      <c r="R76" s="445">
        <v>5</v>
      </c>
      <c r="S76" s="434" t="s">
        <v>1063</v>
      </c>
      <c r="T76" s="341" t="s">
        <v>1063</v>
      </c>
      <c r="U76" s="341" t="s">
        <v>1063</v>
      </c>
      <c r="V76" s="341" t="s">
        <v>1063</v>
      </c>
      <c r="W76" s="341" t="s">
        <v>1063</v>
      </c>
      <c r="X76" s="433" t="s">
        <v>1063</v>
      </c>
      <c r="Y76" s="433">
        <v>5</v>
      </c>
      <c r="Z76" s="672" t="s">
        <v>1205</v>
      </c>
    </row>
    <row r="77" spans="1:26" ht="98.25" customHeight="1">
      <c r="A77" s="670"/>
      <c r="B77" s="650"/>
      <c r="C77" s="650"/>
      <c r="D77" s="639"/>
      <c r="E77" s="128">
        <v>37</v>
      </c>
      <c r="F77" s="128" t="s">
        <v>1204</v>
      </c>
      <c r="G77" s="128">
        <v>74</v>
      </c>
      <c r="H77" s="135" t="s">
        <v>1203</v>
      </c>
      <c r="I77" s="135" t="s">
        <v>1202</v>
      </c>
      <c r="J77" s="131" t="s">
        <v>510</v>
      </c>
      <c r="K77" s="131">
        <v>26.06</v>
      </c>
      <c r="L77" s="131"/>
      <c r="M77" s="190" t="s">
        <v>1193</v>
      </c>
      <c r="N77" s="128" t="s">
        <v>1201</v>
      </c>
      <c r="O77" s="65" t="s">
        <v>1169</v>
      </c>
      <c r="P77" s="66" t="s">
        <v>1169</v>
      </c>
      <c r="Q77" s="444" t="s">
        <v>1169</v>
      </c>
      <c r="R77" s="361">
        <v>5</v>
      </c>
      <c r="S77" s="434" t="s">
        <v>1063</v>
      </c>
      <c r="T77" s="341" t="s">
        <v>1063</v>
      </c>
      <c r="U77" s="341" t="s">
        <v>1063</v>
      </c>
      <c r="V77" s="341" t="s">
        <v>1063</v>
      </c>
      <c r="W77" s="341" t="s">
        <v>1063</v>
      </c>
      <c r="X77" s="433" t="s">
        <v>1063</v>
      </c>
      <c r="Y77" s="433">
        <v>5</v>
      </c>
      <c r="Z77" s="673"/>
    </row>
    <row r="78" spans="1:26" ht="94.5">
      <c r="A78" s="670"/>
      <c r="B78" s="650"/>
      <c r="C78" s="650"/>
      <c r="D78" s="639"/>
      <c r="E78" s="128">
        <v>38</v>
      </c>
      <c r="F78" s="128" t="s">
        <v>1200</v>
      </c>
      <c r="G78" s="128">
        <v>75</v>
      </c>
      <c r="H78" s="137" t="s">
        <v>1199</v>
      </c>
      <c r="I78" s="135" t="s">
        <v>1198</v>
      </c>
      <c r="J78" s="131" t="s">
        <v>510</v>
      </c>
      <c r="K78" s="131">
        <v>50.47</v>
      </c>
      <c r="L78" s="131"/>
      <c r="M78" s="190" t="s">
        <v>1193</v>
      </c>
      <c r="N78" s="403" t="s">
        <v>1197</v>
      </c>
      <c r="O78" s="65" t="s">
        <v>1169</v>
      </c>
      <c r="P78" s="66" t="s">
        <v>1169</v>
      </c>
      <c r="Q78" s="59" t="s">
        <v>1169</v>
      </c>
      <c r="R78" s="361">
        <v>3</v>
      </c>
      <c r="S78" s="434" t="s">
        <v>1063</v>
      </c>
      <c r="T78" s="341" t="s">
        <v>1063</v>
      </c>
      <c r="U78" s="341" t="s">
        <v>1063</v>
      </c>
      <c r="V78" s="341" t="s">
        <v>1063</v>
      </c>
      <c r="W78" s="341" t="s">
        <v>1063</v>
      </c>
      <c r="X78" s="433" t="s">
        <v>1063</v>
      </c>
      <c r="Y78" s="433">
        <v>3</v>
      </c>
      <c r="Z78" s="673"/>
    </row>
    <row r="79" spans="1:26" ht="85.5" customHeight="1" thickBot="1">
      <c r="A79" s="670"/>
      <c r="B79" s="650"/>
      <c r="C79" s="650"/>
      <c r="D79" s="639"/>
      <c r="E79" s="123">
        <v>39</v>
      </c>
      <c r="F79" s="443" t="s">
        <v>1196</v>
      </c>
      <c r="G79" s="123">
        <v>76</v>
      </c>
      <c r="H79" s="129" t="s">
        <v>1195</v>
      </c>
      <c r="I79" s="129" t="s">
        <v>1194</v>
      </c>
      <c r="J79" s="40" t="s">
        <v>505</v>
      </c>
      <c r="K79" s="431">
        <v>3.55</v>
      </c>
      <c r="L79" s="40"/>
      <c r="M79" s="185" t="s">
        <v>1193</v>
      </c>
      <c r="N79" s="123"/>
      <c r="O79" s="28" t="s">
        <v>1169</v>
      </c>
      <c r="P79" s="9" t="s">
        <v>1169</v>
      </c>
      <c r="Q79" s="18" t="s">
        <v>1169</v>
      </c>
      <c r="R79" s="354">
        <v>3</v>
      </c>
      <c r="S79" s="353" t="s">
        <v>1063</v>
      </c>
      <c r="T79" s="191" t="s">
        <v>1063</v>
      </c>
      <c r="U79" s="191" t="s">
        <v>1063</v>
      </c>
      <c r="V79" s="191" t="s">
        <v>1063</v>
      </c>
      <c r="W79" s="191" t="s">
        <v>1063</v>
      </c>
      <c r="X79" s="406" t="s">
        <v>1063</v>
      </c>
      <c r="Y79" s="406">
        <v>3</v>
      </c>
      <c r="Z79" s="673"/>
    </row>
    <row r="80" spans="1:26" ht="133.5" customHeight="1" thickTop="1">
      <c r="A80" s="670"/>
      <c r="B80" s="650"/>
      <c r="C80" s="650"/>
      <c r="D80" s="639"/>
      <c r="E80" s="132">
        <v>40</v>
      </c>
      <c r="F80" s="132" t="s">
        <v>1192</v>
      </c>
      <c r="G80" s="132">
        <v>77</v>
      </c>
      <c r="H80" s="442" t="s">
        <v>1191</v>
      </c>
      <c r="I80" s="442" t="s">
        <v>1190</v>
      </c>
      <c r="J80" s="166" t="s">
        <v>510</v>
      </c>
      <c r="K80" s="133" t="s">
        <v>1063</v>
      </c>
      <c r="L80" s="133"/>
      <c r="M80" s="192"/>
      <c r="N80" s="441" t="s">
        <v>1189</v>
      </c>
      <c r="O80" s="42" t="s">
        <v>1169</v>
      </c>
      <c r="P80" s="43" t="s">
        <v>1169</v>
      </c>
      <c r="Q80" s="370" t="s">
        <v>1169</v>
      </c>
      <c r="R80" s="408" t="s">
        <v>1063</v>
      </c>
      <c r="S80" s="434" t="s">
        <v>1063</v>
      </c>
      <c r="T80" s="341" t="s">
        <v>1063</v>
      </c>
      <c r="U80" s="341" t="s">
        <v>1063</v>
      </c>
      <c r="V80" s="341" t="s">
        <v>1063</v>
      </c>
      <c r="W80" s="341" t="s">
        <v>1063</v>
      </c>
      <c r="X80" s="433" t="s">
        <v>1063</v>
      </c>
      <c r="Y80" s="433" t="s">
        <v>1063</v>
      </c>
      <c r="Z80" s="673"/>
    </row>
    <row r="81" spans="1:26" ht="31.5">
      <c r="A81" s="670"/>
      <c r="B81" s="650"/>
      <c r="C81" s="650"/>
      <c r="D81" s="639"/>
      <c r="E81" s="128">
        <v>41</v>
      </c>
      <c r="F81" s="128" t="s">
        <v>1188</v>
      </c>
      <c r="G81" s="128">
        <v>78</v>
      </c>
      <c r="H81" s="440" t="s">
        <v>1187</v>
      </c>
      <c r="I81" s="439"/>
      <c r="J81" s="131" t="s">
        <v>510</v>
      </c>
      <c r="K81" s="131" t="s">
        <v>1063</v>
      </c>
      <c r="L81" s="131"/>
      <c r="M81" s="193"/>
      <c r="N81" s="128" t="s">
        <v>1186</v>
      </c>
      <c r="O81" s="48" t="s">
        <v>1169</v>
      </c>
      <c r="P81" s="49" t="s">
        <v>1169</v>
      </c>
      <c r="Q81" s="362" t="s">
        <v>1169</v>
      </c>
      <c r="R81" s="436" t="s">
        <v>1063</v>
      </c>
      <c r="S81" s="434" t="s">
        <v>1063</v>
      </c>
      <c r="T81" s="341" t="s">
        <v>1063</v>
      </c>
      <c r="U81" s="341" t="s">
        <v>1063</v>
      </c>
      <c r="V81" s="341" t="s">
        <v>1063</v>
      </c>
      <c r="W81" s="341" t="s">
        <v>1063</v>
      </c>
      <c r="X81" s="433" t="s">
        <v>1063</v>
      </c>
      <c r="Y81" s="433" t="s">
        <v>1063</v>
      </c>
      <c r="Z81" s="673"/>
    </row>
    <row r="82" spans="1:26" ht="78.75" customHeight="1" thickBot="1">
      <c r="A82" s="670"/>
      <c r="B82" s="650"/>
      <c r="C82" s="650"/>
      <c r="D82" s="639"/>
      <c r="E82" s="123">
        <v>42</v>
      </c>
      <c r="F82" s="123" t="s">
        <v>1185</v>
      </c>
      <c r="G82" s="123">
        <v>79</v>
      </c>
      <c r="H82" s="144" t="s">
        <v>1184</v>
      </c>
      <c r="I82" s="438" t="s">
        <v>1183</v>
      </c>
      <c r="J82" s="40" t="s">
        <v>510</v>
      </c>
      <c r="K82" s="40" t="s">
        <v>1063</v>
      </c>
      <c r="L82" s="40"/>
      <c r="M82" s="185"/>
      <c r="N82" s="437" t="s">
        <v>1182</v>
      </c>
      <c r="O82" s="13" t="s">
        <v>1169</v>
      </c>
      <c r="P82" s="9" t="s">
        <v>1169</v>
      </c>
      <c r="Q82" s="380" t="s">
        <v>1169</v>
      </c>
      <c r="R82" s="435" t="s">
        <v>1063</v>
      </c>
      <c r="S82" s="353" t="s">
        <v>1063</v>
      </c>
      <c r="T82" s="191" t="s">
        <v>1063</v>
      </c>
      <c r="U82" s="191" t="s">
        <v>1063</v>
      </c>
      <c r="V82" s="191" t="s">
        <v>1063</v>
      </c>
      <c r="W82" s="191" t="s">
        <v>1063</v>
      </c>
      <c r="X82" s="406" t="s">
        <v>1063</v>
      </c>
      <c r="Y82" s="406" t="s">
        <v>1063</v>
      </c>
      <c r="Z82" s="673"/>
    </row>
    <row r="83" spans="1:26" ht="147" customHeight="1" thickTop="1">
      <c r="A83" s="670"/>
      <c r="B83" s="650"/>
      <c r="C83" s="650"/>
      <c r="D83" s="639"/>
      <c r="E83" s="132">
        <f>+E82+1</f>
        <v>43</v>
      </c>
      <c r="F83" s="132" t="s">
        <v>1181</v>
      </c>
      <c r="G83" s="132">
        <f>G82+1</f>
        <v>80</v>
      </c>
      <c r="H83" s="83" t="s">
        <v>1180</v>
      </c>
      <c r="I83" s="83"/>
      <c r="J83" s="133"/>
      <c r="K83" s="133" t="s">
        <v>1063</v>
      </c>
      <c r="L83" s="133"/>
      <c r="M83" s="192"/>
      <c r="N83" s="132" t="s">
        <v>1179</v>
      </c>
      <c r="O83" s="42" t="s">
        <v>1169</v>
      </c>
      <c r="P83" s="43" t="s">
        <v>1169</v>
      </c>
      <c r="Q83" s="370" t="s">
        <v>1169</v>
      </c>
      <c r="R83" s="408" t="s">
        <v>1063</v>
      </c>
      <c r="S83" s="434" t="s">
        <v>1063</v>
      </c>
      <c r="T83" s="341" t="s">
        <v>1063</v>
      </c>
      <c r="U83" s="341" t="s">
        <v>1063</v>
      </c>
      <c r="V83" s="341" t="s">
        <v>1063</v>
      </c>
      <c r="W83" s="341" t="s">
        <v>1063</v>
      </c>
      <c r="X83" s="433" t="s">
        <v>1063</v>
      </c>
      <c r="Y83" s="433" t="s">
        <v>1063</v>
      </c>
      <c r="Z83" s="673"/>
    </row>
    <row r="84" spans="1:26" ht="168.75" customHeight="1">
      <c r="A84" s="670"/>
      <c r="B84" s="650"/>
      <c r="C84" s="650"/>
      <c r="D84" s="639"/>
      <c r="E84" s="128">
        <f>+E83+1</f>
        <v>44</v>
      </c>
      <c r="F84" s="128" t="s">
        <v>516</v>
      </c>
      <c r="G84" s="128">
        <f>+G83+1</f>
        <v>81</v>
      </c>
      <c r="H84" s="130" t="s">
        <v>1178</v>
      </c>
      <c r="I84" s="130" t="s">
        <v>1177</v>
      </c>
      <c r="J84" s="131"/>
      <c r="K84" s="167">
        <v>0.11650000000000001</v>
      </c>
      <c r="L84" s="131"/>
      <c r="M84" s="193" t="s">
        <v>1176</v>
      </c>
      <c r="N84" s="128" t="s">
        <v>1175</v>
      </c>
      <c r="O84" s="48" t="s">
        <v>1169</v>
      </c>
      <c r="P84" s="49" t="s">
        <v>1169</v>
      </c>
      <c r="Q84" s="362" t="s">
        <v>1169</v>
      </c>
      <c r="R84" s="436" t="s">
        <v>1063</v>
      </c>
      <c r="S84" s="434" t="s">
        <v>1063</v>
      </c>
      <c r="T84" s="341" t="s">
        <v>1063</v>
      </c>
      <c r="U84" s="341" t="s">
        <v>1063</v>
      </c>
      <c r="V84" s="341" t="s">
        <v>1063</v>
      </c>
      <c r="W84" s="341" t="s">
        <v>1063</v>
      </c>
      <c r="X84" s="433" t="s">
        <v>1063</v>
      </c>
      <c r="Y84" s="433" t="s">
        <v>1063</v>
      </c>
      <c r="Z84" s="673"/>
    </row>
    <row r="85" spans="1:26" ht="85.5" customHeight="1" thickBot="1">
      <c r="A85" s="670"/>
      <c r="B85" s="650"/>
      <c r="C85" s="651"/>
      <c r="D85" s="640"/>
      <c r="E85" s="123">
        <f>+E84+1</f>
        <v>45</v>
      </c>
      <c r="F85" s="123" t="s">
        <v>1174</v>
      </c>
      <c r="G85" s="123">
        <v>82</v>
      </c>
      <c r="H85" s="129" t="s">
        <v>1173</v>
      </c>
      <c r="I85" s="129" t="s">
        <v>1172</v>
      </c>
      <c r="J85" s="40" t="s">
        <v>510</v>
      </c>
      <c r="K85" s="40">
        <v>23.33</v>
      </c>
      <c r="L85" s="40"/>
      <c r="M85" s="181" t="s">
        <v>1171</v>
      </c>
      <c r="N85" s="123" t="s">
        <v>1170</v>
      </c>
      <c r="O85" s="13" t="s">
        <v>1169</v>
      </c>
      <c r="P85" s="9" t="s">
        <v>1169</v>
      </c>
      <c r="Q85" s="380" t="s">
        <v>1169</v>
      </c>
      <c r="R85" s="435"/>
      <c r="S85" s="434" t="s">
        <v>1063</v>
      </c>
      <c r="T85" s="341" t="s">
        <v>1063</v>
      </c>
      <c r="U85" s="341" t="s">
        <v>1063</v>
      </c>
      <c r="V85" s="341" t="s">
        <v>1063</v>
      </c>
      <c r="W85" s="341" t="s">
        <v>1063</v>
      </c>
      <c r="X85" s="433" t="s">
        <v>1063</v>
      </c>
      <c r="Y85" s="433" t="s">
        <v>1063</v>
      </c>
      <c r="Z85" s="674"/>
    </row>
    <row r="86" spans="1:26" ht="32.25" thickTop="1">
      <c r="A86" s="670"/>
      <c r="B86" s="650"/>
      <c r="C86" s="649">
        <v>15</v>
      </c>
      <c r="D86" s="638" t="s">
        <v>516</v>
      </c>
      <c r="E86" s="41">
        <v>46</v>
      </c>
      <c r="F86" s="41" t="s">
        <v>517</v>
      </c>
      <c r="G86" s="20">
        <v>83</v>
      </c>
      <c r="H86" s="82" t="s">
        <v>536</v>
      </c>
      <c r="I86" s="82" t="s">
        <v>462</v>
      </c>
      <c r="J86" s="133" t="s">
        <v>510</v>
      </c>
      <c r="K86" s="139">
        <v>8.9499999999999993</v>
      </c>
      <c r="L86" s="166"/>
      <c r="M86" s="192" t="s">
        <v>1168</v>
      </c>
      <c r="N86" s="132"/>
      <c r="O86" s="42" t="s">
        <v>527</v>
      </c>
      <c r="P86" s="43" t="s">
        <v>528</v>
      </c>
      <c r="Q86" s="370" t="s">
        <v>529</v>
      </c>
      <c r="R86" s="422">
        <v>3</v>
      </c>
      <c r="S86" s="368">
        <v>6.8</v>
      </c>
      <c r="T86" s="196">
        <v>11.5</v>
      </c>
      <c r="U86" s="196">
        <v>6.3</v>
      </c>
      <c r="V86" s="196">
        <v>9.6300000000000008</v>
      </c>
      <c r="W86" s="196">
        <v>7.51</v>
      </c>
      <c r="X86" s="367">
        <v>3</v>
      </c>
      <c r="Y86" s="367">
        <v>3</v>
      </c>
      <c r="Z86" s="635"/>
    </row>
    <row r="87" spans="1:26" ht="69" customHeight="1" thickBot="1">
      <c r="A87" s="670"/>
      <c r="B87" s="650"/>
      <c r="C87" s="651"/>
      <c r="D87" s="640"/>
      <c r="E87" s="99">
        <v>47</v>
      </c>
      <c r="F87" s="99" t="s">
        <v>518</v>
      </c>
      <c r="G87" s="38">
        <f>+G86+1</f>
        <v>84</v>
      </c>
      <c r="H87" s="4" t="s">
        <v>519</v>
      </c>
      <c r="I87" s="4" t="s">
        <v>463</v>
      </c>
      <c r="J87" s="358" t="s">
        <v>510</v>
      </c>
      <c r="K87" s="357">
        <v>32.5</v>
      </c>
      <c r="L87" s="163"/>
      <c r="M87" s="185" t="s">
        <v>1167</v>
      </c>
      <c r="N87" s="123"/>
      <c r="O87" s="13" t="s">
        <v>523</v>
      </c>
      <c r="P87" s="9" t="s">
        <v>530</v>
      </c>
      <c r="Q87" s="380" t="s">
        <v>531</v>
      </c>
      <c r="R87" s="354">
        <v>3</v>
      </c>
      <c r="S87" s="353">
        <v>26</v>
      </c>
      <c r="T87" s="191">
        <v>60</v>
      </c>
      <c r="U87" s="191">
        <v>41.1</v>
      </c>
      <c r="V87" s="191" t="s">
        <v>1063</v>
      </c>
      <c r="W87" s="191" t="s">
        <v>1063</v>
      </c>
      <c r="X87" s="352">
        <v>3</v>
      </c>
      <c r="Y87" s="352">
        <v>3</v>
      </c>
      <c r="Z87" s="637"/>
    </row>
    <row r="88" spans="1:26" ht="114.75" customHeight="1" thickTop="1">
      <c r="A88" s="670"/>
      <c r="B88" s="650"/>
      <c r="C88" s="649">
        <f>+C86+1</f>
        <v>16</v>
      </c>
      <c r="D88" s="638" t="s">
        <v>538</v>
      </c>
      <c r="E88" s="650">
        <v>48</v>
      </c>
      <c r="F88" s="650" t="s">
        <v>539</v>
      </c>
      <c r="G88" s="20">
        <f>G87+1</f>
        <v>85</v>
      </c>
      <c r="H88" s="82" t="s">
        <v>1166</v>
      </c>
      <c r="I88" s="82" t="s">
        <v>465</v>
      </c>
      <c r="J88" s="133" t="s">
        <v>1157</v>
      </c>
      <c r="K88" s="405">
        <v>18.64</v>
      </c>
      <c r="L88" s="133"/>
      <c r="M88" s="196" t="s">
        <v>1160</v>
      </c>
      <c r="N88" s="683" t="s">
        <v>1165</v>
      </c>
      <c r="O88" s="62" t="s">
        <v>541</v>
      </c>
      <c r="P88" s="432" t="s">
        <v>542</v>
      </c>
      <c r="Q88" s="382" t="s">
        <v>543</v>
      </c>
      <c r="R88" s="369">
        <v>1</v>
      </c>
      <c r="S88" s="368">
        <v>11.41</v>
      </c>
      <c r="T88" s="196">
        <v>6.2</v>
      </c>
      <c r="U88" s="196">
        <v>5.82</v>
      </c>
      <c r="V88" s="196">
        <v>16.61</v>
      </c>
      <c r="W88" s="196">
        <v>5.28</v>
      </c>
      <c r="X88" s="367">
        <v>1</v>
      </c>
      <c r="Y88" s="367">
        <v>1</v>
      </c>
      <c r="Z88" s="672" t="s">
        <v>1164</v>
      </c>
    </row>
    <row r="89" spans="1:26" ht="121.5" customHeight="1" thickBot="1">
      <c r="A89" s="670"/>
      <c r="B89" s="650"/>
      <c r="C89" s="650"/>
      <c r="D89" s="639"/>
      <c r="E89" s="651"/>
      <c r="F89" s="651"/>
      <c r="G89" s="38">
        <f>+G88+1</f>
        <v>86</v>
      </c>
      <c r="H89" s="39" t="s">
        <v>1163</v>
      </c>
      <c r="I89" s="39" t="s">
        <v>1162</v>
      </c>
      <c r="J89" s="40" t="s">
        <v>1161</v>
      </c>
      <c r="K89" s="431">
        <v>12.24</v>
      </c>
      <c r="L89" s="40"/>
      <c r="M89" s="191" t="s">
        <v>1160</v>
      </c>
      <c r="N89" s="684"/>
      <c r="O89" s="28" t="s">
        <v>546</v>
      </c>
      <c r="P89" s="29" t="s">
        <v>547</v>
      </c>
      <c r="Q89" s="355" t="s">
        <v>548</v>
      </c>
      <c r="R89" s="354">
        <v>3</v>
      </c>
      <c r="S89" s="353">
        <v>13.5</v>
      </c>
      <c r="T89" s="191">
        <v>15.58</v>
      </c>
      <c r="U89" s="191">
        <v>2.72</v>
      </c>
      <c r="V89" s="191" t="s">
        <v>1063</v>
      </c>
      <c r="W89" s="191" t="s">
        <v>1063</v>
      </c>
      <c r="X89" s="352">
        <v>3</v>
      </c>
      <c r="Y89" s="352">
        <v>3</v>
      </c>
      <c r="Z89" s="673"/>
    </row>
    <row r="90" spans="1:26" ht="65.25" customHeight="1" thickTop="1" thickBot="1">
      <c r="A90" s="670"/>
      <c r="B90" s="651"/>
      <c r="C90" s="651"/>
      <c r="D90" s="640"/>
      <c r="E90" s="1">
        <f>+E88+1</f>
        <v>49</v>
      </c>
      <c r="F90" s="1" t="s">
        <v>549</v>
      </c>
      <c r="G90" s="21">
        <f>+G89+1</f>
        <v>87</v>
      </c>
      <c r="H90" s="2" t="s">
        <v>1159</v>
      </c>
      <c r="I90" s="379" t="s">
        <v>1158</v>
      </c>
      <c r="J90" s="126" t="s">
        <v>1157</v>
      </c>
      <c r="K90" s="396">
        <v>103.48</v>
      </c>
      <c r="L90" s="126"/>
      <c r="M90" s="430" t="s">
        <v>1156</v>
      </c>
      <c r="N90" s="685"/>
      <c r="O90" s="429" t="s">
        <v>552</v>
      </c>
      <c r="P90" s="428" t="s">
        <v>553</v>
      </c>
      <c r="Q90" s="427" t="s">
        <v>554</v>
      </c>
      <c r="R90" s="394">
        <v>1</v>
      </c>
      <c r="S90" s="375">
        <v>132</v>
      </c>
      <c r="T90" s="375" t="s">
        <v>1063</v>
      </c>
      <c r="U90" s="375" t="s">
        <v>1063</v>
      </c>
      <c r="V90" s="375" t="s">
        <v>1063</v>
      </c>
      <c r="W90" s="375" t="s">
        <v>1063</v>
      </c>
      <c r="X90" s="393">
        <v>5</v>
      </c>
      <c r="Y90" s="393">
        <v>3</v>
      </c>
      <c r="Z90" s="674"/>
    </row>
    <row r="91" spans="1:26" ht="32.25" thickTop="1">
      <c r="A91" s="670"/>
      <c r="B91" s="649" t="s">
        <v>355</v>
      </c>
      <c r="C91" s="649">
        <f>+C88+1</f>
        <v>17</v>
      </c>
      <c r="D91" s="638" t="s">
        <v>285</v>
      </c>
      <c r="E91" s="650">
        <v>50</v>
      </c>
      <c r="F91" s="650" t="s">
        <v>286</v>
      </c>
      <c r="G91" s="20">
        <f t="shared" ref="G91:G98" si="5">G90+1</f>
        <v>88</v>
      </c>
      <c r="H91" s="172" t="s">
        <v>310</v>
      </c>
      <c r="I91" s="172" t="s">
        <v>464</v>
      </c>
      <c r="J91" s="132" t="s">
        <v>510</v>
      </c>
      <c r="K91" s="426">
        <v>98</v>
      </c>
      <c r="L91" s="425"/>
      <c r="M91" s="192" t="s">
        <v>1155</v>
      </c>
      <c r="N91" s="132"/>
      <c r="O91" s="42" t="s">
        <v>311</v>
      </c>
      <c r="P91" s="43" t="s">
        <v>312</v>
      </c>
      <c r="Q91" s="370" t="s">
        <v>168</v>
      </c>
      <c r="R91" s="369">
        <v>1</v>
      </c>
      <c r="S91" s="424" t="s">
        <v>1063</v>
      </c>
      <c r="T91" s="424" t="s">
        <v>1063</v>
      </c>
      <c r="U91" s="424" t="s">
        <v>1063</v>
      </c>
      <c r="V91" s="424" t="s">
        <v>1063</v>
      </c>
      <c r="W91" s="424" t="s">
        <v>1063</v>
      </c>
      <c r="X91" s="407" t="s">
        <v>1063</v>
      </c>
      <c r="Y91" s="407">
        <v>1</v>
      </c>
      <c r="Z91" s="672" t="s">
        <v>1154</v>
      </c>
    </row>
    <row r="92" spans="1:26" ht="85.5" customHeight="1">
      <c r="A92" s="670"/>
      <c r="B92" s="650"/>
      <c r="C92" s="650"/>
      <c r="D92" s="639"/>
      <c r="E92" s="650"/>
      <c r="F92" s="650"/>
      <c r="G92" s="51">
        <f t="shared" si="5"/>
        <v>89</v>
      </c>
      <c r="H92" s="90" t="s">
        <v>1153</v>
      </c>
      <c r="I92" s="90"/>
      <c r="J92" s="51" t="s">
        <v>510</v>
      </c>
      <c r="K92" s="420">
        <v>74</v>
      </c>
      <c r="L92" s="206"/>
      <c r="M92" s="193" t="s">
        <v>1152</v>
      </c>
      <c r="N92" s="128" t="s">
        <v>1149</v>
      </c>
      <c r="O92" s="48" t="s">
        <v>306</v>
      </c>
      <c r="P92" s="49" t="s">
        <v>16</v>
      </c>
      <c r="Q92" s="362" t="s">
        <v>17</v>
      </c>
      <c r="R92" s="361">
        <v>1</v>
      </c>
      <c r="S92" s="423" t="s">
        <v>1063</v>
      </c>
      <c r="T92" s="423" t="s">
        <v>1063</v>
      </c>
      <c r="U92" s="423" t="s">
        <v>1063</v>
      </c>
      <c r="V92" s="423" t="s">
        <v>1063</v>
      </c>
      <c r="W92" s="423" t="s">
        <v>1063</v>
      </c>
      <c r="X92" s="359" t="s">
        <v>1063</v>
      </c>
      <c r="Y92" s="359">
        <v>1</v>
      </c>
      <c r="Z92" s="673"/>
    </row>
    <row r="93" spans="1:26" ht="81.75" customHeight="1">
      <c r="A93" s="670"/>
      <c r="B93" s="650"/>
      <c r="C93" s="650"/>
      <c r="D93" s="639"/>
      <c r="E93" s="650"/>
      <c r="F93" s="650"/>
      <c r="G93" s="51">
        <f t="shared" si="5"/>
        <v>90</v>
      </c>
      <c r="H93" s="90" t="s">
        <v>1151</v>
      </c>
      <c r="I93" s="90"/>
      <c r="J93" s="51" t="s">
        <v>510</v>
      </c>
      <c r="K93" s="420">
        <v>72</v>
      </c>
      <c r="L93" s="206"/>
      <c r="M93" s="193" t="s">
        <v>1150</v>
      </c>
      <c r="N93" s="128" t="s">
        <v>1149</v>
      </c>
      <c r="O93" s="48" t="s">
        <v>306</v>
      </c>
      <c r="P93" s="49" t="s">
        <v>16</v>
      </c>
      <c r="Q93" s="362" t="s">
        <v>17</v>
      </c>
      <c r="R93" s="361">
        <v>1</v>
      </c>
      <c r="S93" s="360" t="s">
        <v>1063</v>
      </c>
      <c r="T93" s="360" t="s">
        <v>1063</v>
      </c>
      <c r="U93" s="360" t="s">
        <v>1063</v>
      </c>
      <c r="V93" s="360" t="s">
        <v>1063</v>
      </c>
      <c r="W93" s="360" t="s">
        <v>1063</v>
      </c>
      <c r="X93" s="359" t="s">
        <v>1063</v>
      </c>
      <c r="Y93" s="359">
        <v>1</v>
      </c>
      <c r="Z93" s="673"/>
    </row>
    <row r="94" spans="1:26" ht="96.75" customHeight="1" thickBot="1">
      <c r="A94" s="670"/>
      <c r="B94" s="650"/>
      <c r="C94" s="650"/>
      <c r="D94" s="639"/>
      <c r="E94" s="651"/>
      <c r="F94" s="651"/>
      <c r="G94" s="38">
        <f t="shared" si="5"/>
        <v>91</v>
      </c>
      <c r="H94" s="144" t="s">
        <v>287</v>
      </c>
      <c r="I94" s="39" t="s">
        <v>466</v>
      </c>
      <c r="J94" s="40" t="s">
        <v>1148</v>
      </c>
      <c r="K94" s="40" t="s">
        <v>1147</v>
      </c>
      <c r="L94" s="40"/>
      <c r="M94" s="185" t="s">
        <v>1146</v>
      </c>
      <c r="N94" s="123"/>
      <c r="O94" s="13" t="s">
        <v>288</v>
      </c>
      <c r="P94" s="9" t="s">
        <v>289</v>
      </c>
      <c r="Q94" s="380" t="s">
        <v>290</v>
      </c>
      <c r="R94" s="354">
        <v>3</v>
      </c>
      <c r="S94" s="353">
        <v>17.600000000000001</v>
      </c>
      <c r="T94" s="191">
        <v>40</v>
      </c>
      <c r="U94" s="191">
        <v>24.1</v>
      </c>
      <c r="V94" s="191">
        <v>19.09</v>
      </c>
      <c r="W94" s="191">
        <v>20</v>
      </c>
      <c r="X94" s="352">
        <v>3</v>
      </c>
      <c r="Y94" s="352">
        <v>3</v>
      </c>
      <c r="Z94" s="673"/>
    </row>
    <row r="95" spans="1:26" ht="159.75" customHeight="1" thickTop="1">
      <c r="A95" s="670"/>
      <c r="B95" s="650"/>
      <c r="C95" s="650"/>
      <c r="D95" s="639"/>
      <c r="E95" s="649">
        <f>+E91+1</f>
        <v>51</v>
      </c>
      <c r="F95" s="649" t="s">
        <v>291</v>
      </c>
      <c r="G95" s="20">
        <f t="shared" si="5"/>
        <v>92</v>
      </c>
      <c r="H95" s="177" t="s">
        <v>302</v>
      </c>
      <c r="I95" s="639" t="s">
        <v>301</v>
      </c>
      <c r="J95" s="133" t="s">
        <v>510</v>
      </c>
      <c r="K95" s="139">
        <v>90</v>
      </c>
      <c r="L95" s="166"/>
      <c r="M95" s="192" t="s">
        <v>1139</v>
      </c>
      <c r="N95" s="132" t="s">
        <v>1145</v>
      </c>
      <c r="O95" s="42" t="s">
        <v>1144</v>
      </c>
      <c r="P95" s="43" t="s">
        <v>1143</v>
      </c>
      <c r="Q95" s="370" t="s">
        <v>1142</v>
      </c>
      <c r="R95" s="422">
        <v>1</v>
      </c>
      <c r="S95" s="368" t="s">
        <v>1063</v>
      </c>
      <c r="T95" s="368" t="s">
        <v>1063</v>
      </c>
      <c r="U95" s="368" t="s">
        <v>1063</v>
      </c>
      <c r="V95" s="368" t="s">
        <v>1063</v>
      </c>
      <c r="W95" s="368" t="s">
        <v>1063</v>
      </c>
      <c r="X95" s="407" t="s">
        <v>1063</v>
      </c>
      <c r="Y95" s="407">
        <v>1</v>
      </c>
      <c r="Z95" s="673"/>
    </row>
    <row r="96" spans="1:26" ht="63.75" customHeight="1">
      <c r="A96" s="670"/>
      <c r="B96" s="650"/>
      <c r="C96" s="650"/>
      <c r="D96" s="639"/>
      <c r="E96" s="650"/>
      <c r="F96" s="650"/>
      <c r="G96" s="51">
        <f t="shared" si="5"/>
        <v>93</v>
      </c>
      <c r="H96" s="137" t="s">
        <v>303</v>
      </c>
      <c r="I96" s="639"/>
      <c r="J96" s="128" t="s">
        <v>510</v>
      </c>
      <c r="K96" s="420">
        <v>98</v>
      </c>
      <c r="L96" s="176"/>
      <c r="M96" s="193" t="s">
        <v>1139</v>
      </c>
      <c r="N96" s="128" t="s">
        <v>1141</v>
      </c>
      <c r="O96" s="48" t="s">
        <v>292</v>
      </c>
      <c r="P96" s="49" t="s">
        <v>293</v>
      </c>
      <c r="Q96" s="362" t="s">
        <v>294</v>
      </c>
      <c r="R96" s="361">
        <v>1</v>
      </c>
      <c r="S96" s="360">
        <v>98.8</v>
      </c>
      <c r="T96" s="188">
        <v>92.4</v>
      </c>
      <c r="U96" s="421">
        <v>85.11</v>
      </c>
      <c r="V96" s="421">
        <v>86.31</v>
      </c>
      <c r="W96" s="421">
        <v>98</v>
      </c>
      <c r="X96" s="366">
        <v>1</v>
      </c>
      <c r="Y96" s="366">
        <v>1</v>
      </c>
      <c r="Z96" s="673"/>
    </row>
    <row r="97" spans="1:26" ht="38.25" customHeight="1">
      <c r="A97" s="670"/>
      <c r="B97" s="650"/>
      <c r="C97" s="650"/>
      <c r="D97" s="639"/>
      <c r="E97" s="650"/>
      <c r="F97" s="650"/>
      <c r="G97" s="51">
        <f t="shared" si="5"/>
        <v>94</v>
      </c>
      <c r="H97" s="137" t="s">
        <v>304</v>
      </c>
      <c r="I97" s="639"/>
      <c r="J97" s="128" t="s">
        <v>510</v>
      </c>
      <c r="K97" s="420">
        <v>91</v>
      </c>
      <c r="L97" s="174"/>
      <c r="M97" s="661" t="s">
        <v>1139</v>
      </c>
      <c r="N97" s="639" t="s">
        <v>1140</v>
      </c>
      <c r="O97" s="12" t="s">
        <v>295</v>
      </c>
      <c r="P97" s="8" t="s">
        <v>296</v>
      </c>
      <c r="Q97" s="419" t="s">
        <v>297</v>
      </c>
      <c r="R97" s="361">
        <v>3</v>
      </c>
      <c r="S97" s="360">
        <v>92.9</v>
      </c>
      <c r="T97" s="193">
        <v>89</v>
      </c>
      <c r="U97" s="193">
        <v>95.76</v>
      </c>
      <c r="V97" s="193" t="s">
        <v>1063</v>
      </c>
      <c r="W97" s="190">
        <v>96</v>
      </c>
      <c r="X97" s="366">
        <v>3</v>
      </c>
      <c r="Y97" s="366">
        <v>3</v>
      </c>
      <c r="Z97" s="673"/>
    </row>
    <row r="98" spans="1:26" ht="32.25" thickBot="1">
      <c r="A98" s="670"/>
      <c r="B98" s="650"/>
      <c r="C98" s="650"/>
      <c r="D98" s="639"/>
      <c r="E98" s="651"/>
      <c r="F98" s="651"/>
      <c r="G98" s="113">
        <f t="shared" si="5"/>
        <v>95</v>
      </c>
      <c r="H98" s="178" t="s">
        <v>305</v>
      </c>
      <c r="I98" s="639"/>
      <c r="J98" s="346" t="s">
        <v>510</v>
      </c>
      <c r="K98" s="418">
        <v>75</v>
      </c>
      <c r="L98" s="179"/>
      <c r="M98" s="662"/>
      <c r="N98" s="640"/>
      <c r="O98" s="13" t="s">
        <v>309</v>
      </c>
      <c r="P98" s="9" t="s">
        <v>308</v>
      </c>
      <c r="Q98" s="380" t="s">
        <v>307</v>
      </c>
      <c r="R98" s="354">
        <v>3</v>
      </c>
      <c r="S98" s="353">
        <v>72.5</v>
      </c>
      <c r="T98" s="181">
        <v>58.2</v>
      </c>
      <c r="U98" s="181">
        <v>75.39</v>
      </c>
      <c r="V98" s="181" t="s">
        <v>1063</v>
      </c>
      <c r="W98" s="182">
        <v>61</v>
      </c>
      <c r="X98" s="352">
        <v>1</v>
      </c>
      <c r="Y98" s="352">
        <v>3</v>
      </c>
      <c r="Z98" s="673"/>
    </row>
    <row r="99" spans="1:26" ht="42" customHeight="1" thickTop="1" thickBot="1">
      <c r="A99" s="670"/>
      <c r="B99" s="650"/>
      <c r="C99" s="651"/>
      <c r="D99" s="640"/>
      <c r="E99" s="344">
        <f>+E95+1</f>
        <v>52</v>
      </c>
      <c r="F99" s="344" t="s">
        <v>298</v>
      </c>
      <c r="G99" s="21">
        <f>+G98+1</f>
        <v>96</v>
      </c>
      <c r="H99" s="2" t="s">
        <v>299</v>
      </c>
      <c r="I99" s="2" t="s">
        <v>300</v>
      </c>
      <c r="J99" s="126" t="s">
        <v>1115</v>
      </c>
      <c r="K99" s="126">
        <v>5134</v>
      </c>
      <c r="L99" s="126"/>
      <c r="M99" s="186" t="s">
        <v>1139</v>
      </c>
      <c r="N99" s="124" t="s">
        <v>1138</v>
      </c>
      <c r="O99" s="14" t="s">
        <v>480</v>
      </c>
      <c r="P99" s="10" t="s">
        <v>481</v>
      </c>
      <c r="Q99" s="377" t="s">
        <v>482</v>
      </c>
      <c r="R99" s="394">
        <v>1</v>
      </c>
      <c r="S99" s="375">
        <v>9717</v>
      </c>
      <c r="T99" s="374">
        <v>3000</v>
      </c>
      <c r="U99" s="374">
        <v>6250</v>
      </c>
      <c r="V99" s="374" t="s">
        <v>1063</v>
      </c>
      <c r="W99" s="374">
        <v>6665</v>
      </c>
      <c r="X99" s="393">
        <v>3</v>
      </c>
      <c r="Y99" s="393">
        <v>1</v>
      </c>
      <c r="Z99" s="674"/>
    </row>
    <row r="100" spans="1:26" ht="166.5" customHeight="1" thickTop="1">
      <c r="A100" s="670"/>
      <c r="B100" s="650"/>
      <c r="C100" s="649">
        <f>+C91+1</f>
        <v>18</v>
      </c>
      <c r="D100" s="638" t="s">
        <v>594</v>
      </c>
      <c r="E100" s="649">
        <v>53</v>
      </c>
      <c r="F100" s="649" t="s">
        <v>555</v>
      </c>
      <c r="G100" s="20">
        <f t="shared" ref="G100:G112" si="6">G99+1</f>
        <v>97</v>
      </c>
      <c r="H100" s="82" t="s">
        <v>556</v>
      </c>
      <c r="I100" s="82" t="s">
        <v>1137</v>
      </c>
      <c r="J100" s="133" t="s">
        <v>1115</v>
      </c>
      <c r="K100" s="133" t="s">
        <v>1136</v>
      </c>
      <c r="L100" s="133"/>
      <c r="M100" s="192" t="s">
        <v>1132</v>
      </c>
      <c r="N100" s="132" t="s">
        <v>1135</v>
      </c>
      <c r="O100" s="42" t="s">
        <v>558</v>
      </c>
      <c r="P100" s="94" t="s">
        <v>559</v>
      </c>
      <c r="Q100" s="370" t="s">
        <v>560</v>
      </c>
      <c r="R100" s="369">
        <v>1</v>
      </c>
      <c r="S100" s="368">
        <v>8</v>
      </c>
      <c r="T100" s="196">
        <v>25.2</v>
      </c>
      <c r="U100" s="196">
        <v>21.7</v>
      </c>
      <c r="V100" s="196">
        <v>44.3</v>
      </c>
      <c r="W100" s="196">
        <v>19.3</v>
      </c>
      <c r="X100" s="367">
        <v>1</v>
      </c>
      <c r="Y100" s="367">
        <v>1</v>
      </c>
      <c r="Z100" s="635"/>
    </row>
    <row r="101" spans="1:26" ht="166.5" customHeight="1">
      <c r="A101" s="670"/>
      <c r="B101" s="650"/>
      <c r="C101" s="650"/>
      <c r="D101" s="639"/>
      <c r="E101" s="650"/>
      <c r="F101" s="650"/>
      <c r="G101" s="51">
        <f t="shared" si="6"/>
        <v>98</v>
      </c>
      <c r="H101" s="89" t="s">
        <v>451</v>
      </c>
      <c r="I101" s="90" t="s">
        <v>561</v>
      </c>
      <c r="J101" s="131" t="s">
        <v>1134</v>
      </c>
      <c r="K101" s="131">
        <v>6.1</v>
      </c>
      <c r="L101" s="131"/>
      <c r="M101" s="193" t="s">
        <v>1133</v>
      </c>
      <c r="N101" s="128"/>
      <c r="O101" s="48" t="s">
        <v>558</v>
      </c>
      <c r="P101" s="149" t="s">
        <v>559</v>
      </c>
      <c r="Q101" s="362" t="s">
        <v>560</v>
      </c>
      <c r="R101" s="361">
        <v>1</v>
      </c>
      <c r="S101" s="360" t="s">
        <v>1063</v>
      </c>
      <c r="T101" s="360" t="s">
        <v>1063</v>
      </c>
      <c r="U101" s="360" t="s">
        <v>1063</v>
      </c>
      <c r="V101" s="360" t="s">
        <v>1063</v>
      </c>
      <c r="W101" s="360" t="s">
        <v>1063</v>
      </c>
      <c r="X101" s="359" t="s">
        <v>1063</v>
      </c>
      <c r="Y101" s="359">
        <v>1</v>
      </c>
      <c r="Z101" s="636"/>
    </row>
    <row r="102" spans="1:26" ht="173.25" customHeight="1">
      <c r="A102" s="670"/>
      <c r="B102" s="650"/>
      <c r="C102" s="650"/>
      <c r="D102" s="639"/>
      <c r="E102" s="650"/>
      <c r="F102" s="650"/>
      <c r="G102" s="51">
        <f t="shared" si="6"/>
        <v>99</v>
      </c>
      <c r="H102" s="89" t="s">
        <v>562</v>
      </c>
      <c r="I102" s="89" t="s">
        <v>467</v>
      </c>
      <c r="J102" s="388" t="s">
        <v>510</v>
      </c>
      <c r="K102" s="364">
        <v>38.590000000000003</v>
      </c>
      <c r="L102" s="167"/>
      <c r="M102" s="193" t="s">
        <v>1132</v>
      </c>
      <c r="N102" s="128"/>
      <c r="O102" s="48" t="s">
        <v>563</v>
      </c>
      <c r="P102" s="49" t="s">
        <v>564</v>
      </c>
      <c r="Q102" s="362" t="s">
        <v>565</v>
      </c>
      <c r="R102" s="361">
        <v>3</v>
      </c>
      <c r="S102" s="360">
        <v>26.88</v>
      </c>
      <c r="T102" s="190" t="s">
        <v>1063</v>
      </c>
      <c r="U102" s="190">
        <v>31.65</v>
      </c>
      <c r="V102" s="190" t="s">
        <v>1063</v>
      </c>
      <c r="W102" s="190" t="s">
        <v>1063</v>
      </c>
      <c r="X102" s="366">
        <v>3</v>
      </c>
      <c r="Y102" s="366">
        <v>3</v>
      </c>
      <c r="Z102" s="636"/>
    </row>
    <row r="103" spans="1:26" ht="159.75" customHeight="1">
      <c r="A103" s="670"/>
      <c r="B103" s="650"/>
      <c r="C103" s="650"/>
      <c r="D103" s="639"/>
      <c r="E103" s="650"/>
      <c r="F103" s="650"/>
      <c r="G103" s="51">
        <f t="shared" si="6"/>
        <v>100</v>
      </c>
      <c r="H103" s="417" t="s">
        <v>566</v>
      </c>
      <c r="I103" s="417" t="s">
        <v>567</v>
      </c>
      <c r="J103" s="365" t="s">
        <v>510</v>
      </c>
      <c r="K103" s="364">
        <v>84.3</v>
      </c>
      <c r="L103" s="167"/>
      <c r="M103" s="193" t="s">
        <v>1132</v>
      </c>
      <c r="N103" s="128" t="s">
        <v>1131</v>
      </c>
      <c r="O103" s="48" t="s">
        <v>563</v>
      </c>
      <c r="P103" s="49" t="s">
        <v>568</v>
      </c>
      <c r="Q103" s="362" t="s">
        <v>569</v>
      </c>
      <c r="R103" s="414">
        <v>5</v>
      </c>
      <c r="S103" s="360">
        <v>63</v>
      </c>
      <c r="T103" s="416">
        <v>29</v>
      </c>
      <c r="U103" s="399" t="s">
        <v>1063</v>
      </c>
      <c r="V103" s="399" t="s">
        <v>1063</v>
      </c>
      <c r="W103" s="399" t="s">
        <v>1063</v>
      </c>
      <c r="X103" s="366">
        <v>5</v>
      </c>
      <c r="Y103" s="366">
        <v>5</v>
      </c>
      <c r="Z103" s="636"/>
    </row>
    <row r="104" spans="1:26" ht="105.75" customHeight="1">
      <c r="A104" s="670"/>
      <c r="B104" s="650"/>
      <c r="C104" s="650"/>
      <c r="D104" s="639"/>
      <c r="E104" s="650"/>
      <c r="F104" s="650"/>
      <c r="G104" s="51">
        <f t="shared" si="6"/>
        <v>101</v>
      </c>
      <c r="H104" s="135" t="s">
        <v>1130</v>
      </c>
      <c r="I104" s="135" t="s">
        <v>1129</v>
      </c>
      <c r="J104" s="131" t="s">
        <v>1115</v>
      </c>
      <c r="K104" s="131">
        <v>1121.28</v>
      </c>
      <c r="L104" s="131"/>
      <c r="M104" s="193" t="s">
        <v>1123</v>
      </c>
      <c r="N104" s="128" t="s">
        <v>1128</v>
      </c>
      <c r="O104" s="48" t="s">
        <v>572</v>
      </c>
      <c r="P104" s="49" t="s">
        <v>483</v>
      </c>
      <c r="Q104" s="362" t="s">
        <v>484</v>
      </c>
      <c r="R104" s="414">
        <v>5</v>
      </c>
      <c r="S104" s="360">
        <v>865</v>
      </c>
      <c r="T104" s="341">
        <v>454.5</v>
      </c>
      <c r="U104" s="341" t="s">
        <v>1063</v>
      </c>
      <c r="V104" s="341" t="s">
        <v>1063</v>
      </c>
      <c r="W104" s="341" t="s">
        <v>1063</v>
      </c>
      <c r="X104" s="366">
        <v>5</v>
      </c>
      <c r="Y104" s="366">
        <v>5</v>
      </c>
      <c r="Z104" s="636"/>
    </row>
    <row r="105" spans="1:26" ht="105" customHeight="1">
      <c r="A105" s="670"/>
      <c r="B105" s="650"/>
      <c r="C105" s="650"/>
      <c r="D105" s="639"/>
      <c r="E105" s="650"/>
      <c r="F105" s="650"/>
      <c r="G105" s="51">
        <f t="shared" si="6"/>
        <v>102</v>
      </c>
      <c r="H105" s="415" t="s">
        <v>573</v>
      </c>
      <c r="I105" s="89" t="s">
        <v>467</v>
      </c>
      <c r="J105" s="131" t="s">
        <v>510</v>
      </c>
      <c r="K105" s="131">
        <v>50</v>
      </c>
      <c r="L105" s="131"/>
      <c r="M105" s="193" t="s">
        <v>1123</v>
      </c>
      <c r="N105" s="128" t="s">
        <v>1127</v>
      </c>
      <c r="O105" s="48" t="s">
        <v>563</v>
      </c>
      <c r="P105" s="49" t="s">
        <v>564</v>
      </c>
      <c r="Q105" s="362" t="s">
        <v>565</v>
      </c>
      <c r="R105" s="414">
        <v>5</v>
      </c>
      <c r="S105" s="360">
        <v>65.92</v>
      </c>
      <c r="T105" s="190" t="s">
        <v>1063</v>
      </c>
      <c r="U105" s="190" t="s">
        <v>1063</v>
      </c>
      <c r="V105" s="190" t="s">
        <v>1063</v>
      </c>
      <c r="W105" s="190" t="s">
        <v>1063</v>
      </c>
      <c r="X105" s="366">
        <v>5</v>
      </c>
      <c r="Y105" s="366">
        <v>5</v>
      </c>
      <c r="Z105" s="636"/>
    </row>
    <row r="106" spans="1:26" ht="110.25" customHeight="1">
      <c r="A106" s="670"/>
      <c r="B106" s="650"/>
      <c r="C106" s="650"/>
      <c r="D106" s="639"/>
      <c r="E106" s="650"/>
      <c r="F106" s="650"/>
      <c r="G106" s="51">
        <f t="shared" si="6"/>
        <v>103</v>
      </c>
      <c r="H106" s="135" t="s">
        <v>1126</v>
      </c>
      <c r="I106" s="135" t="s">
        <v>1125</v>
      </c>
      <c r="J106" s="131" t="s">
        <v>1115</v>
      </c>
      <c r="K106" s="402">
        <v>450.08</v>
      </c>
      <c r="L106" s="167"/>
      <c r="M106" s="193" t="s">
        <v>1123</v>
      </c>
      <c r="N106" s="128" t="s">
        <v>1124</v>
      </c>
      <c r="O106" s="48" t="s">
        <v>458</v>
      </c>
      <c r="P106" s="49" t="s">
        <v>485</v>
      </c>
      <c r="Q106" s="362" t="s">
        <v>486</v>
      </c>
      <c r="R106" s="414">
        <v>1</v>
      </c>
      <c r="S106" s="360">
        <v>3956</v>
      </c>
      <c r="T106" s="190" t="s">
        <v>1063</v>
      </c>
      <c r="U106" s="190" t="s">
        <v>1063</v>
      </c>
      <c r="V106" s="190" t="s">
        <v>1063</v>
      </c>
      <c r="W106" s="190" t="s">
        <v>1063</v>
      </c>
      <c r="X106" s="366">
        <v>1</v>
      </c>
      <c r="Y106" s="366">
        <v>1</v>
      </c>
      <c r="Z106" s="636"/>
    </row>
    <row r="107" spans="1:26" ht="101.25" customHeight="1" thickBot="1">
      <c r="A107" s="670"/>
      <c r="B107" s="650"/>
      <c r="C107" s="650"/>
      <c r="D107" s="639"/>
      <c r="E107" s="651"/>
      <c r="F107" s="651"/>
      <c r="G107" s="38">
        <f t="shared" si="6"/>
        <v>104</v>
      </c>
      <c r="H107" s="86" t="s">
        <v>576</v>
      </c>
      <c r="I107" s="70" t="s">
        <v>467</v>
      </c>
      <c r="J107" s="384" t="s">
        <v>510</v>
      </c>
      <c r="K107" s="357">
        <v>38.22</v>
      </c>
      <c r="L107" s="163"/>
      <c r="M107" s="183" t="s">
        <v>1123</v>
      </c>
      <c r="N107" s="123" t="s">
        <v>1122</v>
      </c>
      <c r="O107" s="13" t="s">
        <v>563</v>
      </c>
      <c r="P107" s="9" t="s">
        <v>564</v>
      </c>
      <c r="Q107" s="380" t="s">
        <v>565</v>
      </c>
      <c r="R107" s="354">
        <v>3</v>
      </c>
      <c r="S107" s="353">
        <v>48.16</v>
      </c>
      <c r="T107" s="191" t="s">
        <v>1063</v>
      </c>
      <c r="U107" s="191" t="s">
        <v>1063</v>
      </c>
      <c r="V107" s="191" t="s">
        <v>1063</v>
      </c>
      <c r="W107" s="191" t="s">
        <v>1063</v>
      </c>
      <c r="X107" s="352">
        <v>1</v>
      </c>
      <c r="Y107" s="352">
        <v>3</v>
      </c>
      <c r="Z107" s="636"/>
    </row>
    <row r="108" spans="1:26" ht="52.5" customHeight="1" thickTop="1">
      <c r="A108" s="670"/>
      <c r="B108" s="650"/>
      <c r="C108" s="650"/>
      <c r="D108" s="639"/>
      <c r="E108" s="650">
        <f>+E100+1</f>
        <v>54</v>
      </c>
      <c r="F108" s="650" t="s">
        <v>577</v>
      </c>
      <c r="G108" s="20">
        <f t="shared" si="6"/>
        <v>105</v>
      </c>
      <c r="H108" s="82" t="s">
        <v>578</v>
      </c>
      <c r="I108" s="82" t="s">
        <v>579</v>
      </c>
      <c r="J108" s="133" t="s">
        <v>510</v>
      </c>
      <c r="K108" s="139">
        <v>54</v>
      </c>
      <c r="L108" s="413"/>
      <c r="M108" s="192" t="s">
        <v>1120</v>
      </c>
      <c r="N108" s="132"/>
      <c r="O108" s="42" t="s">
        <v>580</v>
      </c>
      <c r="P108" s="43" t="s">
        <v>581</v>
      </c>
      <c r="Q108" s="370" t="s">
        <v>582</v>
      </c>
      <c r="R108" s="369">
        <v>3</v>
      </c>
      <c r="S108" s="368">
        <v>45</v>
      </c>
      <c r="T108" s="196">
        <v>52</v>
      </c>
      <c r="U108" s="196">
        <v>57.5</v>
      </c>
      <c r="V108" s="196" t="s">
        <v>1063</v>
      </c>
      <c r="W108" s="196" t="s">
        <v>1063</v>
      </c>
      <c r="X108" s="367">
        <v>1</v>
      </c>
      <c r="Y108" s="367">
        <v>3</v>
      </c>
      <c r="Z108" s="636"/>
    </row>
    <row r="109" spans="1:26" ht="137.25" customHeight="1" thickBot="1">
      <c r="A109" s="670"/>
      <c r="B109" s="650"/>
      <c r="C109" s="650"/>
      <c r="D109" s="639"/>
      <c r="E109" s="651"/>
      <c r="F109" s="651"/>
      <c r="G109" s="38">
        <f t="shared" si="6"/>
        <v>106</v>
      </c>
      <c r="H109" s="39" t="s">
        <v>583</v>
      </c>
      <c r="I109" s="39" t="s">
        <v>584</v>
      </c>
      <c r="J109" s="40" t="s">
        <v>510</v>
      </c>
      <c r="K109" s="357">
        <v>32</v>
      </c>
      <c r="L109" s="169"/>
      <c r="M109" s="185" t="s">
        <v>1121</v>
      </c>
      <c r="N109" s="348"/>
      <c r="O109" s="13" t="s">
        <v>585</v>
      </c>
      <c r="P109" s="9" t="s">
        <v>586</v>
      </c>
      <c r="Q109" s="380" t="s">
        <v>587</v>
      </c>
      <c r="R109" s="354">
        <v>5</v>
      </c>
      <c r="S109" s="353">
        <v>27</v>
      </c>
      <c r="T109" s="353" t="s">
        <v>1063</v>
      </c>
      <c r="U109" s="353" t="s">
        <v>1063</v>
      </c>
      <c r="V109" s="353" t="s">
        <v>1063</v>
      </c>
      <c r="W109" s="353" t="s">
        <v>1063</v>
      </c>
      <c r="X109" s="352">
        <v>5</v>
      </c>
      <c r="Y109" s="352">
        <v>5</v>
      </c>
      <c r="Z109" s="636"/>
    </row>
    <row r="110" spans="1:26" ht="73.5" customHeight="1" thickTop="1" thickBot="1">
      <c r="A110" s="670"/>
      <c r="B110" s="650"/>
      <c r="C110" s="651"/>
      <c r="D110" s="640"/>
      <c r="E110" s="342">
        <f>+E108+1</f>
        <v>55</v>
      </c>
      <c r="F110" s="124" t="s">
        <v>588</v>
      </c>
      <c r="G110" s="124">
        <f t="shared" si="6"/>
        <v>107</v>
      </c>
      <c r="H110" s="379" t="s">
        <v>589</v>
      </c>
      <c r="I110" s="379" t="s">
        <v>590</v>
      </c>
      <c r="J110" s="126" t="s">
        <v>641</v>
      </c>
      <c r="K110" s="126" t="s">
        <v>1076</v>
      </c>
      <c r="L110" s="126"/>
      <c r="M110" s="186" t="s">
        <v>1120</v>
      </c>
      <c r="N110" s="124"/>
      <c r="O110" s="14" t="s">
        <v>591</v>
      </c>
      <c r="P110" s="412" t="s">
        <v>592</v>
      </c>
      <c r="Q110" s="377" t="s">
        <v>593</v>
      </c>
      <c r="R110" s="394">
        <v>3</v>
      </c>
      <c r="S110" s="375" t="s">
        <v>1063</v>
      </c>
      <c r="T110" s="375" t="s">
        <v>1076</v>
      </c>
      <c r="U110" s="375" t="s">
        <v>1063</v>
      </c>
      <c r="V110" s="375" t="s">
        <v>1063</v>
      </c>
      <c r="W110" s="375" t="s">
        <v>1063</v>
      </c>
      <c r="X110" s="393">
        <v>3</v>
      </c>
      <c r="Y110" s="393">
        <v>3</v>
      </c>
      <c r="Z110" s="637"/>
    </row>
    <row r="111" spans="1:26" ht="32.25" thickTop="1">
      <c r="A111" s="670"/>
      <c r="B111" s="650"/>
      <c r="C111" s="649">
        <f>+C100+1</f>
        <v>19</v>
      </c>
      <c r="D111" s="649" t="s">
        <v>314</v>
      </c>
      <c r="E111" s="649">
        <f>E110+1</f>
        <v>56</v>
      </c>
      <c r="F111" s="650" t="s">
        <v>315</v>
      </c>
      <c r="G111" s="20">
        <f t="shared" si="6"/>
        <v>108</v>
      </c>
      <c r="H111" s="82" t="s">
        <v>333</v>
      </c>
      <c r="I111" s="82" t="s">
        <v>334</v>
      </c>
      <c r="J111" s="133" t="s">
        <v>1119</v>
      </c>
      <c r="K111" s="133">
        <v>74.900000000000006</v>
      </c>
      <c r="L111" s="133"/>
      <c r="M111" s="192" t="s">
        <v>1114</v>
      </c>
      <c r="N111" s="132"/>
      <c r="O111" s="42" t="s">
        <v>335</v>
      </c>
      <c r="P111" s="94" t="s">
        <v>336</v>
      </c>
      <c r="Q111" s="370" t="s">
        <v>337</v>
      </c>
      <c r="R111" s="369">
        <v>1</v>
      </c>
      <c r="S111" s="368" t="s">
        <v>1063</v>
      </c>
      <c r="T111" s="368" t="s">
        <v>1063</v>
      </c>
      <c r="U111" s="368" t="s">
        <v>1063</v>
      </c>
      <c r="V111" s="368" t="s">
        <v>1063</v>
      </c>
      <c r="W111" s="368" t="s">
        <v>1063</v>
      </c>
      <c r="X111" s="407" t="s">
        <v>1063</v>
      </c>
      <c r="Y111" s="407">
        <v>1</v>
      </c>
      <c r="Z111" s="641"/>
    </row>
    <row r="112" spans="1:26" ht="21">
      <c r="A112" s="670"/>
      <c r="B112" s="650"/>
      <c r="C112" s="650"/>
      <c r="D112" s="650"/>
      <c r="E112" s="650"/>
      <c r="F112" s="650"/>
      <c r="G112" s="51">
        <f t="shared" si="6"/>
        <v>109</v>
      </c>
      <c r="H112" s="158" t="s">
        <v>316</v>
      </c>
      <c r="I112" s="158" t="s">
        <v>332</v>
      </c>
      <c r="J112" s="131" t="s">
        <v>1119</v>
      </c>
      <c r="K112" s="207">
        <v>72.599999999999994</v>
      </c>
      <c r="L112" s="207"/>
      <c r="M112" s="193" t="s">
        <v>1114</v>
      </c>
      <c r="N112" s="128"/>
      <c r="O112" s="48" t="s">
        <v>317</v>
      </c>
      <c r="P112" s="49" t="s">
        <v>343</v>
      </c>
      <c r="Q112" s="362" t="s">
        <v>344</v>
      </c>
      <c r="R112" s="361">
        <v>1</v>
      </c>
      <c r="S112" s="360">
        <v>72.12</v>
      </c>
      <c r="T112" s="190">
        <v>71.27</v>
      </c>
      <c r="U112" s="190">
        <v>75.319999999999993</v>
      </c>
      <c r="V112" s="190">
        <v>74</v>
      </c>
      <c r="W112" s="190">
        <v>74.86</v>
      </c>
      <c r="X112" s="366">
        <v>3</v>
      </c>
      <c r="Y112" s="366">
        <v>1</v>
      </c>
      <c r="Z112" s="642"/>
    </row>
    <row r="113" spans="1:26" ht="21">
      <c r="A113" s="670"/>
      <c r="B113" s="650"/>
      <c r="C113" s="650"/>
      <c r="D113" s="650"/>
      <c r="E113" s="650"/>
      <c r="F113" s="650"/>
      <c r="G113" s="51">
        <f>+G112+1</f>
        <v>110</v>
      </c>
      <c r="H113" s="158" t="s">
        <v>318</v>
      </c>
      <c r="I113" s="158" t="s">
        <v>331</v>
      </c>
      <c r="J113" s="131" t="s">
        <v>1119</v>
      </c>
      <c r="K113" s="207">
        <v>77.2</v>
      </c>
      <c r="L113" s="207"/>
      <c r="M113" s="190" t="s">
        <v>1114</v>
      </c>
      <c r="N113" s="403"/>
      <c r="O113" s="65" t="s">
        <v>319</v>
      </c>
      <c r="P113" s="66" t="s">
        <v>338</v>
      </c>
      <c r="Q113" s="386" t="s">
        <v>339</v>
      </c>
      <c r="R113" s="361">
        <v>1</v>
      </c>
      <c r="S113" s="360">
        <v>79.52</v>
      </c>
      <c r="T113" s="190">
        <v>78.03</v>
      </c>
      <c r="U113" s="190">
        <v>81.13</v>
      </c>
      <c r="V113" s="190" t="s">
        <v>1063</v>
      </c>
      <c r="W113" s="190">
        <v>80.92</v>
      </c>
      <c r="X113" s="366">
        <v>5</v>
      </c>
      <c r="Y113" s="366">
        <v>3</v>
      </c>
      <c r="Z113" s="642"/>
    </row>
    <row r="114" spans="1:26" ht="32.25" thickBot="1">
      <c r="A114" s="670"/>
      <c r="B114" s="650"/>
      <c r="C114" s="650"/>
      <c r="D114" s="650"/>
      <c r="E114" s="651"/>
      <c r="F114" s="651"/>
      <c r="G114" s="38">
        <f>+G113+1</f>
        <v>111</v>
      </c>
      <c r="H114" s="45" t="s">
        <v>320</v>
      </c>
      <c r="I114" s="45" t="s">
        <v>1118</v>
      </c>
      <c r="J114" s="40" t="s">
        <v>1117</v>
      </c>
      <c r="K114" s="40">
        <v>10.9</v>
      </c>
      <c r="L114" s="40"/>
      <c r="M114" s="191" t="s">
        <v>1114</v>
      </c>
      <c r="N114" s="411"/>
      <c r="O114" s="28" t="s">
        <v>140</v>
      </c>
      <c r="P114" s="46" t="s">
        <v>341</v>
      </c>
      <c r="Q114" s="355" t="s">
        <v>342</v>
      </c>
      <c r="R114" s="354">
        <v>1</v>
      </c>
      <c r="S114" s="353">
        <v>10.6</v>
      </c>
      <c r="T114" s="353">
        <v>12.5</v>
      </c>
      <c r="U114" s="353">
        <v>26</v>
      </c>
      <c r="V114" s="353" t="s">
        <v>1063</v>
      </c>
      <c r="W114" s="353">
        <v>10.7</v>
      </c>
      <c r="X114" s="352">
        <v>1</v>
      </c>
      <c r="Y114" s="352">
        <v>1</v>
      </c>
      <c r="Z114" s="642"/>
    </row>
    <row r="115" spans="1:26" ht="32.25" thickTop="1">
      <c r="A115" s="670"/>
      <c r="B115" s="650"/>
      <c r="C115" s="650"/>
      <c r="D115" s="650"/>
      <c r="E115" s="650">
        <f>+E111+1</f>
        <v>57</v>
      </c>
      <c r="F115" s="650" t="s">
        <v>321</v>
      </c>
      <c r="G115" s="20">
        <f>+G114+1</f>
        <v>112</v>
      </c>
      <c r="H115" s="82" t="s">
        <v>322</v>
      </c>
      <c r="I115" s="82" t="s">
        <v>468</v>
      </c>
      <c r="J115" s="133" t="s">
        <v>1116</v>
      </c>
      <c r="K115" s="133">
        <v>4.5999999999999996</v>
      </c>
      <c r="L115" s="133"/>
      <c r="M115" s="192" t="s">
        <v>1114</v>
      </c>
      <c r="N115" s="132"/>
      <c r="O115" s="42" t="s">
        <v>323</v>
      </c>
      <c r="P115" s="43" t="s">
        <v>487</v>
      </c>
      <c r="Q115" s="370" t="s">
        <v>488</v>
      </c>
      <c r="R115" s="369">
        <v>1</v>
      </c>
      <c r="S115" s="368">
        <v>8.64</v>
      </c>
      <c r="T115" s="196">
        <v>1.6</v>
      </c>
      <c r="U115" s="196">
        <v>2.9</v>
      </c>
      <c r="V115" s="196">
        <v>4.1900000000000004</v>
      </c>
      <c r="W115" s="196">
        <v>7.07</v>
      </c>
      <c r="X115" s="367">
        <v>3</v>
      </c>
      <c r="Y115" s="367">
        <v>1</v>
      </c>
      <c r="Z115" s="642"/>
    </row>
    <row r="116" spans="1:26" ht="32.25" thickBot="1">
      <c r="A116" s="671"/>
      <c r="B116" s="651"/>
      <c r="C116" s="651"/>
      <c r="D116" s="651"/>
      <c r="E116" s="651"/>
      <c r="F116" s="651"/>
      <c r="G116" s="38">
        <f>+G115+1</f>
        <v>113</v>
      </c>
      <c r="H116" s="45" t="s">
        <v>324</v>
      </c>
      <c r="I116" s="45" t="s">
        <v>469</v>
      </c>
      <c r="J116" s="40" t="s">
        <v>1115</v>
      </c>
      <c r="K116" s="40">
        <v>217</v>
      </c>
      <c r="L116" s="40"/>
      <c r="M116" s="191" t="s">
        <v>1114</v>
      </c>
      <c r="N116" s="411"/>
      <c r="O116" s="28" t="s">
        <v>241</v>
      </c>
      <c r="P116" s="46" t="s">
        <v>243</v>
      </c>
      <c r="Q116" s="355" t="s">
        <v>325</v>
      </c>
      <c r="R116" s="354">
        <v>1</v>
      </c>
      <c r="S116" s="353">
        <v>300</v>
      </c>
      <c r="T116" s="191">
        <f>(1.11+0.07+0.01)*100</f>
        <v>119.00000000000001</v>
      </c>
      <c r="U116" s="191">
        <v>368</v>
      </c>
      <c r="V116" s="191" t="s">
        <v>1063</v>
      </c>
      <c r="W116" s="191">
        <v>110</v>
      </c>
      <c r="X116" s="352">
        <v>3</v>
      </c>
      <c r="Y116" s="352">
        <v>1</v>
      </c>
      <c r="Z116" s="643"/>
    </row>
    <row r="117" spans="1:26" ht="284.25" customHeight="1" thickTop="1">
      <c r="A117" s="669" t="s">
        <v>356</v>
      </c>
      <c r="B117" s="649" t="s">
        <v>357</v>
      </c>
      <c r="C117" s="649">
        <f>+C111+1</f>
        <v>20</v>
      </c>
      <c r="D117" s="638" t="s">
        <v>595</v>
      </c>
      <c r="E117" s="649">
        <f>E115+1</f>
        <v>58</v>
      </c>
      <c r="F117" s="649" t="s">
        <v>596</v>
      </c>
      <c r="G117" s="20">
        <v>114</v>
      </c>
      <c r="H117" s="82" t="s">
        <v>597</v>
      </c>
      <c r="I117" s="82" t="s">
        <v>598</v>
      </c>
      <c r="J117" s="133" t="s">
        <v>1102</v>
      </c>
      <c r="K117" s="133" t="s">
        <v>499</v>
      </c>
      <c r="L117" s="133"/>
      <c r="M117" s="371" t="s">
        <v>1068</v>
      </c>
      <c r="N117" s="20" t="s">
        <v>1113</v>
      </c>
      <c r="O117" s="42" t="s">
        <v>599</v>
      </c>
      <c r="P117" s="43" t="s">
        <v>600</v>
      </c>
      <c r="Q117" s="370" t="s">
        <v>601</v>
      </c>
      <c r="R117" s="369">
        <v>3</v>
      </c>
      <c r="S117" s="368" t="s">
        <v>1076</v>
      </c>
      <c r="T117" s="368" t="s">
        <v>1076</v>
      </c>
      <c r="U117" s="368" t="s">
        <v>1077</v>
      </c>
      <c r="V117" s="368" t="s">
        <v>1077</v>
      </c>
      <c r="W117" s="368" t="s">
        <v>1076</v>
      </c>
      <c r="X117" s="367">
        <v>3</v>
      </c>
      <c r="Y117" s="367">
        <v>3</v>
      </c>
      <c r="Z117" s="635"/>
    </row>
    <row r="118" spans="1:26" ht="118.5" customHeight="1" thickBot="1">
      <c r="A118" s="670"/>
      <c r="B118" s="650"/>
      <c r="C118" s="650"/>
      <c r="D118" s="639"/>
      <c r="E118" s="651"/>
      <c r="F118" s="651"/>
      <c r="G118" s="38">
        <f t="shared" ref="G118:G126" si="7">+G117+1</f>
        <v>115</v>
      </c>
      <c r="H118" s="45" t="s">
        <v>602</v>
      </c>
      <c r="I118" s="45" t="s">
        <v>603</v>
      </c>
      <c r="J118" s="40" t="s">
        <v>1112</v>
      </c>
      <c r="K118" s="40" t="s">
        <v>499</v>
      </c>
      <c r="L118" s="40"/>
      <c r="M118" s="356" t="s">
        <v>1068</v>
      </c>
      <c r="N118" s="38" t="s">
        <v>1111</v>
      </c>
      <c r="O118" s="28" t="s">
        <v>604</v>
      </c>
      <c r="P118" s="46" t="s">
        <v>605</v>
      </c>
      <c r="Q118" s="380" t="s">
        <v>606</v>
      </c>
      <c r="R118" s="354">
        <v>3</v>
      </c>
      <c r="S118" s="353" t="s">
        <v>1076</v>
      </c>
      <c r="T118" s="191" t="s">
        <v>1076</v>
      </c>
      <c r="U118" s="191" t="s">
        <v>1077</v>
      </c>
      <c r="V118" s="191" t="s">
        <v>1063</v>
      </c>
      <c r="W118" s="191" t="s">
        <v>1076</v>
      </c>
      <c r="X118" s="352">
        <v>3</v>
      </c>
      <c r="Y118" s="352">
        <v>3</v>
      </c>
      <c r="Z118" s="636"/>
    </row>
    <row r="119" spans="1:26" ht="80.25" thickTop="1" thickBot="1">
      <c r="A119" s="670"/>
      <c r="B119" s="650"/>
      <c r="C119" s="651"/>
      <c r="D119" s="640"/>
      <c r="E119" s="344">
        <f>+E117+1</f>
        <v>59</v>
      </c>
      <c r="F119" s="1" t="s">
        <v>607</v>
      </c>
      <c r="G119" s="21">
        <f t="shared" si="7"/>
        <v>116</v>
      </c>
      <c r="H119" s="2" t="s">
        <v>470</v>
      </c>
      <c r="I119" s="2" t="s">
        <v>608</v>
      </c>
      <c r="J119" s="397" t="s">
        <v>505</v>
      </c>
      <c r="K119" s="126">
        <v>1</v>
      </c>
      <c r="L119" s="126"/>
      <c r="M119" s="378" t="s">
        <v>1068</v>
      </c>
      <c r="N119" s="20" t="s">
        <v>1110</v>
      </c>
      <c r="O119" s="14" t="s">
        <v>609</v>
      </c>
      <c r="P119" s="10" t="s">
        <v>610</v>
      </c>
      <c r="Q119" s="377" t="s">
        <v>611</v>
      </c>
      <c r="R119" s="394">
        <v>3</v>
      </c>
      <c r="S119" s="375">
        <v>1</v>
      </c>
      <c r="T119" s="374">
        <v>2</v>
      </c>
      <c r="U119" s="374">
        <v>0</v>
      </c>
      <c r="V119" s="374" t="s">
        <v>1063</v>
      </c>
      <c r="W119" s="374">
        <v>1</v>
      </c>
      <c r="X119" s="393">
        <v>3</v>
      </c>
      <c r="Y119" s="393">
        <v>1</v>
      </c>
      <c r="Z119" s="637"/>
    </row>
    <row r="120" spans="1:26" ht="79.5" thickTop="1">
      <c r="A120" s="670"/>
      <c r="B120" s="650"/>
      <c r="C120" s="649">
        <f>+C117+1</f>
        <v>21</v>
      </c>
      <c r="D120" s="639" t="s">
        <v>612</v>
      </c>
      <c r="E120" s="649">
        <f>+E119+1</f>
        <v>60</v>
      </c>
      <c r="F120" s="650" t="s">
        <v>613</v>
      </c>
      <c r="G120" s="20">
        <f t="shared" si="7"/>
        <v>117</v>
      </c>
      <c r="H120" s="82" t="s">
        <v>614</v>
      </c>
      <c r="I120" s="82" t="s">
        <v>615</v>
      </c>
      <c r="J120" s="133" t="s">
        <v>1109</v>
      </c>
      <c r="K120" s="133" t="s">
        <v>663</v>
      </c>
      <c r="L120" s="133"/>
      <c r="M120" s="371" t="s">
        <v>1068</v>
      </c>
      <c r="N120" s="20" t="s">
        <v>1108</v>
      </c>
      <c r="O120" s="42" t="s">
        <v>616</v>
      </c>
      <c r="P120" s="43" t="s">
        <v>617</v>
      </c>
      <c r="Q120" s="370" t="s">
        <v>618</v>
      </c>
      <c r="R120" s="369">
        <v>1</v>
      </c>
      <c r="S120" s="368" t="s">
        <v>1076</v>
      </c>
      <c r="T120" s="196" t="s">
        <v>1077</v>
      </c>
      <c r="U120" s="196" t="s">
        <v>1077</v>
      </c>
      <c r="V120" s="196" t="s">
        <v>1077</v>
      </c>
      <c r="W120" s="196" t="s">
        <v>1063</v>
      </c>
      <c r="X120" s="367">
        <v>1</v>
      </c>
      <c r="Y120" s="367">
        <v>1</v>
      </c>
      <c r="Z120" s="635"/>
    </row>
    <row r="121" spans="1:26" ht="384" customHeight="1" thickBot="1">
      <c r="A121" s="670"/>
      <c r="B121" s="650"/>
      <c r="C121" s="650"/>
      <c r="D121" s="639"/>
      <c r="E121" s="651"/>
      <c r="F121" s="651"/>
      <c r="G121" s="38">
        <f t="shared" si="7"/>
        <v>118</v>
      </c>
      <c r="H121" s="4" t="s">
        <v>619</v>
      </c>
      <c r="I121" s="4" t="s">
        <v>620</v>
      </c>
      <c r="J121" s="40" t="s">
        <v>1107</v>
      </c>
      <c r="K121" s="357" t="s">
        <v>663</v>
      </c>
      <c r="L121" s="40"/>
      <c r="M121" s="381" t="s">
        <v>1068</v>
      </c>
      <c r="N121" s="114" t="s">
        <v>1106</v>
      </c>
      <c r="O121" s="13" t="s">
        <v>621</v>
      </c>
      <c r="P121" s="9" t="s">
        <v>622</v>
      </c>
      <c r="Q121" s="380" t="s">
        <v>623</v>
      </c>
      <c r="R121" s="354">
        <v>3</v>
      </c>
      <c r="S121" s="353" t="s">
        <v>1077</v>
      </c>
      <c r="T121" s="353" t="s">
        <v>1077</v>
      </c>
      <c r="U121" s="353" t="s">
        <v>1077</v>
      </c>
      <c r="V121" s="353" t="s">
        <v>1063</v>
      </c>
      <c r="W121" s="353" t="s">
        <v>1063</v>
      </c>
      <c r="X121" s="352">
        <v>1</v>
      </c>
      <c r="Y121" s="352">
        <v>3</v>
      </c>
      <c r="Z121" s="636"/>
    </row>
    <row r="122" spans="1:26" ht="354" customHeight="1" thickTop="1">
      <c r="A122" s="670"/>
      <c r="B122" s="650"/>
      <c r="C122" s="650"/>
      <c r="D122" s="639"/>
      <c r="E122" s="650">
        <f>+E120+1</f>
        <v>61</v>
      </c>
      <c r="F122" s="650" t="s">
        <v>624</v>
      </c>
      <c r="G122" s="20">
        <f t="shared" si="7"/>
        <v>119</v>
      </c>
      <c r="H122" s="410" t="s">
        <v>625</v>
      </c>
      <c r="I122" s="410" t="s">
        <v>626</v>
      </c>
      <c r="J122" s="133" t="s">
        <v>1105</v>
      </c>
      <c r="K122" s="133" t="s">
        <v>1077</v>
      </c>
      <c r="L122" s="133"/>
      <c r="M122" s="371" t="s">
        <v>1068</v>
      </c>
      <c r="N122" s="113" t="s">
        <v>1104</v>
      </c>
      <c r="O122" s="42" t="s">
        <v>627</v>
      </c>
      <c r="P122" s="43" t="s">
        <v>628</v>
      </c>
      <c r="Q122" s="370" t="s">
        <v>629</v>
      </c>
      <c r="R122" s="369">
        <v>5</v>
      </c>
      <c r="S122" s="196" t="s">
        <v>1103</v>
      </c>
      <c r="T122" s="196" t="s">
        <v>1103</v>
      </c>
      <c r="U122" s="196" t="s">
        <v>1077</v>
      </c>
      <c r="V122" s="196" t="s">
        <v>1063</v>
      </c>
      <c r="W122" s="196" t="s">
        <v>1063</v>
      </c>
      <c r="X122" s="367">
        <v>3</v>
      </c>
      <c r="Y122" s="367">
        <v>5</v>
      </c>
      <c r="Z122" s="636"/>
    </row>
    <row r="123" spans="1:26" ht="342.75" customHeight="1" thickBot="1">
      <c r="A123" s="670"/>
      <c r="B123" s="650"/>
      <c r="C123" s="651"/>
      <c r="D123" s="640"/>
      <c r="E123" s="651"/>
      <c r="F123" s="651"/>
      <c r="G123" s="38">
        <f t="shared" si="7"/>
        <v>120</v>
      </c>
      <c r="H123" s="45" t="s">
        <v>630</v>
      </c>
      <c r="I123" s="45" t="s">
        <v>631</v>
      </c>
      <c r="J123" s="40" t="s">
        <v>1102</v>
      </c>
      <c r="K123" s="40" t="s">
        <v>499</v>
      </c>
      <c r="L123" s="40"/>
      <c r="M123" s="381" t="s">
        <v>1068</v>
      </c>
      <c r="N123" s="409" t="s">
        <v>1101</v>
      </c>
      <c r="O123" s="13" t="s">
        <v>632</v>
      </c>
      <c r="P123" s="9" t="s">
        <v>633</v>
      </c>
      <c r="Q123" s="380" t="s">
        <v>634</v>
      </c>
      <c r="R123" s="354">
        <v>1</v>
      </c>
      <c r="S123" s="353" t="s">
        <v>1076</v>
      </c>
      <c r="T123" s="191" t="s">
        <v>1076</v>
      </c>
      <c r="U123" s="191" t="s">
        <v>1076</v>
      </c>
      <c r="V123" s="191" t="s">
        <v>1063</v>
      </c>
      <c r="W123" s="191" t="s">
        <v>1063</v>
      </c>
      <c r="X123" s="352">
        <v>1</v>
      </c>
      <c r="Y123" s="352">
        <v>1</v>
      </c>
      <c r="Z123" s="637"/>
    </row>
    <row r="124" spans="1:26" ht="21.75" thickTop="1">
      <c r="A124" s="670"/>
      <c r="B124" s="650"/>
      <c r="C124" s="649">
        <f>+C120+1</f>
        <v>22</v>
      </c>
      <c r="D124" s="639" t="s">
        <v>635</v>
      </c>
      <c r="E124" s="649">
        <f>+E122+1</f>
        <v>62</v>
      </c>
      <c r="F124" s="649" t="s">
        <v>636</v>
      </c>
      <c r="G124" s="115">
        <f t="shared" si="7"/>
        <v>121</v>
      </c>
      <c r="H124" s="82" t="s">
        <v>637</v>
      </c>
      <c r="I124" s="82" t="s">
        <v>638</v>
      </c>
      <c r="J124" s="133" t="s">
        <v>505</v>
      </c>
      <c r="K124" s="133" t="s">
        <v>1063</v>
      </c>
      <c r="L124" s="133"/>
      <c r="M124" s="192"/>
      <c r="N124" s="132" t="s">
        <v>1100</v>
      </c>
      <c r="O124" s="42" t="s">
        <v>639</v>
      </c>
      <c r="P124" s="43" t="s">
        <v>489</v>
      </c>
      <c r="Q124" s="370" t="s">
        <v>490</v>
      </c>
      <c r="R124" s="408" t="s">
        <v>1063</v>
      </c>
      <c r="S124" s="368">
        <v>6.9</v>
      </c>
      <c r="T124" s="196">
        <v>3.8</v>
      </c>
      <c r="U124" s="196">
        <v>3.4</v>
      </c>
      <c r="V124" s="196">
        <v>3.7</v>
      </c>
      <c r="W124" s="196" t="s">
        <v>1063</v>
      </c>
      <c r="X124" s="407" t="s">
        <v>1063</v>
      </c>
      <c r="Y124" s="407" t="s">
        <v>1063</v>
      </c>
      <c r="Z124" s="635"/>
    </row>
    <row r="125" spans="1:26" ht="90.75" customHeight="1">
      <c r="A125" s="670"/>
      <c r="B125" s="650"/>
      <c r="C125" s="650"/>
      <c r="D125" s="639"/>
      <c r="E125" s="650"/>
      <c r="F125" s="650"/>
      <c r="G125" s="51">
        <f t="shared" si="7"/>
        <v>122</v>
      </c>
      <c r="H125" s="135" t="s">
        <v>640</v>
      </c>
      <c r="I125" s="135" t="s">
        <v>1099</v>
      </c>
      <c r="J125" s="131" t="s">
        <v>510</v>
      </c>
      <c r="K125" s="364">
        <v>100</v>
      </c>
      <c r="L125" s="131"/>
      <c r="M125" s="193" t="s">
        <v>1098</v>
      </c>
      <c r="N125" s="51" t="s">
        <v>1074</v>
      </c>
      <c r="O125" s="48" t="s">
        <v>1</v>
      </c>
      <c r="P125" s="49" t="s">
        <v>2</v>
      </c>
      <c r="Q125" s="362" t="s">
        <v>3</v>
      </c>
      <c r="R125" s="361">
        <v>1</v>
      </c>
      <c r="S125" s="360" t="s">
        <v>1063</v>
      </c>
      <c r="T125" s="360" t="s">
        <v>1063</v>
      </c>
      <c r="U125" s="360" t="s">
        <v>1063</v>
      </c>
      <c r="V125" s="360" t="s">
        <v>1063</v>
      </c>
      <c r="W125" s="360" t="s">
        <v>1063</v>
      </c>
      <c r="X125" s="359" t="s">
        <v>1063</v>
      </c>
      <c r="Y125" s="359">
        <v>1</v>
      </c>
      <c r="Z125" s="636"/>
    </row>
    <row r="126" spans="1:26" ht="78.75">
      <c r="A126" s="670"/>
      <c r="B126" s="650"/>
      <c r="C126" s="650"/>
      <c r="D126" s="639"/>
      <c r="E126" s="650"/>
      <c r="F126" s="650"/>
      <c r="G126" s="51">
        <f t="shared" si="7"/>
        <v>123</v>
      </c>
      <c r="H126" s="135" t="s">
        <v>4</v>
      </c>
      <c r="I126" s="135" t="s">
        <v>5</v>
      </c>
      <c r="J126" s="131" t="s">
        <v>510</v>
      </c>
      <c r="K126" s="364">
        <v>100</v>
      </c>
      <c r="L126" s="131"/>
      <c r="M126" s="201" t="s">
        <v>1097</v>
      </c>
      <c r="N126" s="115" t="s">
        <v>1074</v>
      </c>
      <c r="O126" s="52">
        <v>1</v>
      </c>
      <c r="P126" s="49" t="s">
        <v>6</v>
      </c>
      <c r="Q126" s="362" t="s">
        <v>7</v>
      </c>
      <c r="R126" s="361">
        <v>1</v>
      </c>
      <c r="S126" s="360">
        <v>100</v>
      </c>
      <c r="T126" s="190">
        <v>100</v>
      </c>
      <c r="U126" s="190">
        <v>0</v>
      </c>
      <c r="V126" s="190" t="s">
        <v>1063</v>
      </c>
      <c r="W126" s="190" t="s">
        <v>1063</v>
      </c>
      <c r="X126" s="366">
        <v>3</v>
      </c>
      <c r="Y126" s="366">
        <v>1</v>
      </c>
      <c r="Z126" s="636"/>
    </row>
    <row r="127" spans="1:26" ht="139.5" customHeight="1" thickBot="1">
      <c r="A127" s="670"/>
      <c r="B127" s="651"/>
      <c r="C127" s="651"/>
      <c r="D127" s="640"/>
      <c r="E127" s="651"/>
      <c r="F127" s="651"/>
      <c r="G127" s="38">
        <f>G126+1</f>
        <v>124</v>
      </c>
      <c r="H127" s="45" t="s">
        <v>625</v>
      </c>
      <c r="I127" s="45" t="s">
        <v>8</v>
      </c>
      <c r="J127" s="40" t="s">
        <v>1096</v>
      </c>
      <c r="K127" s="40" t="s">
        <v>1077</v>
      </c>
      <c r="L127" s="40"/>
      <c r="M127" s="381" t="s">
        <v>1068</v>
      </c>
      <c r="N127" s="114" t="s">
        <v>1095</v>
      </c>
      <c r="O127" s="13" t="s">
        <v>9</v>
      </c>
      <c r="P127" s="9" t="s">
        <v>10</v>
      </c>
      <c r="Q127" s="380" t="s">
        <v>11</v>
      </c>
      <c r="R127" s="354">
        <v>5</v>
      </c>
      <c r="S127" s="353" t="s">
        <v>1063</v>
      </c>
      <c r="T127" s="353" t="s">
        <v>1063</v>
      </c>
      <c r="U127" s="353" t="s">
        <v>1063</v>
      </c>
      <c r="V127" s="353" t="s">
        <v>1063</v>
      </c>
      <c r="W127" s="353" t="s">
        <v>1063</v>
      </c>
      <c r="X127" s="406" t="s">
        <v>1063</v>
      </c>
      <c r="Y127" s="406">
        <v>5</v>
      </c>
      <c r="Z127" s="637"/>
    </row>
    <row r="128" spans="1:26" ht="258.75" customHeight="1" thickTop="1">
      <c r="A128" s="670"/>
      <c r="B128" s="649" t="s">
        <v>358</v>
      </c>
      <c r="C128" s="649">
        <f>+C124+1</f>
        <v>23</v>
      </c>
      <c r="D128" s="638" t="s">
        <v>12</v>
      </c>
      <c r="E128" s="649">
        <f>E124+1</f>
        <v>63</v>
      </c>
      <c r="F128" s="649" t="s">
        <v>13</v>
      </c>
      <c r="G128" s="20">
        <v>125</v>
      </c>
      <c r="H128" s="82" t="s">
        <v>14</v>
      </c>
      <c r="I128" s="82" t="s">
        <v>14</v>
      </c>
      <c r="J128" s="133" t="s">
        <v>510</v>
      </c>
      <c r="K128" s="405">
        <v>44.91</v>
      </c>
      <c r="L128" s="133"/>
      <c r="M128" s="404" t="s">
        <v>1068</v>
      </c>
      <c r="N128" s="20" t="s">
        <v>1094</v>
      </c>
      <c r="O128" s="62" t="s">
        <v>15</v>
      </c>
      <c r="P128" s="63" t="s">
        <v>16</v>
      </c>
      <c r="Q128" s="382" t="s">
        <v>17</v>
      </c>
      <c r="R128" s="369">
        <v>3</v>
      </c>
      <c r="S128" s="368">
        <v>86</v>
      </c>
      <c r="T128" s="196">
        <v>45.9</v>
      </c>
      <c r="U128" s="196">
        <v>100</v>
      </c>
      <c r="V128" s="196">
        <v>45</v>
      </c>
      <c r="W128" s="196">
        <v>49</v>
      </c>
      <c r="X128" s="367">
        <v>3</v>
      </c>
      <c r="Y128" s="367">
        <v>3</v>
      </c>
      <c r="Z128" s="635"/>
    </row>
    <row r="129" spans="1:26" ht="101.25" customHeight="1">
      <c r="A129" s="670"/>
      <c r="B129" s="650"/>
      <c r="C129" s="650"/>
      <c r="D129" s="639"/>
      <c r="E129" s="650"/>
      <c r="F129" s="650"/>
      <c r="G129" s="51">
        <f>+G128+1</f>
        <v>126</v>
      </c>
      <c r="H129" s="135" t="s">
        <v>18</v>
      </c>
      <c r="I129" s="135" t="s">
        <v>18</v>
      </c>
      <c r="J129" s="131" t="s">
        <v>510</v>
      </c>
      <c r="K129" s="131" t="s">
        <v>1063</v>
      </c>
      <c r="L129" s="131"/>
      <c r="M129" s="387" t="s">
        <v>1068</v>
      </c>
      <c r="N129" s="403" t="s">
        <v>1093</v>
      </c>
      <c r="O129" s="65" t="s">
        <v>15</v>
      </c>
      <c r="P129" s="66" t="s">
        <v>16</v>
      </c>
      <c r="Q129" s="386" t="s">
        <v>17</v>
      </c>
      <c r="R129" s="361" t="s">
        <v>1063</v>
      </c>
      <c r="S129" s="360">
        <v>28</v>
      </c>
      <c r="T129" s="190">
        <v>11.92</v>
      </c>
      <c r="U129" s="190" t="s">
        <v>1063</v>
      </c>
      <c r="V129" s="190" t="s">
        <v>1063</v>
      </c>
      <c r="W129" s="190">
        <v>22</v>
      </c>
      <c r="X129" s="366" t="s">
        <v>1063</v>
      </c>
      <c r="Y129" s="366" t="s">
        <v>1063</v>
      </c>
      <c r="Z129" s="636"/>
    </row>
    <row r="130" spans="1:26" ht="270.75" customHeight="1">
      <c r="A130" s="670"/>
      <c r="B130" s="650"/>
      <c r="C130" s="650"/>
      <c r="D130" s="639"/>
      <c r="E130" s="650"/>
      <c r="F130" s="650"/>
      <c r="G130" s="51">
        <v>127</v>
      </c>
      <c r="H130" s="135" t="s">
        <v>19</v>
      </c>
      <c r="I130" s="135" t="s">
        <v>20</v>
      </c>
      <c r="J130" s="131" t="s">
        <v>510</v>
      </c>
      <c r="K130" s="402">
        <v>55.07</v>
      </c>
      <c r="L130" s="131"/>
      <c r="M130" s="363" t="s">
        <v>1068</v>
      </c>
      <c r="N130" s="115" t="s">
        <v>1092</v>
      </c>
      <c r="O130" s="48" t="s">
        <v>15</v>
      </c>
      <c r="P130" s="66" t="s">
        <v>16</v>
      </c>
      <c r="Q130" s="362" t="s">
        <v>21</v>
      </c>
      <c r="R130" s="361">
        <v>3</v>
      </c>
      <c r="S130" s="360" t="s">
        <v>1063</v>
      </c>
      <c r="T130" s="360" t="s">
        <v>1063</v>
      </c>
      <c r="U130" s="360" t="s">
        <v>1063</v>
      </c>
      <c r="V130" s="360" t="s">
        <v>1063</v>
      </c>
      <c r="W130" s="360" t="s">
        <v>1063</v>
      </c>
      <c r="X130" s="359" t="s">
        <v>1063</v>
      </c>
      <c r="Y130" s="359">
        <v>3</v>
      </c>
      <c r="Z130" s="636"/>
    </row>
    <row r="131" spans="1:26" ht="237.75" customHeight="1">
      <c r="A131" s="670"/>
      <c r="B131" s="650"/>
      <c r="C131" s="650"/>
      <c r="D131" s="639"/>
      <c r="E131" s="650"/>
      <c r="F131" s="650"/>
      <c r="G131" s="51">
        <v>128</v>
      </c>
      <c r="H131" s="55" t="s">
        <v>22</v>
      </c>
      <c r="I131" s="55" t="s">
        <v>22</v>
      </c>
      <c r="J131" s="365" t="s">
        <v>510</v>
      </c>
      <c r="K131" s="402">
        <v>30.87</v>
      </c>
      <c r="L131" s="131"/>
      <c r="M131" s="363" t="s">
        <v>1068</v>
      </c>
      <c r="N131" s="401" t="s">
        <v>1091</v>
      </c>
      <c r="O131" s="48" t="s">
        <v>15</v>
      </c>
      <c r="P131" s="66" t="s">
        <v>16</v>
      </c>
      <c r="Q131" s="362" t="s">
        <v>21</v>
      </c>
      <c r="R131" s="361">
        <v>1</v>
      </c>
      <c r="S131" s="360">
        <v>49</v>
      </c>
      <c r="T131" s="400" t="s">
        <v>1063</v>
      </c>
      <c r="U131" s="399">
        <v>0</v>
      </c>
      <c r="V131" s="399" t="s">
        <v>1063</v>
      </c>
      <c r="W131" s="398">
        <v>8</v>
      </c>
      <c r="X131" s="366">
        <v>3</v>
      </c>
      <c r="Y131" s="366">
        <v>1</v>
      </c>
      <c r="Z131" s="636"/>
    </row>
    <row r="132" spans="1:26" ht="95.25" customHeight="1" thickBot="1">
      <c r="A132" s="670"/>
      <c r="B132" s="650"/>
      <c r="C132" s="650"/>
      <c r="D132" s="639"/>
      <c r="E132" s="651"/>
      <c r="F132" s="651"/>
      <c r="G132" s="38">
        <v>129</v>
      </c>
      <c r="H132" s="144" t="s">
        <v>23</v>
      </c>
      <c r="I132" s="144" t="s">
        <v>24</v>
      </c>
      <c r="J132" s="40" t="s">
        <v>510</v>
      </c>
      <c r="K132" s="357">
        <v>0.02</v>
      </c>
      <c r="L132" s="40"/>
      <c r="M132" s="381" t="s">
        <v>1068</v>
      </c>
      <c r="N132" s="38" t="s">
        <v>1090</v>
      </c>
      <c r="O132" s="13" t="s">
        <v>15</v>
      </c>
      <c r="P132" s="46" t="s">
        <v>16</v>
      </c>
      <c r="Q132" s="380" t="s">
        <v>21</v>
      </c>
      <c r="R132" s="354">
        <v>3</v>
      </c>
      <c r="S132" s="353">
        <v>36</v>
      </c>
      <c r="T132" s="182">
        <v>2.57</v>
      </c>
      <c r="U132" s="182">
        <v>0</v>
      </c>
      <c r="V132" s="182" t="s">
        <v>1063</v>
      </c>
      <c r="W132" s="182">
        <v>9</v>
      </c>
      <c r="X132" s="352">
        <v>5</v>
      </c>
      <c r="Y132" s="352">
        <v>3</v>
      </c>
      <c r="Z132" s="636"/>
    </row>
    <row r="133" spans="1:26" ht="117" customHeight="1" thickTop="1" thickBot="1">
      <c r="A133" s="670"/>
      <c r="B133" s="651"/>
      <c r="C133" s="651"/>
      <c r="D133" s="640"/>
      <c r="E133" s="343">
        <f>E128+1</f>
        <v>64</v>
      </c>
      <c r="F133" s="1" t="s">
        <v>25</v>
      </c>
      <c r="G133" s="21">
        <v>130</v>
      </c>
      <c r="H133" s="2" t="s">
        <v>26</v>
      </c>
      <c r="I133" s="2" t="s">
        <v>27</v>
      </c>
      <c r="J133" s="397" t="s">
        <v>510</v>
      </c>
      <c r="K133" s="396">
        <v>70</v>
      </c>
      <c r="L133" s="126"/>
      <c r="M133" s="378" t="s">
        <v>1068</v>
      </c>
      <c r="N133" s="114" t="s">
        <v>1089</v>
      </c>
      <c r="O133" s="14" t="s">
        <v>15</v>
      </c>
      <c r="P133" s="395" t="s">
        <v>16</v>
      </c>
      <c r="Q133" s="377" t="s">
        <v>17</v>
      </c>
      <c r="R133" s="394">
        <v>3</v>
      </c>
      <c r="S133" s="375">
        <v>84</v>
      </c>
      <c r="T133" s="374" t="s">
        <v>1063</v>
      </c>
      <c r="U133" s="374" t="s">
        <v>1063</v>
      </c>
      <c r="V133" s="374" t="s">
        <v>1063</v>
      </c>
      <c r="W133" s="374">
        <v>71</v>
      </c>
      <c r="X133" s="393">
        <v>3</v>
      </c>
      <c r="Y133" s="393">
        <v>3</v>
      </c>
      <c r="Z133" s="637"/>
    </row>
    <row r="134" spans="1:26" ht="206.25" customHeight="1" thickTop="1">
      <c r="A134" s="670"/>
      <c r="B134" s="649" t="s">
        <v>359</v>
      </c>
      <c r="C134" s="649">
        <f>+C128+1</f>
        <v>24</v>
      </c>
      <c r="D134" s="638" t="s">
        <v>1088</v>
      </c>
      <c r="E134" s="649">
        <f>+E133+1</f>
        <v>65</v>
      </c>
      <c r="F134" s="650" t="s">
        <v>29</v>
      </c>
      <c r="G134" s="20">
        <f>+G133+1</f>
        <v>131</v>
      </c>
      <c r="H134" s="82" t="s">
        <v>30</v>
      </c>
      <c r="I134" s="82" t="s">
        <v>30</v>
      </c>
      <c r="J134" s="133" t="s">
        <v>1087</v>
      </c>
      <c r="K134" s="133" t="s">
        <v>1077</v>
      </c>
      <c r="L134" s="133"/>
      <c r="M134" s="371" t="s">
        <v>1068</v>
      </c>
      <c r="N134" s="115" t="s">
        <v>1086</v>
      </c>
      <c r="O134" s="42" t="s">
        <v>452</v>
      </c>
      <c r="P134" s="43" t="s">
        <v>31</v>
      </c>
      <c r="Q134" s="370" t="s">
        <v>32</v>
      </c>
      <c r="R134" s="369">
        <v>5</v>
      </c>
      <c r="S134" s="368" t="s">
        <v>1077</v>
      </c>
      <c r="T134" s="368" t="s">
        <v>1076</v>
      </c>
      <c r="U134" s="368" t="s">
        <v>1077</v>
      </c>
      <c r="V134" s="368" t="s">
        <v>1077</v>
      </c>
      <c r="W134" s="368" t="s">
        <v>1077</v>
      </c>
      <c r="X134" s="367">
        <v>5</v>
      </c>
      <c r="Y134" s="367">
        <v>5</v>
      </c>
      <c r="Z134" s="646"/>
    </row>
    <row r="135" spans="1:26" ht="78" customHeight="1">
      <c r="A135" s="670"/>
      <c r="B135" s="650"/>
      <c r="C135" s="650"/>
      <c r="D135" s="639"/>
      <c r="E135" s="650"/>
      <c r="F135" s="650"/>
      <c r="G135" s="115">
        <f>+G134+1</f>
        <v>132</v>
      </c>
      <c r="H135" s="36" t="s">
        <v>33</v>
      </c>
      <c r="I135" s="392" t="s">
        <v>34</v>
      </c>
      <c r="J135" s="391" t="s">
        <v>510</v>
      </c>
      <c r="K135" s="390">
        <v>78.5</v>
      </c>
      <c r="L135" s="131"/>
      <c r="M135" s="387" t="s">
        <v>1068</v>
      </c>
      <c r="N135" s="115" t="s">
        <v>1085</v>
      </c>
      <c r="O135" s="631" t="s">
        <v>15</v>
      </c>
      <c r="P135" s="629" t="s">
        <v>16</v>
      </c>
      <c r="Q135" s="644" t="s">
        <v>17</v>
      </c>
      <c r="R135" s="361">
        <v>3</v>
      </c>
      <c r="S135" s="360">
        <v>79</v>
      </c>
      <c r="T135" s="190" t="s">
        <v>1063</v>
      </c>
      <c r="U135" s="190">
        <v>64.599999999999994</v>
      </c>
      <c r="V135" s="190" t="s">
        <v>1063</v>
      </c>
      <c r="W135" s="190" t="s">
        <v>1063</v>
      </c>
      <c r="X135" s="366">
        <v>3</v>
      </c>
      <c r="Y135" s="366">
        <v>3</v>
      </c>
      <c r="Z135" s="647"/>
    </row>
    <row r="136" spans="1:26" ht="63">
      <c r="A136" s="670"/>
      <c r="B136" s="650"/>
      <c r="C136" s="650"/>
      <c r="D136" s="639"/>
      <c r="E136" s="650"/>
      <c r="F136" s="650"/>
      <c r="G136" s="115">
        <f>+G135+1</f>
        <v>133</v>
      </c>
      <c r="H136" s="55" t="s">
        <v>35</v>
      </c>
      <c r="I136" s="56" t="s">
        <v>36</v>
      </c>
      <c r="J136" s="389" t="s">
        <v>510</v>
      </c>
      <c r="K136" s="364">
        <v>14.4</v>
      </c>
      <c r="L136" s="120"/>
      <c r="M136" s="387" t="s">
        <v>1068</v>
      </c>
      <c r="N136" s="115" t="s">
        <v>1085</v>
      </c>
      <c r="O136" s="632"/>
      <c r="P136" s="630"/>
      <c r="Q136" s="645"/>
      <c r="R136" s="361">
        <v>3</v>
      </c>
      <c r="S136" s="360">
        <v>21</v>
      </c>
      <c r="T136" s="190" t="s">
        <v>1063</v>
      </c>
      <c r="U136" s="190">
        <v>35.4</v>
      </c>
      <c r="V136" s="190" t="s">
        <v>1063</v>
      </c>
      <c r="W136" s="190" t="s">
        <v>1063</v>
      </c>
      <c r="X136" s="366">
        <v>3</v>
      </c>
      <c r="Y136" s="366">
        <v>3</v>
      </c>
      <c r="Z136" s="647"/>
    </row>
    <row r="137" spans="1:26" ht="96" customHeight="1">
      <c r="A137" s="670"/>
      <c r="B137" s="650"/>
      <c r="C137" s="650"/>
      <c r="D137" s="639"/>
      <c r="E137" s="650"/>
      <c r="F137" s="650"/>
      <c r="G137" s="51">
        <f>G136+1</f>
        <v>134</v>
      </c>
      <c r="H137" s="90" t="s">
        <v>37</v>
      </c>
      <c r="I137" s="90" t="s">
        <v>38</v>
      </c>
      <c r="J137" s="388" t="s">
        <v>1084</v>
      </c>
      <c r="K137" s="364">
        <v>28.32</v>
      </c>
      <c r="L137" s="131"/>
      <c r="M137" s="387" t="s">
        <v>1083</v>
      </c>
      <c r="N137" s="115" t="s">
        <v>1082</v>
      </c>
      <c r="O137" s="65" t="s">
        <v>15</v>
      </c>
      <c r="P137" s="66" t="s">
        <v>16</v>
      </c>
      <c r="Q137" s="386" t="s">
        <v>21</v>
      </c>
      <c r="R137" s="361">
        <v>3</v>
      </c>
      <c r="S137" s="190">
        <v>15.5</v>
      </c>
      <c r="T137" s="190" t="s">
        <v>1063</v>
      </c>
      <c r="U137" s="190">
        <v>1.92</v>
      </c>
      <c r="V137" s="190" t="s">
        <v>1063</v>
      </c>
      <c r="W137" s="190" t="s">
        <v>1063</v>
      </c>
      <c r="X137" s="385" t="s">
        <v>1081</v>
      </c>
      <c r="Y137" s="366">
        <v>3</v>
      </c>
      <c r="Z137" s="647"/>
    </row>
    <row r="138" spans="1:26" ht="99" customHeight="1" thickBot="1">
      <c r="A138" s="670"/>
      <c r="B138" s="650"/>
      <c r="C138" s="650"/>
      <c r="D138" s="639"/>
      <c r="E138" s="651"/>
      <c r="F138" s="651"/>
      <c r="G138" s="114">
        <f>+G137+1</f>
        <v>135</v>
      </c>
      <c r="H138" s="86" t="s">
        <v>39</v>
      </c>
      <c r="I138" s="70" t="s">
        <v>40</v>
      </c>
      <c r="J138" s="384" t="s">
        <v>1084</v>
      </c>
      <c r="K138" s="40">
        <v>37.08</v>
      </c>
      <c r="L138" s="40"/>
      <c r="M138" s="381" t="s">
        <v>1083</v>
      </c>
      <c r="N138" s="115" t="s">
        <v>1082</v>
      </c>
      <c r="O138" s="13" t="s">
        <v>15</v>
      </c>
      <c r="P138" s="46" t="s">
        <v>16</v>
      </c>
      <c r="Q138" s="355" t="s">
        <v>17</v>
      </c>
      <c r="R138" s="354">
        <v>3</v>
      </c>
      <c r="S138" s="191">
        <v>5.7</v>
      </c>
      <c r="T138" s="191" t="s">
        <v>1063</v>
      </c>
      <c r="U138" s="191">
        <v>5.39</v>
      </c>
      <c r="V138" s="191" t="s">
        <v>1063</v>
      </c>
      <c r="W138" s="191" t="s">
        <v>1063</v>
      </c>
      <c r="X138" s="383" t="s">
        <v>1081</v>
      </c>
      <c r="Y138" s="352">
        <v>3</v>
      </c>
      <c r="Z138" s="647"/>
    </row>
    <row r="139" spans="1:26" ht="99.75" customHeight="1" thickTop="1">
      <c r="A139" s="670"/>
      <c r="B139" s="650"/>
      <c r="C139" s="650"/>
      <c r="D139" s="639"/>
      <c r="E139" s="650">
        <f>+E134+1</f>
        <v>66</v>
      </c>
      <c r="F139" s="650" t="s">
        <v>41</v>
      </c>
      <c r="G139" s="20">
        <f>+G138+1</f>
        <v>136</v>
      </c>
      <c r="H139" s="82" t="s">
        <v>42</v>
      </c>
      <c r="I139" s="82" t="s">
        <v>43</v>
      </c>
      <c r="J139" s="133" t="s">
        <v>510</v>
      </c>
      <c r="K139" s="139">
        <v>0.8</v>
      </c>
      <c r="L139" s="133"/>
      <c r="M139" s="371" t="s">
        <v>1080</v>
      </c>
      <c r="N139" s="20" t="s">
        <v>1079</v>
      </c>
      <c r="O139" s="42" t="s">
        <v>15</v>
      </c>
      <c r="P139" s="63" t="s">
        <v>16</v>
      </c>
      <c r="Q139" s="382" t="s">
        <v>17</v>
      </c>
      <c r="R139" s="369">
        <v>5</v>
      </c>
      <c r="S139" s="368">
        <v>20</v>
      </c>
      <c r="T139" s="196" t="s">
        <v>1063</v>
      </c>
      <c r="U139" s="196">
        <v>7.0000000000000007E-2</v>
      </c>
      <c r="V139" s="196">
        <v>6.5</v>
      </c>
      <c r="W139" s="196" t="s">
        <v>1063</v>
      </c>
      <c r="X139" s="367">
        <v>5</v>
      </c>
      <c r="Y139" s="367">
        <v>5</v>
      </c>
      <c r="Z139" s="647"/>
    </row>
    <row r="140" spans="1:26" ht="167.25" customHeight="1" thickBot="1">
      <c r="A140" s="670"/>
      <c r="B140" s="650"/>
      <c r="C140" s="650"/>
      <c r="D140" s="639"/>
      <c r="E140" s="651"/>
      <c r="F140" s="651"/>
      <c r="G140" s="38">
        <f>+G139+1</f>
        <v>137</v>
      </c>
      <c r="H140" s="39" t="s">
        <v>44</v>
      </c>
      <c r="I140" s="39" t="s">
        <v>45</v>
      </c>
      <c r="J140" s="40" t="s">
        <v>641</v>
      </c>
      <c r="K140" s="40" t="s">
        <v>1077</v>
      </c>
      <c r="L140" s="40"/>
      <c r="M140" s="381" t="s">
        <v>1068</v>
      </c>
      <c r="N140" s="115" t="s">
        <v>1078</v>
      </c>
      <c r="O140" s="13" t="s">
        <v>46</v>
      </c>
      <c r="P140" s="9" t="s">
        <v>47</v>
      </c>
      <c r="Q140" s="380" t="s">
        <v>48</v>
      </c>
      <c r="R140" s="354">
        <v>5</v>
      </c>
      <c r="S140" s="353" t="s">
        <v>1076</v>
      </c>
      <c r="T140" s="191" t="s">
        <v>1063</v>
      </c>
      <c r="U140" s="191" t="s">
        <v>1077</v>
      </c>
      <c r="V140" s="191" t="s">
        <v>1063</v>
      </c>
      <c r="W140" s="191" t="s">
        <v>1076</v>
      </c>
      <c r="X140" s="352">
        <v>3</v>
      </c>
      <c r="Y140" s="352">
        <v>5</v>
      </c>
      <c r="Z140" s="647"/>
    </row>
    <row r="141" spans="1:26" ht="145.5" customHeight="1" thickTop="1">
      <c r="A141" s="670"/>
      <c r="B141" s="650"/>
      <c r="C141" s="650"/>
      <c r="D141" s="639"/>
      <c r="E141" s="650">
        <f>+E139+1</f>
        <v>67</v>
      </c>
      <c r="F141" s="650" t="s">
        <v>49</v>
      </c>
      <c r="G141" s="20">
        <f>+G140+1</f>
        <v>138</v>
      </c>
      <c r="H141" s="82" t="s">
        <v>50</v>
      </c>
      <c r="I141" s="82" t="s">
        <v>51</v>
      </c>
      <c r="J141" s="133" t="s">
        <v>510</v>
      </c>
      <c r="K141" s="139">
        <v>100</v>
      </c>
      <c r="L141" s="133"/>
      <c r="M141" s="371" t="s">
        <v>1068</v>
      </c>
      <c r="N141" s="20" t="s">
        <v>1075</v>
      </c>
      <c r="O141" s="42" t="s">
        <v>329</v>
      </c>
      <c r="P141" s="43" t="s">
        <v>52</v>
      </c>
      <c r="Q141" s="370" t="s">
        <v>330</v>
      </c>
      <c r="R141" s="369">
        <v>1</v>
      </c>
      <c r="S141" s="368">
        <v>96.6</v>
      </c>
      <c r="T141" s="196" t="s">
        <v>1063</v>
      </c>
      <c r="U141" s="196" t="s">
        <v>1063</v>
      </c>
      <c r="V141" s="196">
        <v>99.62</v>
      </c>
      <c r="W141" s="196" t="s">
        <v>1063</v>
      </c>
      <c r="X141" s="367">
        <v>1</v>
      </c>
      <c r="Y141" s="367">
        <v>1</v>
      </c>
      <c r="Z141" s="647"/>
    </row>
    <row r="142" spans="1:26" ht="79.5" thickBot="1">
      <c r="A142" s="670"/>
      <c r="B142" s="651"/>
      <c r="C142" s="650"/>
      <c r="D142" s="639"/>
      <c r="E142" s="650"/>
      <c r="F142" s="650"/>
      <c r="G142" s="38">
        <f>+G141+1</f>
        <v>139</v>
      </c>
      <c r="H142" s="39" t="s">
        <v>53</v>
      </c>
      <c r="I142" s="39" t="s">
        <v>54</v>
      </c>
      <c r="J142" s="40" t="s">
        <v>510</v>
      </c>
      <c r="K142" s="357">
        <v>100</v>
      </c>
      <c r="L142" s="40"/>
      <c r="M142" s="381" t="s">
        <v>1068</v>
      </c>
      <c r="N142" s="115" t="s">
        <v>1074</v>
      </c>
      <c r="O142" s="147">
        <v>1</v>
      </c>
      <c r="P142" s="9" t="s">
        <v>55</v>
      </c>
      <c r="Q142" s="380" t="s">
        <v>7</v>
      </c>
      <c r="R142" s="354">
        <v>1</v>
      </c>
      <c r="S142" s="353" t="s">
        <v>1073</v>
      </c>
      <c r="T142" s="191">
        <v>100</v>
      </c>
      <c r="U142" s="191" t="s">
        <v>1063</v>
      </c>
      <c r="V142" s="191">
        <v>100</v>
      </c>
      <c r="W142" s="191" t="s">
        <v>1063</v>
      </c>
      <c r="X142" s="352">
        <v>1</v>
      </c>
      <c r="Y142" s="352">
        <v>1</v>
      </c>
      <c r="Z142" s="648"/>
    </row>
    <row r="143" spans="1:26" ht="66.75" customHeight="1" thickTop="1" thickBot="1">
      <c r="A143" s="670"/>
      <c r="B143" s="649" t="s">
        <v>360</v>
      </c>
      <c r="C143" s="342">
        <f>+C134+1</f>
        <v>25</v>
      </c>
      <c r="D143" s="124" t="s">
        <v>56</v>
      </c>
      <c r="E143" s="342">
        <f>+E141+1</f>
        <v>68</v>
      </c>
      <c r="F143" s="1" t="s">
        <v>57</v>
      </c>
      <c r="G143" s="21">
        <f>G142+1</f>
        <v>140</v>
      </c>
      <c r="H143" s="379" t="s">
        <v>58</v>
      </c>
      <c r="I143" s="379" t="s">
        <v>453</v>
      </c>
      <c r="J143" s="126" t="s">
        <v>510</v>
      </c>
      <c r="K143" s="126" t="s">
        <v>1070</v>
      </c>
      <c r="L143" s="126"/>
      <c r="M143" s="378" t="s">
        <v>1068</v>
      </c>
      <c r="N143" s="124" t="s">
        <v>1072</v>
      </c>
      <c r="O143" s="14" t="s">
        <v>552</v>
      </c>
      <c r="P143" s="10" t="s">
        <v>59</v>
      </c>
      <c r="Q143" s="377" t="s">
        <v>7</v>
      </c>
      <c r="R143" s="376" t="s">
        <v>1070</v>
      </c>
      <c r="S143" s="375" t="s">
        <v>1071</v>
      </c>
      <c r="T143" s="374">
        <v>8.3800000000000008</v>
      </c>
      <c r="U143" s="374" t="s">
        <v>1063</v>
      </c>
      <c r="V143" s="374" t="s">
        <v>1063</v>
      </c>
      <c r="W143" s="374" t="s">
        <v>1063</v>
      </c>
      <c r="X143" s="373" t="s">
        <v>1070</v>
      </c>
      <c r="Y143" s="373" t="s">
        <v>1070</v>
      </c>
      <c r="Z143" s="372" t="s">
        <v>1070</v>
      </c>
    </row>
    <row r="144" spans="1:26" ht="96" customHeight="1" thickTop="1">
      <c r="A144" s="670"/>
      <c r="B144" s="650"/>
      <c r="C144" s="649">
        <f>+C143+1</f>
        <v>26</v>
      </c>
      <c r="D144" s="639" t="s">
        <v>60</v>
      </c>
      <c r="E144" s="649">
        <v>69</v>
      </c>
      <c r="F144" s="650" t="s">
        <v>61</v>
      </c>
      <c r="G144" s="113">
        <f>G143+1</f>
        <v>141</v>
      </c>
      <c r="H144" s="82" t="s">
        <v>62</v>
      </c>
      <c r="I144" s="82" t="s">
        <v>63</v>
      </c>
      <c r="J144" s="133" t="s">
        <v>510</v>
      </c>
      <c r="K144" s="139">
        <v>14.36</v>
      </c>
      <c r="L144" s="133"/>
      <c r="M144" s="371" t="s">
        <v>1068</v>
      </c>
      <c r="N144" s="20" t="s">
        <v>1069</v>
      </c>
      <c r="O144" s="42" t="s">
        <v>15</v>
      </c>
      <c r="P144" s="63" t="s">
        <v>16</v>
      </c>
      <c r="Q144" s="370" t="s">
        <v>21</v>
      </c>
      <c r="R144" s="369">
        <v>3</v>
      </c>
      <c r="S144" s="368" t="s">
        <v>1063</v>
      </c>
      <c r="T144" s="196" t="s">
        <v>1063</v>
      </c>
      <c r="U144" s="196">
        <v>0.02</v>
      </c>
      <c r="V144" s="196">
        <v>1.5</v>
      </c>
      <c r="W144" s="196" t="s">
        <v>1063</v>
      </c>
      <c r="X144" s="367">
        <v>5</v>
      </c>
      <c r="Y144" s="367">
        <v>3</v>
      </c>
      <c r="Z144" s="635"/>
    </row>
    <row r="145" spans="1:26" ht="99.75" customHeight="1">
      <c r="A145" s="670"/>
      <c r="B145" s="650"/>
      <c r="C145" s="650"/>
      <c r="D145" s="639"/>
      <c r="E145" s="650"/>
      <c r="F145" s="650"/>
      <c r="G145" s="51">
        <f>G144+1</f>
        <v>142</v>
      </c>
      <c r="H145" s="55" t="s">
        <v>64</v>
      </c>
      <c r="I145" s="55" t="s">
        <v>64</v>
      </c>
      <c r="J145" s="365" t="s">
        <v>510</v>
      </c>
      <c r="K145" s="364">
        <v>6.4</v>
      </c>
      <c r="L145" s="131"/>
      <c r="M145" s="363" t="s">
        <v>1068</v>
      </c>
      <c r="N145" s="51" t="s">
        <v>1067</v>
      </c>
      <c r="O145" s="48" t="s">
        <v>15</v>
      </c>
      <c r="P145" s="66" t="s">
        <v>16</v>
      </c>
      <c r="Q145" s="362" t="s">
        <v>21</v>
      </c>
      <c r="R145" s="361">
        <v>3</v>
      </c>
      <c r="S145" s="360">
        <v>32</v>
      </c>
      <c r="T145" s="190" t="s">
        <v>1063</v>
      </c>
      <c r="U145" s="190">
        <v>10.9</v>
      </c>
      <c r="V145" s="190" t="s">
        <v>1063</v>
      </c>
      <c r="W145" s="190" t="s">
        <v>1063</v>
      </c>
      <c r="X145" s="366">
        <v>1</v>
      </c>
      <c r="Y145" s="366">
        <v>1</v>
      </c>
      <c r="Z145" s="636"/>
    </row>
    <row r="146" spans="1:26" ht="96" customHeight="1">
      <c r="A146" s="670"/>
      <c r="B146" s="650"/>
      <c r="C146" s="650"/>
      <c r="D146" s="639"/>
      <c r="E146" s="650"/>
      <c r="F146" s="650"/>
      <c r="G146" s="111">
        <f>G145+1</f>
        <v>143</v>
      </c>
      <c r="H146" s="55" t="s">
        <v>65</v>
      </c>
      <c r="I146" s="55" t="s">
        <v>454</v>
      </c>
      <c r="J146" s="365" t="s">
        <v>510</v>
      </c>
      <c r="K146" s="364">
        <v>-11.77</v>
      </c>
      <c r="L146" s="131"/>
      <c r="M146" s="363" t="s">
        <v>1066</v>
      </c>
      <c r="N146" s="51" t="s">
        <v>1065</v>
      </c>
      <c r="O146" s="48" t="s">
        <v>15</v>
      </c>
      <c r="P146" s="66" t="s">
        <v>16</v>
      </c>
      <c r="Q146" s="362" t="s">
        <v>21</v>
      </c>
      <c r="R146" s="361">
        <v>1</v>
      </c>
      <c r="S146" s="360" t="s">
        <v>1063</v>
      </c>
      <c r="T146" s="360" t="s">
        <v>1063</v>
      </c>
      <c r="U146" s="360" t="s">
        <v>1063</v>
      </c>
      <c r="V146" s="360" t="s">
        <v>1063</v>
      </c>
      <c r="W146" s="360" t="s">
        <v>1063</v>
      </c>
      <c r="X146" s="359" t="s">
        <v>1063</v>
      </c>
      <c r="Y146" s="359">
        <v>1</v>
      </c>
      <c r="Z146" s="636"/>
    </row>
    <row r="147" spans="1:26" ht="88.5" customHeight="1" thickBot="1">
      <c r="A147" s="671"/>
      <c r="B147" s="651"/>
      <c r="C147" s="651"/>
      <c r="D147" s="640"/>
      <c r="E147" s="651"/>
      <c r="F147" s="651"/>
      <c r="G147" s="38">
        <f>G146+1</f>
        <v>144</v>
      </c>
      <c r="H147" s="45" t="s">
        <v>66</v>
      </c>
      <c r="I147" s="45" t="s">
        <v>67</v>
      </c>
      <c r="J147" s="358" t="s">
        <v>510</v>
      </c>
      <c r="K147" s="357">
        <v>-27.09</v>
      </c>
      <c r="L147" s="40"/>
      <c r="M147" s="356" t="s">
        <v>1066</v>
      </c>
      <c r="N147" s="114" t="s">
        <v>1065</v>
      </c>
      <c r="O147" s="28" t="s">
        <v>68</v>
      </c>
      <c r="P147" s="46" t="s">
        <v>69</v>
      </c>
      <c r="Q147" s="355" t="s">
        <v>70</v>
      </c>
      <c r="R147" s="354">
        <v>1</v>
      </c>
      <c r="S147" s="353" t="s">
        <v>1064</v>
      </c>
      <c r="T147" s="191" t="s">
        <v>1063</v>
      </c>
      <c r="U147" s="191">
        <v>0</v>
      </c>
      <c r="V147" s="191" t="s">
        <v>1063</v>
      </c>
      <c r="W147" s="191" t="s">
        <v>1063</v>
      </c>
      <c r="X147" s="352">
        <v>1</v>
      </c>
      <c r="Y147" s="352">
        <v>1</v>
      </c>
      <c r="Z147" s="637"/>
    </row>
    <row r="148" spans="1:26" ht="16.5" thickTop="1">
      <c r="A148" s="108"/>
      <c r="B148" s="108"/>
      <c r="C148" s="109"/>
    </row>
    <row r="149" spans="1:26" ht="15.75">
      <c r="A149" s="108"/>
      <c r="B149" s="108"/>
      <c r="C149" s="109"/>
    </row>
    <row r="150" spans="1:26" ht="15.75">
      <c r="A150" s="108"/>
      <c r="B150" s="108"/>
      <c r="C150" s="109"/>
    </row>
    <row r="151" spans="1:26" ht="15.75">
      <c r="A151" s="108"/>
      <c r="B151" s="108"/>
      <c r="C151" s="108"/>
    </row>
    <row r="152" spans="1:26" ht="15"/>
    <row r="153" spans="1:26" ht="15"/>
    <row r="154" spans="1:26" ht="15"/>
    <row r="155" spans="1:26" ht="15"/>
    <row r="156" spans="1:26" ht="15"/>
    <row r="157" spans="1:26" ht="15"/>
    <row r="158" spans="1:26" ht="15"/>
    <row r="159" spans="1:26" ht="15"/>
    <row r="160" spans="1:26" ht="15"/>
    <row r="161" ht="15"/>
    <row r="162" ht="15"/>
    <row r="163" ht="15"/>
    <row r="164" ht="15"/>
    <row r="165" ht="15"/>
    <row r="166" ht="15"/>
    <row r="167" ht="15"/>
    <row r="168" ht="15"/>
    <row r="169" ht="15"/>
    <row r="170" ht="15"/>
    <row r="171" ht="15"/>
    <row r="172" ht="15"/>
    <row r="173" ht="15"/>
    <row r="174" ht="15"/>
    <row r="175" ht="15"/>
    <row r="176" ht="15"/>
    <row r="177" ht="15"/>
    <row r="178" ht="15"/>
    <row r="179" ht="15"/>
    <row r="180" ht="15"/>
    <row r="181" ht="15"/>
    <row r="182" ht="15"/>
    <row r="183" ht="15"/>
    <row r="184" ht="15"/>
    <row r="185" ht="15"/>
    <row r="186" ht="15"/>
    <row r="187" ht="15"/>
    <row r="188" ht="15"/>
    <row r="189" ht="15"/>
    <row r="190" ht="15"/>
    <row r="191" ht="15"/>
    <row r="192" ht="15"/>
    <row r="193" ht="15"/>
    <row r="194" ht="15"/>
    <row r="195" ht="15"/>
    <row r="196" ht="15"/>
    <row r="197" ht="15"/>
    <row r="198" ht="15"/>
    <row r="199" ht="15"/>
    <row r="200" ht="15"/>
    <row r="201" ht="15"/>
    <row r="202" ht="15"/>
    <row r="203" ht="15"/>
    <row r="204" ht="15"/>
    <row r="205" ht="15"/>
    <row r="206" ht="15"/>
    <row r="207" ht="15"/>
    <row r="208" ht="15"/>
    <row r="209" ht="15"/>
    <row r="210" ht="15"/>
    <row r="211" ht="15"/>
    <row r="212" ht="15"/>
    <row r="213" ht="15"/>
    <row r="214" ht="15"/>
  </sheetData>
  <mergeCells count="182">
    <mergeCell ref="Z100:Z110"/>
    <mergeCell ref="Z91:Z99"/>
    <mergeCell ref="Z124:Z127"/>
    <mergeCell ref="Z117:Z119"/>
    <mergeCell ref="Z120:Z123"/>
    <mergeCell ref="D61:D72"/>
    <mergeCell ref="Z58:Z60"/>
    <mergeCell ref="Z52:Z57"/>
    <mergeCell ref="E91:E94"/>
    <mergeCell ref="N88:N90"/>
    <mergeCell ref="E61:E65"/>
    <mergeCell ref="E68:E72"/>
    <mergeCell ref="G68:G69"/>
    <mergeCell ref="F56:F57"/>
    <mergeCell ref="M97:M98"/>
    <mergeCell ref="I62:I65"/>
    <mergeCell ref="I70:I71"/>
    <mergeCell ref="I95:I98"/>
    <mergeCell ref="F54:F55"/>
    <mergeCell ref="E111:E114"/>
    <mergeCell ref="F68:F72"/>
    <mergeCell ref="E95:E98"/>
    <mergeCell ref="E88:E89"/>
    <mergeCell ref="E52:E53"/>
    <mergeCell ref="E56:E57"/>
    <mergeCell ref="F141:F142"/>
    <mergeCell ref="F88:F89"/>
    <mergeCell ref="D86:D87"/>
    <mergeCell ref="D91:D99"/>
    <mergeCell ref="E141:E142"/>
    <mergeCell ref="D124:D127"/>
    <mergeCell ref="E124:E127"/>
    <mergeCell ref="E122:E123"/>
    <mergeCell ref="F122:F123"/>
    <mergeCell ref="E115:E116"/>
    <mergeCell ref="D128:D133"/>
    <mergeCell ref="F124:F127"/>
    <mergeCell ref="E134:E138"/>
    <mergeCell ref="Z1:Z2"/>
    <mergeCell ref="Z88:Z90"/>
    <mergeCell ref="S1:W1"/>
    <mergeCell ref="AA3:AA8"/>
    <mergeCell ref="AA12:AA18"/>
    <mergeCell ref="Z33:Z36"/>
    <mergeCell ref="Z38:Z49"/>
    <mergeCell ref="Z76:Z85"/>
    <mergeCell ref="X1:X2"/>
    <mergeCell ref="Z86:Z87"/>
    <mergeCell ref="Z73:Z75"/>
    <mergeCell ref="Z3:Z8"/>
    <mergeCell ref="Z9:Z11"/>
    <mergeCell ref="Z61:Z72"/>
    <mergeCell ref="Z12:Z18"/>
    <mergeCell ref="Z29:Z32"/>
    <mergeCell ref="Z19:Z28"/>
    <mergeCell ref="V64:V65"/>
    <mergeCell ref="Y1:Y2"/>
    <mergeCell ref="C73:C75"/>
    <mergeCell ref="C58:C60"/>
    <mergeCell ref="C134:C142"/>
    <mergeCell ref="C52:C57"/>
    <mergeCell ref="C61:C72"/>
    <mergeCell ref="B128:B133"/>
    <mergeCell ref="B91:B116"/>
    <mergeCell ref="C128:C133"/>
    <mergeCell ref="B134:B142"/>
    <mergeCell ref="C76:C85"/>
    <mergeCell ref="A50:A116"/>
    <mergeCell ref="C124:C127"/>
    <mergeCell ref="B117:B127"/>
    <mergeCell ref="B73:B90"/>
    <mergeCell ref="B50:B60"/>
    <mergeCell ref="B61:B72"/>
    <mergeCell ref="C120:C123"/>
    <mergeCell ref="C50:C51"/>
    <mergeCell ref="D38:D49"/>
    <mergeCell ref="B38:B49"/>
    <mergeCell ref="A117:A147"/>
    <mergeCell ref="C86:C87"/>
    <mergeCell ref="C88:C90"/>
    <mergeCell ref="C91:C99"/>
    <mergeCell ref="C100:C110"/>
    <mergeCell ref="D144:D147"/>
    <mergeCell ref="D50:D51"/>
    <mergeCell ref="C111:C116"/>
    <mergeCell ref="D88:D90"/>
    <mergeCell ref="D111:D116"/>
    <mergeCell ref="D73:D75"/>
    <mergeCell ref="C117:C119"/>
    <mergeCell ref="C144:C147"/>
    <mergeCell ref="B143:B147"/>
    <mergeCell ref="E19:E23"/>
    <mergeCell ref="E24:E26"/>
    <mergeCell ref="E30:E32"/>
    <mergeCell ref="E16:E18"/>
    <mergeCell ref="E13:E15"/>
    <mergeCell ref="E27:E28"/>
    <mergeCell ref="A1:A2"/>
    <mergeCell ref="B1:B2"/>
    <mergeCell ref="C1:C2"/>
    <mergeCell ref="B27:B37"/>
    <mergeCell ref="D1:D2"/>
    <mergeCell ref="C29:C32"/>
    <mergeCell ref="C33:C36"/>
    <mergeCell ref="C19:C28"/>
    <mergeCell ref="A3:A49"/>
    <mergeCell ref="C38:C49"/>
    <mergeCell ref="C9:C11"/>
    <mergeCell ref="D9:D11"/>
    <mergeCell ref="B3:B26"/>
    <mergeCell ref="C3:C8"/>
    <mergeCell ref="E47:E49"/>
    <mergeCell ref="E34:E35"/>
    <mergeCell ref="E38:E46"/>
    <mergeCell ref="F144:F147"/>
    <mergeCell ref="C12:C18"/>
    <mergeCell ref="D134:D142"/>
    <mergeCell ref="D12:D18"/>
    <mergeCell ref="D19:D28"/>
    <mergeCell ref="D58:D60"/>
    <mergeCell ref="D33:D36"/>
    <mergeCell ref="D117:D119"/>
    <mergeCell ref="E144:E147"/>
    <mergeCell ref="F139:F140"/>
    <mergeCell ref="F19:F23"/>
    <mergeCell ref="F117:F118"/>
    <mergeCell ref="E120:E121"/>
    <mergeCell ref="F50:F51"/>
    <mergeCell ref="E50:E51"/>
    <mergeCell ref="F128:F132"/>
    <mergeCell ref="E128:E132"/>
    <mergeCell ref="E100:E107"/>
    <mergeCell ref="E139:E140"/>
    <mergeCell ref="E117:E118"/>
    <mergeCell ref="D120:D123"/>
    <mergeCell ref="E54:E55"/>
    <mergeCell ref="D52:D57"/>
    <mergeCell ref="D100:D110"/>
    <mergeCell ref="H1:H2"/>
    <mergeCell ref="G1:G2"/>
    <mergeCell ref="I1:I2"/>
    <mergeCell ref="R1:R2"/>
    <mergeCell ref="K2:L2"/>
    <mergeCell ref="K1:N1"/>
    <mergeCell ref="O1:Q1"/>
    <mergeCell ref="F1:F2"/>
    <mergeCell ref="M62:M65"/>
    <mergeCell ref="N62:N65"/>
    <mergeCell ref="F38:F46"/>
    <mergeCell ref="F61:F65"/>
    <mergeCell ref="F47:F49"/>
    <mergeCell ref="F5:F7"/>
    <mergeCell ref="J1:J2"/>
    <mergeCell ref="F27:F28"/>
    <mergeCell ref="F30:F32"/>
    <mergeCell ref="F24:F26"/>
    <mergeCell ref="F34:F35"/>
    <mergeCell ref="F52:F53"/>
    <mergeCell ref="P135:P136"/>
    <mergeCell ref="O135:O136"/>
    <mergeCell ref="E1:E2"/>
    <mergeCell ref="Z144:Z147"/>
    <mergeCell ref="D76:D85"/>
    <mergeCell ref="Z128:Z133"/>
    <mergeCell ref="Z111:Z116"/>
    <mergeCell ref="Q135:Q136"/>
    <mergeCell ref="Z134:Z142"/>
    <mergeCell ref="F16:F18"/>
    <mergeCell ref="D3:D8"/>
    <mergeCell ref="E5:E7"/>
    <mergeCell ref="D29:D32"/>
    <mergeCell ref="F13:F15"/>
    <mergeCell ref="N97:N98"/>
    <mergeCell ref="F100:F107"/>
    <mergeCell ref="F95:F98"/>
    <mergeCell ref="F120:F121"/>
    <mergeCell ref="E108:E109"/>
    <mergeCell ref="F108:F109"/>
    <mergeCell ref="F91:F94"/>
    <mergeCell ref="F111:F114"/>
    <mergeCell ref="F115:F116"/>
    <mergeCell ref="F134:F138"/>
  </mergeCells>
  <conditionalFormatting sqref="X108:Y147 X3:Y99">
    <cfRule type="iconSet" priority="2">
      <iconSet iconSet="3TrafficLights2" showValue="0" reverse="1">
        <cfvo type="percent" val="0"/>
        <cfvo type="num" val="3"/>
        <cfvo type="num" val="5"/>
      </iconSet>
    </cfRule>
  </conditionalFormatting>
  <conditionalFormatting sqref="X100:Y107">
    <cfRule type="iconSet" priority="1">
      <iconSet iconSet="3TrafficLights2" showValue="0" reverse="1">
        <cfvo type="percent" val="0"/>
        <cfvo type="num" val="3"/>
        <cfvo type="num" val="5"/>
      </iconSet>
    </cfRule>
  </conditionalFormatting>
  <conditionalFormatting sqref="R3:R147">
    <cfRule type="iconSet" priority="3">
      <iconSet iconSet="3TrafficLights2" showValue="0" reverse="1">
        <cfvo type="percent" val="0"/>
        <cfvo type="num" val="3"/>
        <cfvo type="num" val="5"/>
      </iconSet>
    </cfRule>
  </conditionalFormatting>
  <pageMargins left="0" right="0" top="0.5" bottom="0.5" header="0.3" footer="0.3"/>
  <pageSetup paperSize="5" scale="45" fitToHeight="0" orientation="landscape" r:id="rId1"/>
  <rowBreaks count="7" manualBreakCount="7">
    <brk id="18" max="16383" man="1"/>
    <brk id="37" max="16383" man="1"/>
    <brk id="60" max="16383" man="1"/>
    <brk id="90" max="16383" man="1"/>
    <brk id="116" max="16383" man="1"/>
    <brk id="123" max="16383" man="1"/>
    <brk id="13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showGridLines="0" zoomScale="70" zoomScaleNormal="70" workbookViewId="0">
      <pane ySplit="5" topLeftCell="A6" activePane="bottomLeft" state="frozen"/>
      <selection activeCell="K1" sqref="K1"/>
      <selection pane="bottomLeft" activeCell="F6" sqref="F6"/>
    </sheetView>
  </sheetViews>
  <sheetFormatPr baseColWidth="10" defaultColWidth="136.5703125" defaultRowHeight="16.5"/>
  <cols>
    <col min="1" max="1" width="5.5703125" style="215" bestFit="1" customWidth="1"/>
    <col min="2" max="2" width="64" style="215" customWidth="1"/>
    <col min="3" max="3" width="6.140625" style="296" bestFit="1" customWidth="1"/>
    <col min="4" max="4" width="65.7109375" style="215" customWidth="1"/>
    <col min="5" max="5" width="8.28515625" style="297" bestFit="1" customWidth="1"/>
    <col min="6" max="6" width="46.28515625" style="298" bestFit="1" customWidth="1"/>
    <col min="7" max="7" width="8.7109375" style="299" customWidth="1"/>
    <col min="8" max="8" width="86.140625" style="300" customWidth="1"/>
    <col min="9" max="9" width="10.7109375" style="301" customWidth="1"/>
    <col min="10" max="10" width="29.42578125" style="298" customWidth="1"/>
    <col min="11" max="11" width="5.42578125" style="298" customWidth="1"/>
    <col min="12" max="12" width="16.5703125" style="298" customWidth="1"/>
    <col min="13" max="13" width="6.85546875" style="298" customWidth="1"/>
    <col min="14" max="14" width="16.5703125" style="298" customWidth="1"/>
    <col min="15" max="15" width="6.42578125" style="215" customWidth="1"/>
    <col min="16" max="16" width="7.28515625" style="298" customWidth="1"/>
    <col min="17" max="20" width="9.28515625" style="298" customWidth="1"/>
    <col min="21" max="21" width="7.85546875" style="302" customWidth="1"/>
    <col min="22" max="22" width="15.28515625" style="301" customWidth="1"/>
    <col min="23" max="23" width="26" style="303" customWidth="1"/>
    <col min="24" max="16384" width="136.5703125" style="215"/>
  </cols>
  <sheetData>
    <row r="1" spans="1:23" ht="18.75">
      <c r="A1" s="295" t="s">
        <v>1031</v>
      </c>
    </row>
    <row r="2" spans="1:23" ht="18.75">
      <c r="A2" s="295"/>
    </row>
    <row r="3" spans="1:23">
      <c r="A3" s="304" t="s">
        <v>1032</v>
      </c>
    </row>
    <row r="4" spans="1:23" ht="20.25" customHeight="1">
      <c r="I4" s="301" t="s">
        <v>1033</v>
      </c>
      <c r="S4" s="692" t="s">
        <v>1034</v>
      </c>
      <c r="T4" s="693"/>
    </row>
    <row r="5" spans="1:23" s="298" customFormat="1" ht="20.25">
      <c r="A5" s="305" t="s">
        <v>655</v>
      </c>
      <c r="B5" s="305" t="s">
        <v>345</v>
      </c>
      <c r="C5" s="306" t="s">
        <v>656</v>
      </c>
      <c r="D5" s="305" t="s">
        <v>346</v>
      </c>
      <c r="E5" s="307" t="s">
        <v>657</v>
      </c>
      <c r="F5" s="305" t="s">
        <v>506</v>
      </c>
      <c r="G5" s="308" t="s">
        <v>658</v>
      </c>
      <c r="H5" s="309" t="s">
        <v>507</v>
      </c>
      <c r="I5" s="305" t="s">
        <v>918</v>
      </c>
      <c r="J5" s="305" t="s">
        <v>1035</v>
      </c>
      <c r="K5" s="305"/>
      <c r="L5" s="305"/>
      <c r="M5" s="305"/>
      <c r="N5" s="305"/>
      <c r="Q5" s="310" t="s">
        <v>1036</v>
      </c>
      <c r="R5" s="310" t="s">
        <v>1037</v>
      </c>
      <c r="S5" s="310" t="s">
        <v>1036</v>
      </c>
      <c r="T5" s="310" t="s">
        <v>1037</v>
      </c>
      <c r="U5" s="298" t="s">
        <v>1038</v>
      </c>
      <c r="V5" s="692" t="s">
        <v>1039</v>
      </c>
      <c r="W5" s="693"/>
    </row>
    <row r="6" spans="1:23" ht="18" customHeight="1">
      <c r="A6" s="311" t="s">
        <v>980</v>
      </c>
      <c r="B6" s="690" t="s">
        <v>347</v>
      </c>
      <c r="C6" s="312" t="s">
        <v>983</v>
      </c>
      <c r="D6" s="694" t="s">
        <v>831</v>
      </c>
      <c r="E6" s="313" t="s">
        <v>992</v>
      </c>
      <c r="F6" s="216" t="s">
        <v>151</v>
      </c>
      <c r="G6" s="314" t="s">
        <v>1018</v>
      </c>
      <c r="H6" s="315" t="s">
        <v>152</v>
      </c>
      <c r="I6" s="316"/>
      <c r="J6" s="315">
        <v>6</v>
      </c>
      <c r="K6" s="216">
        <v>145</v>
      </c>
      <c r="L6" s="216">
        <f>+J6/K6</f>
        <v>4.1379310344827586E-2</v>
      </c>
      <c r="M6" s="216">
        <v>1000</v>
      </c>
      <c r="N6" s="216">
        <f>+L6*M6</f>
        <v>41.379310344827587</v>
      </c>
      <c r="O6" s="215">
        <f>ROUND(N6,0)</f>
        <v>41</v>
      </c>
      <c r="P6" s="298">
        <v>41</v>
      </c>
      <c r="Q6" s="317">
        <v>1</v>
      </c>
      <c r="R6" s="317">
        <f>+P6</f>
        <v>41</v>
      </c>
      <c r="S6" s="317">
        <v>1</v>
      </c>
      <c r="T6" s="317">
        <v>41</v>
      </c>
      <c r="U6" s="302">
        <v>41</v>
      </c>
      <c r="V6" s="316" t="s">
        <v>1040</v>
      </c>
      <c r="W6" s="216" t="s">
        <v>1041</v>
      </c>
    </row>
    <row r="7" spans="1:23" ht="18" customHeight="1">
      <c r="A7" s="311" t="s">
        <v>980</v>
      </c>
      <c r="B7" s="690"/>
      <c r="C7" s="312" t="s">
        <v>983</v>
      </c>
      <c r="D7" s="694"/>
      <c r="E7" s="313" t="s">
        <v>993</v>
      </c>
      <c r="F7" s="216" t="s">
        <v>370</v>
      </c>
      <c r="G7" s="314" t="s">
        <v>1019</v>
      </c>
      <c r="H7" s="315" t="s">
        <v>177</v>
      </c>
      <c r="I7" s="316"/>
      <c r="J7" s="315">
        <v>3</v>
      </c>
      <c r="K7" s="216">
        <v>145</v>
      </c>
      <c r="L7" s="216">
        <f t="shared" ref="L7:L31" si="0">+J7/K7</f>
        <v>2.0689655172413793E-2</v>
      </c>
      <c r="M7" s="216">
        <v>1000</v>
      </c>
      <c r="N7" s="216">
        <f t="shared" ref="N7:N31" si="1">+L7*M7</f>
        <v>20.689655172413794</v>
      </c>
      <c r="O7" s="215">
        <f t="shared" ref="O7:O31" si="2">ROUND(N7,0)</f>
        <v>21</v>
      </c>
      <c r="P7" s="298">
        <v>21</v>
      </c>
      <c r="Q7" s="317">
        <f>+Q6+P6</f>
        <v>42</v>
      </c>
      <c r="R7" s="317">
        <f>+Q8-1</f>
        <v>62</v>
      </c>
      <c r="S7" s="317">
        <v>42</v>
      </c>
      <c r="T7" s="317">
        <v>62</v>
      </c>
      <c r="U7" s="302">
        <f>+T7-T6</f>
        <v>21</v>
      </c>
      <c r="V7" s="316" t="s">
        <v>1042</v>
      </c>
      <c r="W7" s="216" t="s">
        <v>1043</v>
      </c>
    </row>
    <row r="8" spans="1:23" ht="18" customHeight="1">
      <c r="A8" s="311" t="s">
        <v>980</v>
      </c>
      <c r="B8" s="690"/>
      <c r="C8" s="312" t="s">
        <v>983</v>
      </c>
      <c r="D8" s="694"/>
      <c r="E8" s="313" t="s">
        <v>994</v>
      </c>
      <c r="F8" s="216" t="s">
        <v>187</v>
      </c>
      <c r="G8" s="314" t="s">
        <v>1020</v>
      </c>
      <c r="H8" s="315" t="s">
        <v>188</v>
      </c>
      <c r="I8" s="316"/>
      <c r="J8" s="315">
        <v>7</v>
      </c>
      <c r="K8" s="216">
        <v>145</v>
      </c>
      <c r="L8" s="216">
        <f t="shared" si="0"/>
        <v>4.8275862068965517E-2</v>
      </c>
      <c r="M8" s="216">
        <v>1000</v>
      </c>
      <c r="N8" s="216">
        <f t="shared" si="1"/>
        <v>48.275862068965516</v>
      </c>
      <c r="O8" s="215">
        <f t="shared" si="2"/>
        <v>48</v>
      </c>
      <c r="P8" s="298">
        <v>48</v>
      </c>
      <c r="Q8" s="317">
        <f t="shared" ref="Q8:Q31" si="3">+Q7+P7</f>
        <v>63</v>
      </c>
      <c r="R8" s="317">
        <f>+Q9-1</f>
        <v>110</v>
      </c>
      <c r="S8" s="317">
        <v>63</v>
      </c>
      <c r="T8" s="317">
        <v>110</v>
      </c>
      <c r="U8" s="302">
        <f t="shared" ref="U8:U31" si="4">+T8-T7</f>
        <v>48</v>
      </c>
      <c r="V8" s="316" t="s">
        <v>1044</v>
      </c>
      <c r="W8" s="216" t="s">
        <v>1045</v>
      </c>
    </row>
    <row r="9" spans="1:23" ht="18">
      <c r="A9" s="311" t="s">
        <v>980</v>
      </c>
      <c r="B9" s="690"/>
      <c r="C9" s="312" t="s">
        <v>983</v>
      </c>
      <c r="D9" s="694"/>
      <c r="E9" s="313" t="s">
        <v>995</v>
      </c>
      <c r="F9" s="216" t="s">
        <v>215</v>
      </c>
      <c r="G9" s="314" t="s">
        <v>1021</v>
      </c>
      <c r="H9" s="315" t="s">
        <v>216</v>
      </c>
      <c r="I9" s="316"/>
      <c r="J9" s="315">
        <v>10</v>
      </c>
      <c r="K9" s="216">
        <v>145</v>
      </c>
      <c r="L9" s="216">
        <f t="shared" si="0"/>
        <v>6.8965517241379309E-2</v>
      </c>
      <c r="M9" s="216">
        <v>1000</v>
      </c>
      <c r="N9" s="216">
        <f t="shared" si="1"/>
        <v>68.965517241379303</v>
      </c>
      <c r="O9" s="215">
        <f t="shared" si="2"/>
        <v>69</v>
      </c>
      <c r="P9" s="298">
        <v>68</v>
      </c>
      <c r="Q9" s="317">
        <f t="shared" si="3"/>
        <v>111</v>
      </c>
      <c r="R9" s="317">
        <f t="shared" ref="R9:R30" si="5">+Q10-1</f>
        <v>178</v>
      </c>
      <c r="S9" s="317">
        <v>111</v>
      </c>
      <c r="T9" s="317">
        <v>178</v>
      </c>
      <c r="U9" s="302">
        <f t="shared" si="4"/>
        <v>68</v>
      </c>
      <c r="V9" s="316" t="s">
        <v>1046</v>
      </c>
      <c r="W9" s="216" t="s">
        <v>1047</v>
      </c>
    </row>
    <row r="10" spans="1:23" ht="18" customHeight="1">
      <c r="A10" s="311" t="s">
        <v>980</v>
      </c>
      <c r="B10" s="690"/>
      <c r="C10" s="312" t="s">
        <v>984</v>
      </c>
      <c r="D10" s="695" t="s">
        <v>1048</v>
      </c>
      <c r="E10" s="313" t="s">
        <v>996</v>
      </c>
      <c r="F10" s="216" t="s">
        <v>233</v>
      </c>
      <c r="G10" s="314" t="s">
        <v>1022</v>
      </c>
      <c r="H10" s="315" t="s">
        <v>234</v>
      </c>
      <c r="I10" s="316"/>
      <c r="J10" s="315">
        <v>4</v>
      </c>
      <c r="K10" s="216">
        <v>145</v>
      </c>
      <c r="L10" s="216">
        <f t="shared" si="0"/>
        <v>2.7586206896551724E-2</v>
      </c>
      <c r="M10" s="216">
        <v>1000</v>
      </c>
      <c r="N10" s="216">
        <f t="shared" si="1"/>
        <v>27.586206896551722</v>
      </c>
      <c r="O10" s="215">
        <f t="shared" si="2"/>
        <v>28</v>
      </c>
      <c r="P10" s="298">
        <v>28</v>
      </c>
      <c r="Q10" s="317">
        <f t="shared" si="3"/>
        <v>179</v>
      </c>
      <c r="R10" s="317">
        <f t="shared" si="5"/>
        <v>206</v>
      </c>
      <c r="S10" s="317">
        <v>179</v>
      </c>
      <c r="T10" s="317">
        <v>206</v>
      </c>
      <c r="U10" s="302">
        <f t="shared" si="4"/>
        <v>28</v>
      </c>
      <c r="V10" s="316" t="s">
        <v>1049</v>
      </c>
      <c r="W10" s="216" t="s">
        <v>1050</v>
      </c>
    </row>
    <row r="11" spans="1:23" ht="18" customHeight="1">
      <c r="A11" s="311" t="s">
        <v>980</v>
      </c>
      <c r="B11" s="690"/>
      <c r="C11" s="312" t="s">
        <v>984</v>
      </c>
      <c r="D11" s="695"/>
      <c r="E11" s="313" t="s">
        <v>997</v>
      </c>
      <c r="F11" s="216" t="s">
        <v>245</v>
      </c>
      <c r="G11" s="314" t="s">
        <v>1023</v>
      </c>
      <c r="H11" s="315" t="s">
        <v>246</v>
      </c>
      <c r="I11" s="316"/>
      <c r="J11" s="315">
        <v>4</v>
      </c>
      <c r="K11" s="216">
        <v>145</v>
      </c>
      <c r="L11" s="216">
        <f t="shared" si="0"/>
        <v>2.7586206896551724E-2</v>
      </c>
      <c r="M11" s="216">
        <v>1000</v>
      </c>
      <c r="N11" s="216">
        <f t="shared" si="1"/>
        <v>27.586206896551722</v>
      </c>
      <c r="O11" s="215">
        <f t="shared" si="2"/>
        <v>28</v>
      </c>
      <c r="P11" s="298">
        <v>28</v>
      </c>
      <c r="Q11" s="317">
        <f t="shared" si="3"/>
        <v>207</v>
      </c>
      <c r="R11" s="317">
        <f t="shared" si="5"/>
        <v>234</v>
      </c>
      <c r="S11" s="317">
        <v>207</v>
      </c>
      <c r="T11" s="317">
        <v>234</v>
      </c>
      <c r="U11" s="302">
        <f t="shared" si="4"/>
        <v>28</v>
      </c>
      <c r="V11" s="316" t="s">
        <v>1051</v>
      </c>
      <c r="W11" s="216" t="s">
        <v>1052</v>
      </c>
    </row>
    <row r="12" spans="1:23" ht="18" customHeight="1">
      <c r="A12" s="311" t="s">
        <v>980</v>
      </c>
      <c r="B12" s="690"/>
      <c r="C12" s="312" t="s">
        <v>984</v>
      </c>
      <c r="D12" s="695"/>
      <c r="E12" s="313" t="s">
        <v>998</v>
      </c>
      <c r="F12" s="216" t="s">
        <v>266</v>
      </c>
      <c r="G12" s="314" t="s">
        <v>1024</v>
      </c>
      <c r="H12" s="315" t="s">
        <v>267</v>
      </c>
      <c r="I12" s="316"/>
      <c r="J12" s="315">
        <v>1</v>
      </c>
      <c r="K12" s="216">
        <v>145</v>
      </c>
      <c r="L12" s="216">
        <f t="shared" si="0"/>
        <v>6.8965517241379309E-3</v>
      </c>
      <c r="M12" s="216">
        <v>1000</v>
      </c>
      <c r="N12" s="216">
        <f t="shared" si="1"/>
        <v>6.8965517241379306</v>
      </c>
      <c r="O12" s="215">
        <f t="shared" si="2"/>
        <v>7</v>
      </c>
      <c r="P12" s="298">
        <v>7</v>
      </c>
      <c r="Q12" s="317">
        <f t="shared" si="3"/>
        <v>235</v>
      </c>
      <c r="R12" s="317">
        <f t="shared" si="5"/>
        <v>241</v>
      </c>
      <c r="S12" s="318">
        <v>235</v>
      </c>
      <c r="T12" s="319">
        <v>245</v>
      </c>
      <c r="U12" s="302">
        <f t="shared" si="4"/>
        <v>11</v>
      </c>
      <c r="V12" s="316"/>
      <c r="W12" s="216"/>
    </row>
    <row r="13" spans="1:23" ht="18.75" customHeight="1">
      <c r="A13" s="311" t="s">
        <v>980</v>
      </c>
      <c r="B13" s="690"/>
      <c r="C13" s="312" t="s">
        <v>985</v>
      </c>
      <c r="D13" s="216" t="s">
        <v>823</v>
      </c>
      <c r="E13" s="313" t="s">
        <v>999</v>
      </c>
      <c r="F13" s="216" t="s">
        <v>391</v>
      </c>
      <c r="G13" s="314" t="s">
        <v>1025</v>
      </c>
      <c r="H13" s="315" t="s">
        <v>269</v>
      </c>
      <c r="I13" s="316"/>
      <c r="J13" s="315">
        <v>12</v>
      </c>
      <c r="K13" s="216">
        <v>145</v>
      </c>
      <c r="L13" s="216">
        <f t="shared" si="0"/>
        <v>8.2758620689655171E-2</v>
      </c>
      <c r="M13" s="216">
        <v>1000</v>
      </c>
      <c r="N13" s="216">
        <f t="shared" si="1"/>
        <v>82.758620689655174</v>
      </c>
      <c r="O13" s="215">
        <f t="shared" si="2"/>
        <v>83</v>
      </c>
      <c r="P13" s="298">
        <v>82</v>
      </c>
      <c r="Q13" s="317">
        <f t="shared" si="3"/>
        <v>242</v>
      </c>
      <c r="R13" s="317">
        <f t="shared" si="5"/>
        <v>323</v>
      </c>
      <c r="S13" s="319">
        <v>246</v>
      </c>
      <c r="T13" s="317">
        <v>323</v>
      </c>
      <c r="U13" s="302">
        <f t="shared" si="4"/>
        <v>78</v>
      </c>
      <c r="V13" s="316"/>
      <c r="W13" s="216"/>
    </row>
    <row r="14" spans="1:23" ht="17.25" customHeight="1">
      <c r="A14" s="320" t="s">
        <v>981</v>
      </c>
      <c r="B14" s="690" t="s">
        <v>351</v>
      </c>
      <c r="C14" s="321" t="s">
        <v>986</v>
      </c>
      <c r="D14" s="691" t="s">
        <v>824</v>
      </c>
      <c r="E14" s="322" t="s">
        <v>1000</v>
      </c>
      <c r="F14" s="220" t="s">
        <v>74</v>
      </c>
      <c r="G14" s="314" t="s">
        <v>1026</v>
      </c>
      <c r="H14" s="315" t="s">
        <v>72</v>
      </c>
      <c r="I14" s="316"/>
      <c r="J14" s="315">
        <v>4</v>
      </c>
      <c r="K14" s="216">
        <v>145</v>
      </c>
      <c r="L14" s="216">
        <f t="shared" si="0"/>
        <v>2.7586206896551724E-2</v>
      </c>
      <c r="M14" s="216">
        <v>1000</v>
      </c>
      <c r="N14" s="216">
        <f t="shared" si="1"/>
        <v>27.586206896551722</v>
      </c>
      <c r="O14" s="215">
        <f t="shared" si="2"/>
        <v>28</v>
      </c>
      <c r="P14" s="298">
        <v>28</v>
      </c>
      <c r="Q14" s="317">
        <f t="shared" si="3"/>
        <v>324</v>
      </c>
      <c r="R14" s="317">
        <f t="shared" si="5"/>
        <v>351</v>
      </c>
      <c r="S14" s="317">
        <v>324</v>
      </c>
      <c r="T14" s="317">
        <v>351</v>
      </c>
      <c r="U14" s="302">
        <f t="shared" si="4"/>
        <v>28</v>
      </c>
      <c r="V14" s="316"/>
      <c r="W14" s="216"/>
    </row>
    <row r="15" spans="1:23" ht="17.25" customHeight="1">
      <c r="A15" s="320" t="s">
        <v>981</v>
      </c>
      <c r="B15" s="690"/>
      <c r="C15" s="321" t="s">
        <v>986</v>
      </c>
      <c r="D15" s="691"/>
      <c r="E15" s="322" t="s">
        <v>1001</v>
      </c>
      <c r="F15" s="322" t="s">
        <v>71</v>
      </c>
      <c r="G15" s="314" t="s">
        <v>1027</v>
      </c>
      <c r="H15" s="315" t="s">
        <v>78</v>
      </c>
      <c r="I15" s="316"/>
      <c r="J15" s="315">
        <v>4</v>
      </c>
      <c r="K15" s="216">
        <v>145</v>
      </c>
      <c r="L15" s="216">
        <f t="shared" si="0"/>
        <v>2.7586206896551724E-2</v>
      </c>
      <c r="M15" s="216">
        <v>1000</v>
      </c>
      <c r="N15" s="216">
        <f t="shared" si="1"/>
        <v>27.586206896551722</v>
      </c>
      <c r="O15" s="215">
        <f t="shared" si="2"/>
        <v>28</v>
      </c>
      <c r="P15" s="298">
        <v>28</v>
      </c>
      <c r="Q15" s="317">
        <f t="shared" si="3"/>
        <v>352</v>
      </c>
      <c r="R15" s="317">
        <f t="shared" si="5"/>
        <v>379</v>
      </c>
      <c r="S15" s="317">
        <v>352</v>
      </c>
      <c r="T15" s="317">
        <v>379</v>
      </c>
      <c r="U15" s="302">
        <f t="shared" si="4"/>
        <v>28</v>
      </c>
      <c r="V15" s="316"/>
      <c r="W15" s="216"/>
    </row>
    <row r="16" spans="1:23" ht="17.25" customHeight="1">
      <c r="A16" s="320" t="s">
        <v>981</v>
      </c>
      <c r="B16" s="690"/>
      <c r="C16" s="321" t="s">
        <v>986</v>
      </c>
      <c r="D16" s="691"/>
      <c r="E16" s="322" t="s">
        <v>1002</v>
      </c>
      <c r="F16" s="220" t="s">
        <v>85</v>
      </c>
      <c r="G16" s="314" t="s">
        <v>1028</v>
      </c>
      <c r="H16" s="315" t="s">
        <v>86</v>
      </c>
      <c r="I16" s="316"/>
      <c r="J16" s="315">
        <v>3</v>
      </c>
      <c r="K16" s="216">
        <v>145</v>
      </c>
      <c r="L16" s="216">
        <f t="shared" si="0"/>
        <v>2.0689655172413793E-2</v>
      </c>
      <c r="M16" s="216">
        <v>1000</v>
      </c>
      <c r="N16" s="216">
        <f t="shared" si="1"/>
        <v>20.689655172413794</v>
      </c>
      <c r="O16" s="215">
        <f t="shared" si="2"/>
        <v>21</v>
      </c>
      <c r="P16" s="298">
        <v>21</v>
      </c>
      <c r="Q16" s="317">
        <f t="shared" si="3"/>
        <v>380</v>
      </c>
      <c r="R16" s="317">
        <f t="shared" si="5"/>
        <v>400</v>
      </c>
      <c r="S16" s="317">
        <v>380</v>
      </c>
      <c r="T16" s="317">
        <v>400</v>
      </c>
      <c r="U16" s="302">
        <f t="shared" si="4"/>
        <v>21</v>
      </c>
      <c r="V16" s="316"/>
      <c r="W16" s="216"/>
    </row>
    <row r="17" spans="1:23" ht="17.25" customHeight="1">
      <c r="A17" s="320" t="s">
        <v>981</v>
      </c>
      <c r="B17" s="690"/>
      <c r="C17" s="321" t="s">
        <v>987</v>
      </c>
      <c r="D17" s="220" t="s">
        <v>825</v>
      </c>
      <c r="E17" s="322" t="s">
        <v>1003</v>
      </c>
      <c r="F17" s="216" t="s">
        <v>90</v>
      </c>
      <c r="G17" s="314" t="s">
        <v>1029</v>
      </c>
      <c r="H17" s="315" t="s">
        <v>91</v>
      </c>
      <c r="I17" s="316"/>
      <c r="J17" s="315">
        <v>12</v>
      </c>
      <c r="K17" s="216">
        <v>145</v>
      </c>
      <c r="L17" s="216">
        <f t="shared" si="0"/>
        <v>8.2758620689655171E-2</v>
      </c>
      <c r="M17" s="216">
        <v>1000</v>
      </c>
      <c r="N17" s="216">
        <f t="shared" si="1"/>
        <v>82.758620689655174</v>
      </c>
      <c r="O17" s="215">
        <f t="shared" si="2"/>
        <v>83</v>
      </c>
      <c r="P17" s="298">
        <v>83</v>
      </c>
      <c r="Q17" s="317">
        <f t="shared" si="3"/>
        <v>401</v>
      </c>
      <c r="R17" s="317">
        <f t="shared" si="5"/>
        <v>483</v>
      </c>
      <c r="S17" s="317">
        <v>401</v>
      </c>
      <c r="T17" s="317">
        <v>483</v>
      </c>
      <c r="U17" s="302">
        <f t="shared" si="4"/>
        <v>83</v>
      </c>
      <c r="V17" s="316"/>
      <c r="W17" s="216"/>
    </row>
    <row r="18" spans="1:23" ht="18" customHeight="1">
      <c r="A18" s="320" t="s">
        <v>981</v>
      </c>
      <c r="B18" s="690"/>
      <c r="C18" s="321" t="s">
        <v>988</v>
      </c>
      <c r="D18" s="691" t="s">
        <v>826</v>
      </c>
      <c r="E18" s="322" t="s">
        <v>1004</v>
      </c>
      <c r="F18" s="350" t="s">
        <v>511</v>
      </c>
      <c r="G18" s="314" t="s">
        <v>1030</v>
      </c>
      <c r="H18" s="315" t="s">
        <v>512</v>
      </c>
      <c r="I18" s="316"/>
      <c r="J18" s="315">
        <v>3</v>
      </c>
      <c r="K18" s="216">
        <v>145</v>
      </c>
      <c r="L18" s="216">
        <f t="shared" si="0"/>
        <v>2.0689655172413793E-2</v>
      </c>
      <c r="M18" s="216">
        <v>1000</v>
      </c>
      <c r="N18" s="216">
        <f t="shared" si="1"/>
        <v>20.689655172413794</v>
      </c>
      <c r="O18" s="215">
        <f t="shared" si="2"/>
        <v>21</v>
      </c>
      <c r="P18" s="298">
        <v>21</v>
      </c>
      <c r="Q18" s="317">
        <f t="shared" si="3"/>
        <v>484</v>
      </c>
      <c r="R18" s="317">
        <f t="shared" si="5"/>
        <v>504</v>
      </c>
      <c r="S18" s="317">
        <v>484</v>
      </c>
      <c r="T18" s="317">
        <v>504</v>
      </c>
      <c r="U18" s="302">
        <f t="shared" si="4"/>
        <v>21</v>
      </c>
      <c r="V18" s="316"/>
      <c r="W18" s="216"/>
    </row>
    <row r="19" spans="1:23" ht="17.25" customHeight="1">
      <c r="A19" s="320" t="s">
        <v>981</v>
      </c>
      <c r="B19" s="690"/>
      <c r="C19" s="321" t="s">
        <v>988</v>
      </c>
      <c r="D19" s="691"/>
      <c r="E19" s="322" t="s">
        <v>1005</v>
      </c>
      <c r="F19" s="220" t="s">
        <v>776</v>
      </c>
      <c r="G19" s="314">
        <v>36</v>
      </c>
      <c r="H19" s="315" t="s">
        <v>776</v>
      </c>
      <c r="I19" s="316"/>
      <c r="J19" s="315">
        <v>10</v>
      </c>
      <c r="K19" s="216">
        <v>145</v>
      </c>
      <c r="L19" s="216">
        <f t="shared" si="0"/>
        <v>6.8965517241379309E-2</v>
      </c>
      <c r="M19" s="216">
        <v>1000</v>
      </c>
      <c r="N19" s="216">
        <f t="shared" si="1"/>
        <v>68.965517241379303</v>
      </c>
      <c r="O19" s="215">
        <f t="shared" si="2"/>
        <v>69</v>
      </c>
      <c r="P19" s="298">
        <v>68</v>
      </c>
      <c r="Q19" s="317">
        <f t="shared" si="3"/>
        <v>505</v>
      </c>
      <c r="R19" s="317">
        <f t="shared" si="5"/>
        <v>572</v>
      </c>
      <c r="S19" s="317">
        <v>505</v>
      </c>
      <c r="T19" s="317">
        <v>572</v>
      </c>
      <c r="U19" s="302">
        <f t="shared" si="4"/>
        <v>68</v>
      </c>
      <c r="V19" s="316"/>
      <c r="W19" s="216"/>
    </row>
    <row r="20" spans="1:23" ht="17.25" customHeight="1">
      <c r="A20" s="320" t="s">
        <v>981</v>
      </c>
      <c r="B20" s="690"/>
      <c r="C20" s="321" t="s">
        <v>988</v>
      </c>
      <c r="D20" s="691"/>
      <c r="E20" s="322" t="s">
        <v>1006</v>
      </c>
      <c r="F20" s="220" t="s">
        <v>516</v>
      </c>
      <c r="G20" s="314">
        <v>37</v>
      </c>
      <c r="H20" s="315" t="s">
        <v>517</v>
      </c>
      <c r="I20" s="316"/>
      <c r="J20" s="315">
        <v>2</v>
      </c>
      <c r="K20" s="216">
        <v>145</v>
      </c>
      <c r="L20" s="216">
        <f t="shared" si="0"/>
        <v>1.3793103448275862E-2</v>
      </c>
      <c r="M20" s="216">
        <v>1000</v>
      </c>
      <c r="N20" s="216">
        <f t="shared" si="1"/>
        <v>13.793103448275861</v>
      </c>
      <c r="O20" s="215">
        <f t="shared" si="2"/>
        <v>14</v>
      </c>
      <c r="P20" s="298">
        <v>14</v>
      </c>
      <c r="Q20" s="317">
        <f t="shared" si="3"/>
        <v>573</v>
      </c>
      <c r="R20" s="317">
        <f t="shared" si="5"/>
        <v>586</v>
      </c>
      <c r="S20" s="317">
        <v>573</v>
      </c>
      <c r="T20" s="317">
        <v>586</v>
      </c>
      <c r="U20" s="302">
        <f t="shared" si="4"/>
        <v>14</v>
      </c>
      <c r="V20" s="316"/>
      <c r="W20" s="216"/>
    </row>
    <row r="21" spans="1:23" ht="18">
      <c r="A21" s="320" t="s">
        <v>981</v>
      </c>
      <c r="B21" s="690"/>
      <c r="C21" s="321" t="s">
        <v>988</v>
      </c>
      <c r="D21" s="691"/>
      <c r="E21" s="322" t="s">
        <v>1007</v>
      </c>
      <c r="F21" s="220" t="s">
        <v>538</v>
      </c>
      <c r="G21" s="314">
        <v>40</v>
      </c>
      <c r="H21" s="315" t="s">
        <v>539</v>
      </c>
      <c r="I21" s="316"/>
      <c r="J21" s="315">
        <v>3</v>
      </c>
      <c r="K21" s="216">
        <v>145</v>
      </c>
      <c r="L21" s="216">
        <f t="shared" si="0"/>
        <v>2.0689655172413793E-2</v>
      </c>
      <c r="M21" s="216">
        <v>1000</v>
      </c>
      <c r="N21" s="216">
        <f t="shared" si="1"/>
        <v>20.689655172413794</v>
      </c>
      <c r="O21" s="215">
        <f t="shared" si="2"/>
        <v>21</v>
      </c>
      <c r="P21" s="298">
        <v>21</v>
      </c>
      <c r="Q21" s="317">
        <f t="shared" si="3"/>
        <v>587</v>
      </c>
      <c r="R21" s="317">
        <f t="shared" si="5"/>
        <v>607</v>
      </c>
      <c r="S21" s="317">
        <v>587</v>
      </c>
      <c r="T21" s="317">
        <v>607</v>
      </c>
      <c r="U21" s="302">
        <f t="shared" si="4"/>
        <v>21</v>
      </c>
      <c r="V21" s="316"/>
      <c r="W21" s="216"/>
    </row>
    <row r="22" spans="1:23" ht="17.25" customHeight="1">
      <c r="A22" s="320" t="s">
        <v>981</v>
      </c>
      <c r="B22" s="690"/>
      <c r="C22" s="321" t="s">
        <v>989</v>
      </c>
      <c r="D22" s="691" t="s">
        <v>1053</v>
      </c>
      <c r="E22" s="322" t="s">
        <v>1008</v>
      </c>
      <c r="F22" s="220" t="s">
        <v>285</v>
      </c>
      <c r="G22" s="314">
        <v>34</v>
      </c>
      <c r="H22" s="315" t="s">
        <v>286</v>
      </c>
      <c r="I22" s="316"/>
      <c r="J22" s="315">
        <v>9</v>
      </c>
      <c r="K22" s="216">
        <v>145</v>
      </c>
      <c r="L22" s="216">
        <f t="shared" si="0"/>
        <v>6.2068965517241378E-2</v>
      </c>
      <c r="M22" s="216">
        <v>1000</v>
      </c>
      <c r="N22" s="216">
        <f t="shared" si="1"/>
        <v>62.068965517241381</v>
      </c>
      <c r="O22" s="215">
        <f t="shared" si="2"/>
        <v>62</v>
      </c>
      <c r="P22" s="298">
        <v>62</v>
      </c>
      <c r="Q22" s="317">
        <f t="shared" si="3"/>
        <v>608</v>
      </c>
      <c r="R22" s="317">
        <f t="shared" si="5"/>
        <v>669</v>
      </c>
      <c r="S22" s="317">
        <v>608</v>
      </c>
      <c r="T22" s="317">
        <v>669</v>
      </c>
      <c r="U22" s="302">
        <f t="shared" si="4"/>
        <v>62</v>
      </c>
      <c r="V22" s="316"/>
      <c r="W22" s="216"/>
    </row>
    <row r="23" spans="1:23" ht="17.25" customHeight="1">
      <c r="A23" s="320" t="s">
        <v>981</v>
      </c>
      <c r="B23" s="690"/>
      <c r="C23" s="321" t="s">
        <v>989</v>
      </c>
      <c r="D23" s="691"/>
      <c r="E23" s="322" t="s">
        <v>1009</v>
      </c>
      <c r="F23" s="220" t="s">
        <v>594</v>
      </c>
      <c r="G23" s="314">
        <v>37</v>
      </c>
      <c r="H23" s="315" t="s">
        <v>555</v>
      </c>
      <c r="I23" s="316"/>
      <c r="J23" s="315">
        <v>11</v>
      </c>
      <c r="K23" s="216">
        <v>145</v>
      </c>
      <c r="L23" s="216">
        <f t="shared" si="0"/>
        <v>7.586206896551724E-2</v>
      </c>
      <c r="M23" s="216">
        <v>1000</v>
      </c>
      <c r="N23" s="216">
        <f t="shared" si="1"/>
        <v>75.862068965517238</v>
      </c>
      <c r="O23" s="215">
        <f t="shared" si="2"/>
        <v>76</v>
      </c>
      <c r="P23" s="298">
        <v>76</v>
      </c>
      <c r="Q23" s="317">
        <f t="shared" si="3"/>
        <v>670</v>
      </c>
      <c r="R23" s="317">
        <f t="shared" si="5"/>
        <v>745</v>
      </c>
      <c r="S23" s="317">
        <v>670</v>
      </c>
      <c r="T23" s="317">
        <v>745</v>
      </c>
      <c r="U23" s="302">
        <f t="shared" si="4"/>
        <v>76</v>
      </c>
      <c r="V23" s="316"/>
      <c r="W23" s="216"/>
    </row>
    <row r="24" spans="1:23" ht="17.25" customHeight="1">
      <c r="A24" s="320" t="s">
        <v>981</v>
      </c>
      <c r="B24" s="690"/>
      <c r="C24" s="321" t="s">
        <v>989</v>
      </c>
      <c r="D24" s="691"/>
      <c r="E24" s="322" t="s">
        <v>1010</v>
      </c>
      <c r="F24" s="220" t="s">
        <v>314</v>
      </c>
      <c r="G24" s="314">
        <v>40</v>
      </c>
      <c r="H24" s="315" t="s">
        <v>315</v>
      </c>
      <c r="I24" s="316"/>
      <c r="J24" s="315">
        <v>6</v>
      </c>
      <c r="K24" s="216">
        <v>145</v>
      </c>
      <c r="L24" s="216">
        <f t="shared" si="0"/>
        <v>4.1379310344827586E-2</v>
      </c>
      <c r="M24" s="216">
        <v>1000</v>
      </c>
      <c r="N24" s="216">
        <f t="shared" si="1"/>
        <v>41.379310344827587</v>
      </c>
      <c r="O24" s="215">
        <f t="shared" si="2"/>
        <v>41</v>
      </c>
      <c r="P24" s="298">
        <v>41</v>
      </c>
      <c r="Q24" s="317">
        <f t="shared" si="3"/>
        <v>746</v>
      </c>
      <c r="R24" s="317">
        <f t="shared" si="5"/>
        <v>786</v>
      </c>
      <c r="S24" s="317">
        <v>746</v>
      </c>
      <c r="T24" s="317">
        <v>786</v>
      </c>
      <c r="U24" s="302">
        <f t="shared" si="4"/>
        <v>41</v>
      </c>
      <c r="V24" s="316"/>
      <c r="W24" s="216"/>
    </row>
    <row r="25" spans="1:23" ht="17.25" customHeight="1">
      <c r="A25" s="323" t="s">
        <v>982</v>
      </c>
      <c r="B25" s="690" t="s">
        <v>356</v>
      </c>
      <c r="C25" s="321" t="s">
        <v>990</v>
      </c>
      <c r="D25" s="691" t="s">
        <v>827</v>
      </c>
      <c r="E25" s="322" t="s">
        <v>1011</v>
      </c>
      <c r="F25" s="350" t="s">
        <v>595</v>
      </c>
      <c r="G25" s="314">
        <v>42</v>
      </c>
      <c r="H25" s="315" t="s">
        <v>596</v>
      </c>
      <c r="I25" s="316"/>
      <c r="J25" s="315">
        <v>3</v>
      </c>
      <c r="K25" s="216">
        <v>145</v>
      </c>
      <c r="L25" s="216">
        <f t="shared" si="0"/>
        <v>2.0689655172413793E-2</v>
      </c>
      <c r="M25" s="216">
        <v>1000</v>
      </c>
      <c r="N25" s="216">
        <f t="shared" si="1"/>
        <v>20.689655172413794</v>
      </c>
      <c r="O25" s="215">
        <f t="shared" si="2"/>
        <v>21</v>
      </c>
      <c r="P25" s="298">
        <v>21</v>
      </c>
      <c r="Q25" s="317">
        <f t="shared" si="3"/>
        <v>787</v>
      </c>
      <c r="R25" s="317">
        <f t="shared" si="5"/>
        <v>807</v>
      </c>
      <c r="S25" s="317">
        <v>787</v>
      </c>
      <c r="T25" s="317">
        <v>807</v>
      </c>
      <c r="U25" s="302">
        <f t="shared" si="4"/>
        <v>21</v>
      </c>
      <c r="V25" s="316"/>
      <c r="W25" s="216"/>
    </row>
    <row r="26" spans="1:23" ht="17.25" customHeight="1">
      <c r="A26" s="323" t="s">
        <v>982</v>
      </c>
      <c r="B26" s="690"/>
      <c r="C26" s="321" t="s">
        <v>990</v>
      </c>
      <c r="D26" s="691"/>
      <c r="E26" s="322" t="s">
        <v>1012</v>
      </c>
      <c r="F26" s="220" t="s">
        <v>612</v>
      </c>
      <c r="G26" s="314">
        <v>44</v>
      </c>
      <c r="H26" s="315" t="s">
        <v>613</v>
      </c>
      <c r="I26" s="316"/>
      <c r="J26" s="315">
        <v>4</v>
      </c>
      <c r="K26" s="216">
        <v>145</v>
      </c>
      <c r="L26" s="216">
        <f t="shared" si="0"/>
        <v>2.7586206896551724E-2</v>
      </c>
      <c r="M26" s="216">
        <v>1000</v>
      </c>
      <c r="N26" s="216">
        <f t="shared" si="1"/>
        <v>27.586206896551722</v>
      </c>
      <c r="O26" s="215">
        <f t="shared" si="2"/>
        <v>28</v>
      </c>
      <c r="P26" s="298">
        <v>28</v>
      </c>
      <c r="Q26" s="317">
        <f t="shared" si="3"/>
        <v>808</v>
      </c>
      <c r="R26" s="317">
        <f t="shared" si="5"/>
        <v>835</v>
      </c>
      <c r="S26" s="317">
        <v>808</v>
      </c>
      <c r="T26" s="317">
        <v>835</v>
      </c>
      <c r="U26" s="302">
        <f t="shared" si="4"/>
        <v>28</v>
      </c>
      <c r="V26" s="316"/>
      <c r="W26" s="216"/>
    </row>
    <row r="27" spans="1:23" ht="17.25" customHeight="1">
      <c r="A27" s="323" t="s">
        <v>982</v>
      </c>
      <c r="B27" s="690"/>
      <c r="C27" s="321" t="s">
        <v>990</v>
      </c>
      <c r="D27" s="691"/>
      <c r="E27" s="322" t="s">
        <v>1013</v>
      </c>
      <c r="F27" s="220" t="s">
        <v>635</v>
      </c>
      <c r="G27" s="314">
        <v>46</v>
      </c>
      <c r="H27" s="315" t="s">
        <v>636</v>
      </c>
      <c r="I27" s="316"/>
      <c r="J27" s="315">
        <v>4</v>
      </c>
      <c r="K27" s="216">
        <v>145</v>
      </c>
      <c r="L27" s="216">
        <f t="shared" si="0"/>
        <v>2.7586206896551724E-2</v>
      </c>
      <c r="M27" s="216">
        <v>1000</v>
      </c>
      <c r="N27" s="216">
        <f t="shared" si="1"/>
        <v>27.586206896551722</v>
      </c>
      <c r="O27" s="215">
        <f t="shared" si="2"/>
        <v>28</v>
      </c>
      <c r="P27" s="298">
        <v>28</v>
      </c>
      <c r="Q27" s="317">
        <f t="shared" si="3"/>
        <v>836</v>
      </c>
      <c r="R27" s="317">
        <f t="shared" si="5"/>
        <v>863</v>
      </c>
      <c r="S27" s="317">
        <v>836</v>
      </c>
      <c r="T27" s="317">
        <v>863</v>
      </c>
      <c r="U27" s="302">
        <f t="shared" si="4"/>
        <v>28</v>
      </c>
      <c r="V27" s="316"/>
      <c r="W27" s="216"/>
    </row>
    <row r="28" spans="1:23" ht="18.75" customHeight="1">
      <c r="A28" s="323" t="s">
        <v>982</v>
      </c>
      <c r="B28" s="690"/>
      <c r="C28" s="321" t="s">
        <v>991</v>
      </c>
      <c r="D28" s="220" t="s">
        <v>828</v>
      </c>
      <c r="E28" s="322" t="s">
        <v>1014</v>
      </c>
      <c r="F28" s="220" t="s">
        <v>12</v>
      </c>
      <c r="G28" s="314">
        <v>47</v>
      </c>
      <c r="H28" s="315" t="s">
        <v>13</v>
      </c>
      <c r="I28" s="316"/>
      <c r="J28" s="315">
        <v>6</v>
      </c>
      <c r="K28" s="216">
        <v>145</v>
      </c>
      <c r="L28" s="216">
        <f t="shared" si="0"/>
        <v>4.1379310344827586E-2</v>
      </c>
      <c r="M28" s="216">
        <v>1000</v>
      </c>
      <c r="N28" s="216">
        <f t="shared" si="1"/>
        <v>41.379310344827587</v>
      </c>
      <c r="O28" s="215">
        <f t="shared" si="2"/>
        <v>41</v>
      </c>
      <c r="P28" s="298">
        <v>41</v>
      </c>
      <c r="Q28" s="317">
        <f t="shared" si="3"/>
        <v>864</v>
      </c>
      <c r="R28" s="317">
        <f t="shared" si="5"/>
        <v>904</v>
      </c>
      <c r="S28" s="317">
        <v>864</v>
      </c>
      <c r="T28" s="317">
        <v>904</v>
      </c>
      <c r="U28" s="302">
        <f t="shared" si="4"/>
        <v>41</v>
      </c>
      <c r="V28" s="316"/>
      <c r="W28" s="216"/>
    </row>
    <row r="29" spans="1:23" ht="17.25" customHeight="1">
      <c r="A29" s="323" t="s">
        <v>982</v>
      </c>
      <c r="B29" s="690"/>
      <c r="C29" s="321" t="s">
        <v>1054</v>
      </c>
      <c r="D29" s="220" t="s">
        <v>829</v>
      </c>
      <c r="E29" s="322" t="s">
        <v>1015</v>
      </c>
      <c r="F29" s="220" t="s">
        <v>28</v>
      </c>
      <c r="G29" s="314">
        <v>49</v>
      </c>
      <c r="H29" s="315" t="s">
        <v>29</v>
      </c>
      <c r="I29" s="316"/>
      <c r="J29" s="315">
        <v>9</v>
      </c>
      <c r="K29" s="216">
        <v>145</v>
      </c>
      <c r="L29" s="216">
        <f t="shared" si="0"/>
        <v>6.2068965517241378E-2</v>
      </c>
      <c r="M29" s="216">
        <v>1000</v>
      </c>
      <c r="N29" s="216">
        <f t="shared" si="1"/>
        <v>62.068965517241381</v>
      </c>
      <c r="O29" s="215">
        <f t="shared" si="2"/>
        <v>62</v>
      </c>
      <c r="P29" s="298">
        <v>61</v>
      </c>
      <c r="Q29" s="317">
        <f t="shared" si="3"/>
        <v>905</v>
      </c>
      <c r="R29" s="317">
        <f t="shared" si="5"/>
        <v>965</v>
      </c>
      <c r="S29" s="318">
        <v>905</v>
      </c>
      <c r="T29" s="319">
        <v>960</v>
      </c>
      <c r="U29" s="302">
        <f t="shared" si="4"/>
        <v>56</v>
      </c>
      <c r="V29" s="316"/>
      <c r="W29" s="216"/>
    </row>
    <row r="30" spans="1:23" ht="18" customHeight="1">
      <c r="A30" s="323" t="s">
        <v>982</v>
      </c>
      <c r="B30" s="690"/>
      <c r="C30" s="321" t="s">
        <v>1055</v>
      </c>
      <c r="D30" s="691" t="s">
        <v>830</v>
      </c>
      <c r="E30" s="322" t="s">
        <v>1016</v>
      </c>
      <c r="F30" s="220" t="s">
        <v>56</v>
      </c>
      <c r="G30" s="314">
        <v>52</v>
      </c>
      <c r="H30" s="315" t="s">
        <v>57</v>
      </c>
      <c r="I30" s="316"/>
      <c r="J30" s="315">
        <v>1</v>
      </c>
      <c r="K30" s="216">
        <v>145</v>
      </c>
      <c r="L30" s="216">
        <f t="shared" si="0"/>
        <v>6.8965517241379309E-3</v>
      </c>
      <c r="M30" s="216">
        <v>1000</v>
      </c>
      <c r="N30" s="216">
        <f t="shared" si="1"/>
        <v>6.8965517241379306</v>
      </c>
      <c r="O30" s="215">
        <f t="shared" si="2"/>
        <v>7</v>
      </c>
      <c r="P30" s="298">
        <v>7</v>
      </c>
      <c r="Q30" s="317">
        <f t="shared" si="3"/>
        <v>966</v>
      </c>
      <c r="R30" s="317">
        <f t="shared" si="5"/>
        <v>972</v>
      </c>
      <c r="S30" s="319">
        <v>961</v>
      </c>
      <c r="T30" s="317">
        <v>972</v>
      </c>
      <c r="U30" s="302">
        <f t="shared" si="4"/>
        <v>12</v>
      </c>
      <c r="V30" s="316"/>
      <c r="W30" s="216"/>
    </row>
    <row r="31" spans="1:23" ht="17.25" customHeight="1">
      <c r="A31" s="323" t="s">
        <v>982</v>
      </c>
      <c r="B31" s="690"/>
      <c r="C31" s="321" t="s">
        <v>1055</v>
      </c>
      <c r="D31" s="691"/>
      <c r="E31" s="322" t="s">
        <v>1017</v>
      </c>
      <c r="F31" s="220" t="s">
        <v>60</v>
      </c>
      <c r="G31" s="314">
        <v>59</v>
      </c>
      <c r="H31" s="315" t="s">
        <v>61</v>
      </c>
      <c r="I31" s="316"/>
      <c r="J31" s="315">
        <v>4</v>
      </c>
      <c r="K31" s="216">
        <v>145</v>
      </c>
      <c r="L31" s="216">
        <f t="shared" si="0"/>
        <v>2.7586206896551724E-2</v>
      </c>
      <c r="M31" s="216">
        <v>1000</v>
      </c>
      <c r="N31" s="216">
        <f t="shared" si="1"/>
        <v>27.586206896551722</v>
      </c>
      <c r="O31" s="215">
        <f t="shared" si="2"/>
        <v>28</v>
      </c>
      <c r="P31" s="298">
        <v>28</v>
      </c>
      <c r="Q31" s="317">
        <f t="shared" si="3"/>
        <v>973</v>
      </c>
      <c r="R31" s="317">
        <v>1000</v>
      </c>
      <c r="S31" s="317">
        <v>973</v>
      </c>
      <c r="T31" s="317">
        <v>1000</v>
      </c>
      <c r="U31" s="302">
        <f t="shared" si="4"/>
        <v>28</v>
      </c>
      <c r="V31" s="316"/>
      <c r="W31" s="216"/>
    </row>
    <row r="32" spans="1:23">
      <c r="A32" s="324"/>
      <c r="B32" s="325"/>
      <c r="C32" s="326"/>
      <c r="D32" s="325"/>
      <c r="E32" s="327"/>
      <c r="J32" s="298">
        <f>SUM(J6:J31)</f>
        <v>145</v>
      </c>
    </row>
    <row r="33" spans="1:23">
      <c r="A33" s="324"/>
      <c r="B33" s="325"/>
      <c r="C33" s="326"/>
      <c r="D33" s="325"/>
      <c r="E33" s="327"/>
      <c r="O33" s="215">
        <f>SUM(O6:O32)</f>
        <v>1004</v>
      </c>
      <c r="P33" s="298">
        <f>SUM(P6:P32)</f>
        <v>1000</v>
      </c>
      <c r="U33" s="302">
        <f>SUM(U6:U32)</f>
        <v>1000</v>
      </c>
    </row>
    <row r="34" spans="1:23">
      <c r="A34" s="324"/>
      <c r="B34" s="325"/>
      <c r="C34" s="326"/>
      <c r="D34" s="325"/>
      <c r="E34" s="327"/>
    </row>
    <row r="35" spans="1:23" s="247" customFormat="1" ht="15.75">
      <c r="A35" s="328"/>
      <c r="B35" s="329" t="s">
        <v>1056</v>
      </c>
      <c r="C35" s="330"/>
      <c r="D35" s="328"/>
      <c r="E35" s="331"/>
      <c r="F35" s="332"/>
      <c r="G35" s="333"/>
      <c r="H35" s="334"/>
      <c r="I35" s="335"/>
      <c r="J35" s="332"/>
      <c r="K35" s="332"/>
      <c r="L35" s="332"/>
      <c r="M35" s="332"/>
      <c r="N35" s="332"/>
      <c r="P35" s="332"/>
      <c r="Q35" s="332"/>
      <c r="R35" s="332"/>
      <c r="S35" s="332"/>
      <c r="T35" s="332"/>
      <c r="U35" s="281"/>
      <c r="V35" s="335"/>
      <c r="W35" s="336"/>
    </row>
    <row r="36" spans="1:23" s="247" customFormat="1" ht="14.25">
      <c r="B36" s="247" t="s">
        <v>364</v>
      </c>
      <c r="C36" s="337"/>
      <c r="D36" s="247" t="s">
        <v>1057</v>
      </c>
      <c r="E36" s="338"/>
      <c r="F36" s="332"/>
      <c r="G36" s="333"/>
      <c r="H36" s="334"/>
      <c r="I36" s="335"/>
      <c r="J36" s="332"/>
      <c r="K36" s="332"/>
      <c r="L36" s="332"/>
      <c r="M36" s="332"/>
      <c r="N36" s="332"/>
      <c r="P36" s="332"/>
      <c r="Q36" s="332"/>
      <c r="R36" s="332"/>
      <c r="S36" s="332"/>
      <c r="T36" s="332"/>
      <c r="U36" s="281"/>
      <c r="V36" s="335"/>
      <c r="W36" s="336"/>
    </row>
    <row r="37" spans="1:23">
      <c r="D37" s="247" t="s">
        <v>1058</v>
      </c>
    </row>
    <row r="38" spans="1:23">
      <c r="D38" s="247" t="s">
        <v>1059</v>
      </c>
    </row>
  </sheetData>
  <autoFilter ref="E5:L36"/>
  <mergeCells count="12">
    <mergeCell ref="B25:B31"/>
    <mergeCell ref="D25:D27"/>
    <mergeCell ref="D30:D31"/>
    <mergeCell ref="S4:T4"/>
    <mergeCell ref="V5:W5"/>
    <mergeCell ref="B6:B13"/>
    <mergeCell ref="D6:D9"/>
    <mergeCell ref="D10:D12"/>
    <mergeCell ref="B14:B24"/>
    <mergeCell ref="D14:D16"/>
    <mergeCell ref="D18:D21"/>
    <mergeCell ref="D22:D24"/>
  </mergeCells>
  <pageMargins left="0" right="0" top="0.5" bottom="0.5" header="0.3" footer="0.3"/>
  <pageSetup paperSize="5" scale="50"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142"/>
  <sheetViews>
    <sheetView topLeftCell="A73" zoomScale="55" zoomScaleNormal="55" workbookViewId="0">
      <selection activeCell="E91" sqref="E91:E98"/>
    </sheetView>
  </sheetViews>
  <sheetFormatPr baseColWidth="10" defaultColWidth="9.140625" defaultRowHeight="5.65" customHeight="1"/>
  <cols>
    <col min="1" max="1" width="20.28515625" customWidth="1"/>
    <col min="2" max="2" width="26.85546875" customWidth="1"/>
    <col min="3" max="3" width="9.28515625" customWidth="1"/>
    <col min="4" max="4" width="18.7109375" style="160" customWidth="1"/>
    <col min="5" max="5" width="6.42578125" customWidth="1"/>
    <col min="6" max="6" width="20.85546875" style="160" customWidth="1"/>
    <col min="7" max="7" width="5" style="160" bestFit="1" customWidth="1"/>
    <col min="8" max="8" width="55.7109375" style="5" customWidth="1"/>
    <col min="9" max="9" width="66.85546875" style="5" customWidth="1"/>
    <col min="10" max="10" width="18.7109375" style="208" customWidth="1"/>
    <col min="11" max="11" width="5.42578125" style="159" customWidth="1"/>
    <col min="12" max="12" width="26.7109375" style="180" customWidth="1"/>
    <col min="13" max="13" width="23.5703125" customWidth="1"/>
    <col min="14" max="14" width="28.5703125" customWidth="1"/>
    <col min="15" max="15" width="17.28515625" customWidth="1"/>
  </cols>
  <sheetData>
    <row r="1" spans="1:15" ht="33" customHeight="1">
      <c r="A1" s="633" t="s">
        <v>345</v>
      </c>
      <c r="B1" s="633" t="s">
        <v>346</v>
      </c>
      <c r="C1" s="633" t="s">
        <v>505</v>
      </c>
      <c r="D1" s="633" t="s">
        <v>506</v>
      </c>
      <c r="E1" s="633" t="s">
        <v>505</v>
      </c>
      <c r="F1" s="633" t="s">
        <v>507</v>
      </c>
      <c r="G1" s="633" t="s">
        <v>505</v>
      </c>
      <c r="H1" s="652" t="s">
        <v>508</v>
      </c>
      <c r="I1" s="652" t="s">
        <v>509</v>
      </c>
      <c r="J1" s="707" t="s">
        <v>328</v>
      </c>
      <c r="K1" s="700"/>
      <c r="L1" s="702" t="s">
        <v>326</v>
      </c>
    </row>
    <row r="2" spans="1:15" ht="72.75" customHeight="1" thickBot="1">
      <c r="A2" s="634"/>
      <c r="B2" s="634"/>
      <c r="C2" s="634"/>
      <c r="D2" s="634"/>
      <c r="E2" s="634"/>
      <c r="F2" s="634"/>
      <c r="G2" s="634"/>
      <c r="H2" s="653"/>
      <c r="I2" s="653"/>
      <c r="J2" s="708"/>
      <c r="K2" s="701"/>
      <c r="L2" s="703"/>
      <c r="M2" s="211" t="s">
        <v>520</v>
      </c>
      <c r="N2" s="6" t="s">
        <v>521</v>
      </c>
      <c r="O2" s="7" t="s">
        <v>522</v>
      </c>
    </row>
    <row r="3" spans="1:15" ht="117" customHeight="1" thickTop="1" thickBot="1">
      <c r="A3" s="669" t="s">
        <v>347</v>
      </c>
      <c r="B3" s="638" t="s">
        <v>348</v>
      </c>
      <c r="C3" s="638">
        <v>1</v>
      </c>
      <c r="D3" s="638" t="s">
        <v>151</v>
      </c>
      <c r="E3" s="117">
        <v>1</v>
      </c>
      <c r="F3" s="117" t="s">
        <v>152</v>
      </c>
      <c r="G3" s="117">
        <v>1</v>
      </c>
      <c r="H3" s="68" t="s">
        <v>364</v>
      </c>
      <c r="I3" s="68" t="s">
        <v>364</v>
      </c>
      <c r="J3" s="161"/>
      <c r="K3" s="161"/>
      <c r="L3" s="181" t="s">
        <v>642</v>
      </c>
      <c r="M3" s="11" t="s">
        <v>153</v>
      </c>
      <c r="N3" s="47" t="s">
        <v>154</v>
      </c>
      <c r="O3" s="16" t="s">
        <v>155</v>
      </c>
    </row>
    <row r="4" spans="1:15" ht="33" thickTop="1" thickBot="1">
      <c r="A4" s="670"/>
      <c r="B4" s="639"/>
      <c r="C4" s="639"/>
      <c r="D4" s="639"/>
      <c r="E4" s="117">
        <f>+E3+1</f>
        <v>2</v>
      </c>
      <c r="F4" s="117" t="s">
        <v>156</v>
      </c>
      <c r="G4" s="117">
        <f>+G3+1</f>
        <v>2</v>
      </c>
      <c r="H4" s="67" t="s">
        <v>365</v>
      </c>
      <c r="I4" s="67" t="s">
        <v>157</v>
      </c>
      <c r="J4" s="118"/>
      <c r="K4" s="118"/>
      <c r="L4" s="182" t="s">
        <v>642</v>
      </c>
      <c r="M4" s="72" t="s">
        <v>158</v>
      </c>
      <c r="N4" s="73" t="s">
        <v>159</v>
      </c>
      <c r="O4" s="60" t="s">
        <v>160</v>
      </c>
    </row>
    <row r="5" spans="1:15" ht="32.25" customHeight="1" thickTop="1">
      <c r="A5" s="670"/>
      <c r="B5" s="639"/>
      <c r="C5" s="639"/>
      <c r="D5" s="639"/>
      <c r="E5" s="638">
        <f>+E4+1</f>
        <v>3</v>
      </c>
      <c r="F5" s="638" t="s">
        <v>161</v>
      </c>
      <c r="G5" s="116">
        <f t="shared" ref="G5:G34" si="0">+G4+1</f>
        <v>3</v>
      </c>
      <c r="H5" s="119" t="s">
        <v>162</v>
      </c>
      <c r="I5" s="119" t="s">
        <v>163</v>
      </c>
      <c r="J5" s="120"/>
      <c r="K5" s="120"/>
      <c r="L5" s="183" t="s">
        <v>642</v>
      </c>
      <c r="M5" s="12" t="s">
        <v>164</v>
      </c>
      <c r="N5" s="8" t="s">
        <v>165</v>
      </c>
      <c r="O5" s="17" t="s">
        <v>166</v>
      </c>
    </row>
    <row r="6" spans="1:15" ht="32.25" customHeight="1">
      <c r="A6" s="670"/>
      <c r="B6" s="639"/>
      <c r="C6" s="639"/>
      <c r="D6" s="639"/>
      <c r="E6" s="639"/>
      <c r="F6" s="639"/>
      <c r="G6" s="116">
        <f t="shared" si="0"/>
        <v>4</v>
      </c>
      <c r="H6" s="121" t="s">
        <v>366</v>
      </c>
      <c r="I6" s="121" t="s">
        <v>367</v>
      </c>
      <c r="J6" s="162"/>
      <c r="K6" s="162"/>
      <c r="L6" s="184" t="s">
        <v>642</v>
      </c>
      <c r="M6" s="85">
        <v>0.97</v>
      </c>
      <c r="N6" s="80" t="s">
        <v>167</v>
      </c>
      <c r="O6" s="81" t="s">
        <v>168</v>
      </c>
    </row>
    <row r="7" spans="1:15" ht="16.5" customHeight="1" thickBot="1">
      <c r="A7" s="670"/>
      <c r="B7" s="639"/>
      <c r="C7" s="639"/>
      <c r="D7" s="639"/>
      <c r="E7" s="640"/>
      <c r="F7" s="640"/>
      <c r="G7" s="123">
        <f t="shared" si="0"/>
        <v>5</v>
      </c>
      <c r="H7" s="39" t="s">
        <v>169</v>
      </c>
      <c r="I7" s="39" t="s">
        <v>170</v>
      </c>
      <c r="J7" s="163"/>
      <c r="K7" s="163"/>
      <c r="L7" s="185" t="s">
        <v>642</v>
      </c>
      <c r="M7" s="13" t="s">
        <v>171</v>
      </c>
      <c r="N7" s="9" t="s">
        <v>172</v>
      </c>
      <c r="O7" s="18" t="s">
        <v>173</v>
      </c>
    </row>
    <row r="8" spans="1:15" ht="64.5" thickTop="1" thickBot="1">
      <c r="A8" s="670"/>
      <c r="B8" s="639"/>
      <c r="C8" s="640"/>
      <c r="D8" s="640"/>
      <c r="E8" s="117">
        <f>+E5+1</f>
        <v>4</v>
      </c>
      <c r="F8" s="117" t="s">
        <v>368</v>
      </c>
      <c r="G8" s="117">
        <f>+G7+1</f>
        <v>6</v>
      </c>
      <c r="H8" s="68" t="s">
        <v>369</v>
      </c>
      <c r="I8" s="68" t="s">
        <v>174</v>
      </c>
      <c r="J8" s="118"/>
      <c r="K8" s="118"/>
      <c r="L8" s="181" t="s">
        <v>642</v>
      </c>
      <c r="M8" s="11" t="s">
        <v>141</v>
      </c>
      <c r="N8" s="15" t="s">
        <v>175</v>
      </c>
      <c r="O8" s="16" t="s">
        <v>176</v>
      </c>
    </row>
    <row r="9" spans="1:15" ht="33" thickTop="1" thickBot="1">
      <c r="A9" s="670"/>
      <c r="B9" s="639"/>
      <c r="C9" s="638">
        <f>+C3+1</f>
        <v>2</v>
      </c>
      <c r="D9" s="638" t="s">
        <v>370</v>
      </c>
      <c r="E9" s="124">
        <f>+E8+1</f>
        <v>5</v>
      </c>
      <c r="F9" s="124" t="s">
        <v>177</v>
      </c>
      <c r="G9" s="124">
        <f t="shared" si="0"/>
        <v>7</v>
      </c>
      <c r="H9" s="125" t="s">
        <v>178</v>
      </c>
      <c r="I9" s="125" t="s">
        <v>179</v>
      </c>
      <c r="J9" s="164"/>
      <c r="K9" s="164"/>
      <c r="L9" s="186" t="s">
        <v>642</v>
      </c>
      <c r="M9" s="14" t="s">
        <v>371</v>
      </c>
      <c r="N9" s="10" t="s">
        <v>413</v>
      </c>
      <c r="O9" s="19" t="s">
        <v>414</v>
      </c>
    </row>
    <row r="10" spans="1:15" ht="33" thickTop="1" thickBot="1">
      <c r="A10" s="670"/>
      <c r="B10" s="639"/>
      <c r="C10" s="639"/>
      <c r="D10" s="639"/>
      <c r="E10" s="124">
        <f>+E9+1</f>
        <v>6</v>
      </c>
      <c r="F10" s="124" t="s">
        <v>372</v>
      </c>
      <c r="G10" s="124">
        <f>+G9+1</f>
        <v>8</v>
      </c>
      <c r="H10" s="127" t="s">
        <v>180</v>
      </c>
      <c r="I10" s="127" t="s">
        <v>373</v>
      </c>
      <c r="J10" s="209"/>
      <c r="K10" s="126"/>
      <c r="L10" s="186" t="s">
        <v>642</v>
      </c>
      <c r="M10" s="14" t="s">
        <v>93</v>
      </c>
      <c r="N10" s="10" t="s">
        <v>181</v>
      </c>
      <c r="O10" s="19" t="s">
        <v>182</v>
      </c>
    </row>
    <row r="11" spans="1:15" ht="42" customHeight="1" thickTop="1" thickBot="1">
      <c r="A11" s="670"/>
      <c r="B11" s="639"/>
      <c r="C11" s="639"/>
      <c r="D11" s="640"/>
      <c r="E11" s="124">
        <f>+E10+1</f>
        <v>7</v>
      </c>
      <c r="F11" s="117" t="s">
        <v>183</v>
      </c>
      <c r="G11" s="117">
        <f>G10+1</f>
        <v>9</v>
      </c>
      <c r="H11" s="67" t="s">
        <v>374</v>
      </c>
      <c r="I11" s="67" t="s">
        <v>374</v>
      </c>
      <c r="J11" s="165"/>
      <c r="K11" s="165"/>
      <c r="L11" s="187" t="s">
        <v>642</v>
      </c>
      <c r="M11" s="87" t="s">
        <v>184</v>
      </c>
      <c r="N11" s="47" t="s">
        <v>185</v>
      </c>
      <c r="O11" s="16" t="s">
        <v>186</v>
      </c>
    </row>
    <row r="12" spans="1:15" ht="48.75" thickTop="1" thickBot="1">
      <c r="A12" s="670"/>
      <c r="B12" s="639"/>
      <c r="C12" s="638">
        <f>+C9+1</f>
        <v>3</v>
      </c>
      <c r="D12" s="638" t="s">
        <v>187</v>
      </c>
      <c r="E12" s="124">
        <f>+E11+1</f>
        <v>8</v>
      </c>
      <c r="F12" s="117" t="s">
        <v>188</v>
      </c>
      <c r="G12" s="117">
        <f>G11+1</f>
        <v>10</v>
      </c>
      <c r="H12" s="68" t="s">
        <v>189</v>
      </c>
      <c r="I12" s="68" t="s">
        <v>190</v>
      </c>
      <c r="J12" s="161"/>
      <c r="K12" s="161"/>
      <c r="L12" s="181" t="s">
        <v>643</v>
      </c>
      <c r="M12" s="11" t="s">
        <v>153</v>
      </c>
      <c r="N12" s="47" t="s">
        <v>191</v>
      </c>
      <c r="O12" s="16" t="s">
        <v>192</v>
      </c>
    </row>
    <row r="13" spans="1:15" ht="48" customHeight="1" thickTop="1">
      <c r="A13" s="670"/>
      <c r="B13" s="639"/>
      <c r="C13" s="639"/>
      <c r="D13" s="639"/>
      <c r="E13" s="638">
        <f>+E12+1</f>
        <v>9</v>
      </c>
      <c r="F13" s="638" t="s">
        <v>193</v>
      </c>
      <c r="G13" s="116">
        <f t="shared" si="0"/>
        <v>11</v>
      </c>
      <c r="H13" s="119" t="s">
        <v>194</v>
      </c>
      <c r="I13" s="119" t="s">
        <v>195</v>
      </c>
      <c r="J13" s="168"/>
      <c r="K13" s="120"/>
      <c r="L13" s="183" t="s">
        <v>643</v>
      </c>
      <c r="M13" s="12" t="s">
        <v>131</v>
      </c>
      <c r="N13" s="8" t="s">
        <v>191</v>
      </c>
      <c r="O13" s="17" t="s">
        <v>192</v>
      </c>
    </row>
    <row r="14" spans="1:15" ht="31.5">
      <c r="A14" s="670"/>
      <c r="B14" s="639"/>
      <c r="C14" s="639"/>
      <c r="D14" s="639"/>
      <c r="E14" s="639"/>
      <c r="F14" s="639"/>
      <c r="G14" s="128">
        <f>+G13+1</f>
        <v>12</v>
      </c>
      <c r="H14" s="121" t="s">
        <v>196</v>
      </c>
      <c r="I14" s="121" t="s">
        <v>197</v>
      </c>
      <c r="J14" s="122"/>
      <c r="K14" s="122"/>
      <c r="L14" s="188" t="s">
        <v>643</v>
      </c>
      <c r="M14" s="79" t="s">
        <v>198</v>
      </c>
      <c r="N14" s="84" t="s">
        <v>199</v>
      </c>
      <c r="O14" s="81" t="s">
        <v>176</v>
      </c>
    </row>
    <row r="15" spans="1:15" ht="48" thickBot="1">
      <c r="A15" s="670"/>
      <c r="B15" s="639"/>
      <c r="C15" s="639"/>
      <c r="D15" s="639"/>
      <c r="E15" s="640"/>
      <c r="F15" s="640"/>
      <c r="G15" s="117">
        <f>+G14+1</f>
        <v>13</v>
      </c>
      <c r="H15" s="129" t="s">
        <v>200</v>
      </c>
      <c r="I15" s="129" t="s">
        <v>375</v>
      </c>
      <c r="J15" s="169"/>
      <c r="K15" s="40"/>
      <c r="L15" s="185" t="s">
        <v>643</v>
      </c>
      <c r="M15" s="13" t="s">
        <v>201</v>
      </c>
      <c r="N15" s="88" t="s">
        <v>202</v>
      </c>
      <c r="O15" s="18" t="s">
        <v>203</v>
      </c>
    </row>
    <row r="16" spans="1:15" ht="32.25" thickTop="1">
      <c r="A16" s="670"/>
      <c r="B16" s="639"/>
      <c r="C16" s="639"/>
      <c r="D16" s="639"/>
      <c r="E16" s="638">
        <f>+E13+1</f>
        <v>10</v>
      </c>
      <c r="F16" s="638" t="s">
        <v>204</v>
      </c>
      <c r="G16" s="116">
        <f t="shared" si="0"/>
        <v>14</v>
      </c>
      <c r="H16" s="119" t="s">
        <v>205</v>
      </c>
      <c r="I16" s="119" t="s">
        <v>376</v>
      </c>
      <c r="J16" s="168"/>
      <c r="K16" s="120"/>
      <c r="L16" s="189" t="s">
        <v>643</v>
      </c>
      <c r="M16" s="25" t="s">
        <v>546</v>
      </c>
      <c r="N16" s="53" t="s">
        <v>206</v>
      </c>
      <c r="O16" s="27" t="s">
        <v>207</v>
      </c>
    </row>
    <row r="17" spans="1:15" ht="31.5">
      <c r="A17" s="670"/>
      <c r="B17" s="639"/>
      <c r="C17" s="639"/>
      <c r="D17" s="639"/>
      <c r="E17" s="639"/>
      <c r="F17" s="639"/>
      <c r="G17" s="116">
        <f t="shared" si="0"/>
        <v>15</v>
      </c>
      <c r="H17" s="119" t="s">
        <v>208</v>
      </c>
      <c r="I17" s="130" t="s">
        <v>209</v>
      </c>
      <c r="J17" s="167"/>
      <c r="K17" s="131"/>
      <c r="L17" s="190" t="s">
        <v>643</v>
      </c>
      <c r="M17" s="65" t="s">
        <v>77</v>
      </c>
      <c r="N17" s="66" t="s">
        <v>210</v>
      </c>
      <c r="O17" s="59" t="s">
        <v>115</v>
      </c>
    </row>
    <row r="18" spans="1:15" ht="48" thickBot="1">
      <c r="A18" s="670"/>
      <c r="B18" s="639"/>
      <c r="C18" s="640"/>
      <c r="D18" s="640"/>
      <c r="E18" s="640"/>
      <c r="F18" s="640"/>
      <c r="G18" s="117">
        <f t="shared" si="0"/>
        <v>16</v>
      </c>
      <c r="H18" s="129" t="s">
        <v>211</v>
      </c>
      <c r="I18" s="129" t="s">
        <v>212</v>
      </c>
      <c r="J18" s="169"/>
      <c r="K18" s="169"/>
      <c r="L18" s="191" t="s">
        <v>643</v>
      </c>
      <c r="M18" s="28" t="s">
        <v>213</v>
      </c>
      <c r="N18" s="46" t="s">
        <v>214</v>
      </c>
      <c r="O18" s="30" t="s">
        <v>182</v>
      </c>
    </row>
    <row r="19" spans="1:15" ht="48" thickTop="1">
      <c r="A19" s="670"/>
      <c r="B19" s="639"/>
      <c r="C19" s="638">
        <f>+C12+1</f>
        <v>4</v>
      </c>
      <c r="D19" s="638" t="s">
        <v>215</v>
      </c>
      <c r="E19" s="638">
        <f>+E16+1</f>
        <v>11</v>
      </c>
      <c r="F19" s="638" t="s">
        <v>216</v>
      </c>
      <c r="G19" s="132">
        <f t="shared" si="0"/>
        <v>17</v>
      </c>
      <c r="H19" s="83" t="s">
        <v>217</v>
      </c>
      <c r="I19" s="83" t="s">
        <v>218</v>
      </c>
      <c r="J19" s="166"/>
      <c r="K19" s="166"/>
      <c r="L19" s="192" t="s">
        <v>644</v>
      </c>
      <c r="M19" s="42" t="s">
        <v>153</v>
      </c>
      <c r="N19" s="43" t="s">
        <v>219</v>
      </c>
      <c r="O19" s="44" t="s">
        <v>220</v>
      </c>
    </row>
    <row r="20" spans="1:15" ht="31.5">
      <c r="A20" s="670"/>
      <c r="B20" s="639"/>
      <c r="C20" s="639"/>
      <c r="D20" s="639"/>
      <c r="E20" s="639"/>
      <c r="F20" s="667"/>
      <c r="G20" s="134">
        <f>+G19+1</f>
        <v>18</v>
      </c>
      <c r="H20" s="135" t="s">
        <v>377</v>
      </c>
      <c r="I20" s="135" t="s">
        <v>378</v>
      </c>
      <c r="J20" s="167"/>
      <c r="K20" s="167"/>
      <c r="L20" s="190" t="s">
        <v>644</v>
      </c>
      <c r="M20" s="65" t="s">
        <v>77</v>
      </c>
      <c r="N20" s="66" t="s">
        <v>210</v>
      </c>
      <c r="O20" s="59" t="s">
        <v>115</v>
      </c>
    </row>
    <row r="21" spans="1:15" ht="31.5">
      <c r="A21" s="670"/>
      <c r="B21" s="639"/>
      <c r="C21" s="639"/>
      <c r="D21" s="639"/>
      <c r="E21" s="639"/>
      <c r="F21" s="667"/>
      <c r="G21" s="128">
        <f>G20+1</f>
        <v>19</v>
      </c>
      <c r="H21" s="135" t="s">
        <v>379</v>
      </c>
      <c r="I21" s="135" t="s">
        <v>380</v>
      </c>
      <c r="J21" s="167"/>
      <c r="K21" s="167"/>
      <c r="L21" s="190" t="s">
        <v>644</v>
      </c>
      <c r="M21" s="65" t="s">
        <v>371</v>
      </c>
      <c r="N21" s="66" t="s">
        <v>415</v>
      </c>
      <c r="O21" s="59" t="s">
        <v>416</v>
      </c>
    </row>
    <row r="22" spans="1:15" ht="31.5">
      <c r="A22" s="670"/>
      <c r="B22" s="639"/>
      <c r="C22" s="639"/>
      <c r="D22" s="639"/>
      <c r="E22" s="639"/>
      <c r="F22" s="667"/>
      <c r="G22" s="136">
        <f>G21+1</f>
        <v>20</v>
      </c>
      <c r="H22" s="137" t="s">
        <v>221</v>
      </c>
      <c r="I22" s="137" t="s">
        <v>221</v>
      </c>
      <c r="J22" s="131"/>
      <c r="K22" s="131"/>
      <c r="L22" s="193" t="s">
        <v>644</v>
      </c>
      <c r="M22" s="48" t="s">
        <v>558</v>
      </c>
      <c r="N22" s="149" t="s">
        <v>417</v>
      </c>
      <c r="O22" s="50" t="s">
        <v>418</v>
      </c>
    </row>
    <row r="23" spans="1:15" ht="2.25" customHeight="1" thickBot="1">
      <c r="A23" s="670"/>
      <c r="B23" s="639"/>
      <c r="C23" s="639"/>
      <c r="D23" s="639"/>
      <c r="E23" s="640"/>
      <c r="F23" s="668"/>
      <c r="G23" s="123">
        <f>G22+1</f>
        <v>21</v>
      </c>
      <c r="H23" s="129" t="s">
        <v>222</v>
      </c>
      <c r="I23" s="129" t="s">
        <v>381</v>
      </c>
      <c r="J23" s="40" t="s">
        <v>500</v>
      </c>
      <c r="K23" s="40"/>
      <c r="L23" s="191"/>
      <c r="M23" s="28" t="s">
        <v>558</v>
      </c>
      <c r="N23" s="29" t="s">
        <v>419</v>
      </c>
      <c r="O23" s="30" t="s">
        <v>94</v>
      </c>
    </row>
    <row r="24" spans="1:15" ht="32.25" customHeight="1" thickTop="1">
      <c r="A24" s="670"/>
      <c r="B24" s="639"/>
      <c r="C24" s="639"/>
      <c r="D24" s="639"/>
      <c r="E24" s="638">
        <f>+E19+1</f>
        <v>12</v>
      </c>
      <c r="F24" s="638" t="s">
        <v>223</v>
      </c>
      <c r="G24" s="132">
        <f t="shared" si="0"/>
        <v>22</v>
      </c>
      <c r="H24" s="138" t="s">
        <v>224</v>
      </c>
      <c r="I24" s="138" t="s">
        <v>225</v>
      </c>
      <c r="J24" s="139"/>
      <c r="K24" s="139"/>
      <c r="L24" s="194" t="s">
        <v>644</v>
      </c>
      <c r="M24" s="91" t="s">
        <v>474</v>
      </c>
      <c r="N24" s="92" t="s">
        <v>475</v>
      </c>
      <c r="O24" s="93" t="s">
        <v>476</v>
      </c>
    </row>
    <row r="25" spans="1:15" ht="15.75">
      <c r="A25" s="670"/>
      <c r="B25" s="639"/>
      <c r="C25" s="639"/>
      <c r="D25" s="639"/>
      <c r="E25" s="639"/>
      <c r="F25" s="639"/>
      <c r="G25" s="128">
        <f t="shared" si="0"/>
        <v>23</v>
      </c>
      <c r="H25" s="140" t="s">
        <v>226</v>
      </c>
      <c r="I25" s="140" t="s">
        <v>227</v>
      </c>
      <c r="J25" s="131"/>
      <c r="K25" s="131"/>
      <c r="L25" s="193" t="s">
        <v>644</v>
      </c>
      <c r="M25" s="48" t="s">
        <v>471</v>
      </c>
      <c r="N25" s="49" t="s">
        <v>472</v>
      </c>
      <c r="O25" s="50" t="s">
        <v>473</v>
      </c>
    </row>
    <row r="26" spans="1:15" ht="95.25" thickBot="1">
      <c r="A26" s="670"/>
      <c r="B26" s="640"/>
      <c r="C26" s="639"/>
      <c r="D26" s="639"/>
      <c r="E26" s="640"/>
      <c r="F26" s="640"/>
      <c r="G26" s="117">
        <f t="shared" si="0"/>
        <v>24</v>
      </c>
      <c r="H26" s="141" t="s">
        <v>228</v>
      </c>
      <c r="I26" s="141" t="s">
        <v>382</v>
      </c>
      <c r="J26" s="40"/>
      <c r="K26" s="40"/>
      <c r="L26" s="185" t="s">
        <v>644</v>
      </c>
      <c r="M26" s="13" t="s">
        <v>229</v>
      </c>
      <c r="N26" s="9" t="s">
        <v>230</v>
      </c>
      <c r="O26" s="18" t="s">
        <v>231</v>
      </c>
    </row>
    <row r="27" spans="1:15" ht="111" customHeight="1" thickTop="1">
      <c r="A27" s="670"/>
      <c r="B27" s="638" t="s">
        <v>349</v>
      </c>
      <c r="C27" s="639"/>
      <c r="D27" s="639"/>
      <c r="E27" s="638">
        <f>+E24+1</f>
        <v>13</v>
      </c>
      <c r="F27" s="638" t="s">
        <v>232</v>
      </c>
      <c r="G27" s="116">
        <f>+G26+1</f>
        <v>25</v>
      </c>
      <c r="H27" s="142" t="s">
        <v>383</v>
      </c>
      <c r="I27" s="142" t="s">
        <v>384</v>
      </c>
      <c r="J27" s="168"/>
      <c r="K27" s="168"/>
      <c r="L27" s="183" t="s">
        <v>644</v>
      </c>
      <c r="M27" s="12" t="s">
        <v>569</v>
      </c>
      <c r="N27" s="8" t="s">
        <v>279</v>
      </c>
      <c r="O27" s="17" t="s">
        <v>523</v>
      </c>
    </row>
    <row r="28" spans="1:15" ht="48" thickBot="1">
      <c r="A28" s="670"/>
      <c r="B28" s="639"/>
      <c r="C28" s="640"/>
      <c r="D28" s="640"/>
      <c r="E28" s="640"/>
      <c r="F28" s="640"/>
      <c r="G28" s="143">
        <f>+G27+1</f>
        <v>26</v>
      </c>
      <c r="H28" s="129" t="s">
        <v>385</v>
      </c>
      <c r="I28" s="129" t="s">
        <v>386</v>
      </c>
      <c r="J28" s="169"/>
      <c r="K28" s="169"/>
      <c r="L28" s="185" t="s">
        <v>644</v>
      </c>
      <c r="M28" s="13" t="s">
        <v>283</v>
      </c>
      <c r="N28" s="9" t="s">
        <v>420</v>
      </c>
      <c r="O28" s="18" t="s">
        <v>207</v>
      </c>
    </row>
    <row r="29" spans="1:15" ht="80.25" thickTop="1" thickBot="1">
      <c r="A29" s="670"/>
      <c r="B29" s="639"/>
      <c r="C29" s="638">
        <f>+C19+1</f>
        <v>5</v>
      </c>
      <c r="D29" s="638" t="s">
        <v>233</v>
      </c>
      <c r="E29" s="124">
        <f>+E27+1</f>
        <v>14</v>
      </c>
      <c r="F29" s="124" t="s">
        <v>234</v>
      </c>
      <c r="G29" s="124">
        <f>+G28+1</f>
        <v>27</v>
      </c>
      <c r="H29" s="68" t="s">
        <v>235</v>
      </c>
      <c r="I29" s="68" t="s">
        <v>235</v>
      </c>
      <c r="J29" s="126"/>
      <c r="K29" s="118"/>
      <c r="L29" s="185" t="s">
        <v>643</v>
      </c>
      <c r="M29" s="13" t="s">
        <v>229</v>
      </c>
      <c r="N29" s="9" t="s">
        <v>230</v>
      </c>
      <c r="O29" s="18" t="s">
        <v>231</v>
      </c>
    </row>
    <row r="30" spans="1:15" ht="254.25" customHeight="1" thickTop="1">
      <c r="A30" s="670"/>
      <c r="B30" s="639"/>
      <c r="C30" s="639"/>
      <c r="D30" s="639"/>
      <c r="E30" s="638">
        <f>+E29+1</f>
        <v>15</v>
      </c>
      <c r="F30" s="638" t="s">
        <v>236</v>
      </c>
      <c r="G30" s="132">
        <f t="shared" si="0"/>
        <v>28</v>
      </c>
      <c r="H30" s="82" t="s">
        <v>237</v>
      </c>
      <c r="I30" s="82" t="s">
        <v>238</v>
      </c>
      <c r="J30" s="133" t="s">
        <v>501</v>
      </c>
      <c r="K30" s="133"/>
      <c r="L30" s="192" t="s">
        <v>643</v>
      </c>
      <c r="M30" s="42" t="s">
        <v>239</v>
      </c>
      <c r="N30" s="43" t="s">
        <v>240</v>
      </c>
      <c r="O30" s="44" t="s">
        <v>241</v>
      </c>
    </row>
    <row r="31" spans="1:15" ht="33" customHeight="1">
      <c r="A31" s="670"/>
      <c r="B31" s="639"/>
      <c r="C31" s="639"/>
      <c r="D31" s="639"/>
      <c r="E31" s="639"/>
      <c r="F31" s="639"/>
      <c r="G31" s="116">
        <f t="shared" si="0"/>
        <v>29</v>
      </c>
      <c r="H31" s="135" t="s">
        <v>387</v>
      </c>
      <c r="I31" s="135" t="s">
        <v>388</v>
      </c>
      <c r="J31" s="131" t="s">
        <v>502</v>
      </c>
      <c r="K31" s="131"/>
      <c r="L31" s="193" t="s">
        <v>643</v>
      </c>
      <c r="M31" s="48" t="s">
        <v>325</v>
      </c>
      <c r="N31" s="49" t="s">
        <v>421</v>
      </c>
      <c r="O31" s="50" t="s">
        <v>422</v>
      </c>
    </row>
    <row r="32" spans="1:15" ht="32.25" thickBot="1">
      <c r="A32" s="670"/>
      <c r="B32" s="639"/>
      <c r="C32" s="640"/>
      <c r="D32" s="640"/>
      <c r="E32" s="640"/>
      <c r="F32" s="640"/>
      <c r="G32" s="123">
        <f t="shared" si="0"/>
        <v>30</v>
      </c>
      <c r="H32" s="144" t="s">
        <v>242</v>
      </c>
      <c r="I32" s="144" t="s">
        <v>389</v>
      </c>
      <c r="J32" s="40"/>
      <c r="K32" s="40"/>
      <c r="L32" s="185" t="s">
        <v>643</v>
      </c>
      <c r="M32" s="13" t="s">
        <v>239</v>
      </c>
      <c r="N32" s="9" t="s">
        <v>243</v>
      </c>
      <c r="O32" s="18" t="s">
        <v>244</v>
      </c>
    </row>
    <row r="33" spans="1:15" ht="111.75" thickTop="1" thickBot="1">
      <c r="A33" s="670"/>
      <c r="B33" s="639"/>
      <c r="C33" s="638">
        <f>+C29+1</f>
        <v>6</v>
      </c>
      <c r="D33" s="638" t="s">
        <v>245</v>
      </c>
      <c r="E33" s="117">
        <f>+E30+1</f>
        <v>16</v>
      </c>
      <c r="F33" s="117" t="s">
        <v>246</v>
      </c>
      <c r="G33" s="123">
        <f t="shared" si="0"/>
        <v>31</v>
      </c>
      <c r="H33" s="68" t="s">
        <v>247</v>
      </c>
      <c r="I33" s="68" t="s">
        <v>248</v>
      </c>
      <c r="J33" s="118" t="s">
        <v>641</v>
      </c>
      <c r="K33" s="118"/>
      <c r="L33" s="181" t="s">
        <v>643</v>
      </c>
      <c r="M33" s="11" t="s">
        <v>249</v>
      </c>
      <c r="N33" s="47" t="s">
        <v>250</v>
      </c>
      <c r="O33" s="16" t="s">
        <v>251</v>
      </c>
    </row>
    <row r="34" spans="1:15" ht="80.25" customHeight="1" thickTop="1">
      <c r="A34" s="670"/>
      <c r="B34" s="639"/>
      <c r="C34" s="639"/>
      <c r="D34" s="639"/>
      <c r="E34" s="638">
        <f>+E33+1</f>
        <v>17</v>
      </c>
      <c r="F34" s="664" t="s">
        <v>252</v>
      </c>
      <c r="G34" s="132">
        <f t="shared" si="0"/>
        <v>32</v>
      </c>
      <c r="H34" s="82" t="s">
        <v>253</v>
      </c>
      <c r="I34" s="82" t="s">
        <v>254</v>
      </c>
      <c r="J34" s="133" t="s">
        <v>503</v>
      </c>
      <c r="K34" s="133"/>
      <c r="L34" s="192" t="s">
        <v>643</v>
      </c>
      <c r="M34" s="42" t="s">
        <v>176</v>
      </c>
      <c r="N34" s="94" t="s">
        <v>175</v>
      </c>
      <c r="O34" s="44" t="s">
        <v>141</v>
      </c>
    </row>
    <row r="35" spans="1:15" ht="32.25" thickBot="1">
      <c r="A35" s="670"/>
      <c r="B35" s="639"/>
      <c r="C35" s="639"/>
      <c r="D35" s="639"/>
      <c r="E35" s="640"/>
      <c r="F35" s="665"/>
      <c r="G35" s="123">
        <f>+G34+1</f>
        <v>33</v>
      </c>
      <c r="H35" s="39" t="s">
        <v>255</v>
      </c>
      <c r="I35" s="39" t="s">
        <v>256</v>
      </c>
      <c r="J35" s="40" t="s">
        <v>504</v>
      </c>
      <c r="K35" s="40"/>
      <c r="L35" s="185" t="s">
        <v>643</v>
      </c>
      <c r="M35" s="13" t="s">
        <v>257</v>
      </c>
      <c r="N35" s="9" t="s">
        <v>258</v>
      </c>
      <c r="O35" s="18" t="s">
        <v>259</v>
      </c>
    </row>
    <row r="36" spans="1:15" ht="127.5" thickTop="1" thickBot="1">
      <c r="A36" s="670"/>
      <c r="B36" s="639"/>
      <c r="C36" s="640"/>
      <c r="D36" s="640"/>
      <c r="E36" s="124">
        <f>E34+1</f>
        <v>18</v>
      </c>
      <c r="F36" s="145" t="s">
        <v>260</v>
      </c>
      <c r="G36" s="124">
        <f t="shared" ref="G36:G50" si="1">+G35+1</f>
        <v>34</v>
      </c>
      <c r="H36" s="68" t="s">
        <v>261</v>
      </c>
      <c r="I36" s="68" t="s">
        <v>262</v>
      </c>
      <c r="J36" s="118" t="s">
        <v>641</v>
      </c>
      <c r="K36" s="118"/>
      <c r="L36" s="181" t="s">
        <v>643</v>
      </c>
      <c r="M36" s="11" t="s">
        <v>263</v>
      </c>
      <c r="N36" s="47" t="s">
        <v>264</v>
      </c>
      <c r="O36" s="16" t="s">
        <v>265</v>
      </c>
    </row>
    <row r="37" spans="1:15" ht="80.25" thickTop="1" thickBot="1">
      <c r="A37" s="670"/>
      <c r="B37" s="639"/>
      <c r="C37" s="146">
        <f>+C33+1</f>
        <v>7</v>
      </c>
      <c r="D37" s="124" t="s">
        <v>266</v>
      </c>
      <c r="E37" s="117">
        <f>E36+1</f>
        <v>19</v>
      </c>
      <c r="F37" s="124" t="s">
        <v>267</v>
      </c>
      <c r="G37" s="124">
        <f t="shared" si="1"/>
        <v>35</v>
      </c>
      <c r="H37" s="125" t="s">
        <v>268</v>
      </c>
      <c r="I37" s="127" t="s">
        <v>390</v>
      </c>
      <c r="J37" s="118" t="s">
        <v>641</v>
      </c>
      <c r="K37" s="118"/>
      <c r="L37" s="185" t="s">
        <v>645</v>
      </c>
      <c r="M37" s="13" t="s">
        <v>229</v>
      </c>
      <c r="N37" s="9" t="s">
        <v>230</v>
      </c>
      <c r="O37" s="18" t="s">
        <v>231</v>
      </c>
    </row>
    <row r="38" spans="1:15" ht="143.25" customHeight="1" thickTop="1" thickBot="1">
      <c r="A38" s="670"/>
      <c r="B38" s="638" t="s">
        <v>350</v>
      </c>
      <c r="C38" s="638">
        <f>+C37+1</f>
        <v>8</v>
      </c>
      <c r="D38" s="638" t="s">
        <v>391</v>
      </c>
      <c r="E38" s="638">
        <f>E37+1</f>
        <v>20</v>
      </c>
      <c r="F38" s="638" t="s">
        <v>269</v>
      </c>
      <c r="G38" s="116">
        <f t="shared" si="1"/>
        <v>36</v>
      </c>
      <c r="H38" s="119" t="s">
        <v>270</v>
      </c>
      <c r="I38" s="119" t="s">
        <v>271</v>
      </c>
      <c r="J38" s="118" t="s">
        <v>641</v>
      </c>
      <c r="K38" s="120"/>
      <c r="L38" s="183" t="s">
        <v>645</v>
      </c>
      <c r="M38" s="12" t="s">
        <v>477</v>
      </c>
      <c r="N38" s="8" t="s">
        <v>478</v>
      </c>
      <c r="O38" s="17" t="s">
        <v>479</v>
      </c>
    </row>
    <row r="39" spans="1:15" ht="96" thickTop="1" thickBot="1">
      <c r="A39" s="670"/>
      <c r="B39" s="639"/>
      <c r="C39" s="639"/>
      <c r="D39" s="639"/>
      <c r="E39" s="639"/>
      <c r="F39" s="639"/>
      <c r="G39" s="116">
        <f t="shared" si="1"/>
        <v>37</v>
      </c>
      <c r="H39" s="119" t="s">
        <v>392</v>
      </c>
      <c r="I39" s="119" t="s">
        <v>392</v>
      </c>
      <c r="J39" s="118" t="s">
        <v>641</v>
      </c>
      <c r="K39" s="120"/>
      <c r="L39" s="183" t="s">
        <v>645</v>
      </c>
      <c r="M39" s="12" t="s">
        <v>393</v>
      </c>
      <c r="N39" s="8" t="s">
        <v>423</v>
      </c>
      <c r="O39" s="17" t="s">
        <v>424</v>
      </c>
    </row>
    <row r="40" spans="1:15" ht="96" thickTop="1" thickBot="1">
      <c r="A40" s="670"/>
      <c r="B40" s="639"/>
      <c r="C40" s="639"/>
      <c r="D40" s="639"/>
      <c r="E40" s="639"/>
      <c r="F40" s="639"/>
      <c r="G40" s="116">
        <f t="shared" si="1"/>
        <v>38</v>
      </c>
      <c r="H40" s="119" t="s">
        <v>272</v>
      </c>
      <c r="I40" s="119" t="s">
        <v>273</v>
      </c>
      <c r="J40" s="118" t="s">
        <v>641</v>
      </c>
      <c r="K40" s="131"/>
      <c r="L40" s="193" t="s">
        <v>646</v>
      </c>
      <c r="M40" s="48" t="s">
        <v>274</v>
      </c>
      <c r="N40" s="49" t="s">
        <v>425</v>
      </c>
      <c r="O40" s="50" t="s">
        <v>426</v>
      </c>
    </row>
    <row r="41" spans="1:15" ht="15.75" customHeight="1" thickTop="1" thickBot="1">
      <c r="A41" s="670"/>
      <c r="B41" s="639"/>
      <c r="C41" s="639"/>
      <c r="D41" s="639"/>
      <c r="E41" s="639"/>
      <c r="F41" s="639"/>
      <c r="G41" s="116">
        <f t="shared" si="1"/>
        <v>39</v>
      </c>
      <c r="H41" s="135" t="s">
        <v>275</v>
      </c>
      <c r="I41" s="135" t="s">
        <v>276</v>
      </c>
      <c r="J41" s="118" t="s">
        <v>641</v>
      </c>
      <c r="K41" s="131"/>
      <c r="L41" s="193" t="s">
        <v>646</v>
      </c>
      <c r="M41" s="48" t="s">
        <v>394</v>
      </c>
      <c r="N41" s="49" t="s">
        <v>427</v>
      </c>
      <c r="O41" s="50" t="s">
        <v>428</v>
      </c>
    </row>
    <row r="42" spans="1:15" ht="205.5" thickTop="1">
      <c r="A42" s="670"/>
      <c r="B42" s="639"/>
      <c r="C42" s="639"/>
      <c r="D42" s="639"/>
      <c r="E42" s="639"/>
      <c r="F42" s="639"/>
      <c r="G42" s="116">
        <f t="shared" si="1"/>
        <v>40</v>
      </c>
      <c r="H42" s="135" t="s">
        <v>395</v>
      </c>
      <c r="I42" s="135" t="s">
        <v>396</v>
      </c>
      <c r="J42" s="131" t="s">
        <v>146</v>
      </c>
      <c r="K42" s="131"/>
      <c r="L42" s="193" t="s">
        <v>645</v>
      </c>
      <c r="M42" s="48" t="s">
        <v>397</v>
      </c>
      <c r="N42" s="49" t="s">
        <v>429</v>
      </c>
      <c r="O42" s="50" t="s">
        <v>430</v>
      </c>
    </row>
    <row r="43" spans="1:15" ht="220.5">
      <c r="A43" s="670"/>
      <c r="B43" s="639"/>
      <c r="C43" s="639"/>
      <c r="D43" s="639"/>
      <c r="E43" s="639"/>
      <c r="F43" s="639"/>
      <c r="G43" s="116">
        <f t="shared" si="1"/>
        <v>41</v>
      </c>
      <c r="H43" s="75" t="s">
        <v>398</v>
      </c>
      <c r="I43" s="75" t="s">
        <v>399</v>
      </c>
      <c r="J43" s="131" t="s">
        <v>146</v>
      </c>
      <c r="K43" s="131"/>
      <c r="L43" s="193" t="s">
        <v>645</v>
      </c>
      <c r="M43" s="48" t="s">
        <v>400</v>
      </c>
      <c r="N43" s="49" t="s">
        <v>431</v>
      </c>
      <c r="O43" s="50" t="s">
        <v>432</v>
      </c>
    </row>
    <row r="44" spans="1:15" ht="157.5">
      <c r="A44" s="670"/>
      <c r="B44" s="639"/>
      <c r="C44" s="639"/>
      <c r="D44" s="639"/>
      <c r="E44" s="639"/>
      <c r="F44" s="639"/>
      <c r="G44" s="128">
        <f>G43+1</f>
        <v>42</v>
      </c>
      <c r="H44" s="75" t="s">
        <v>401</v>
      </c>
      <c r="I44" s="75" t="s">
        <v>402</v>
      </c>
      <c r="J44" s="131" t="s">
        <v>146</v>
      </c>
      <c r="K44" s="131"/>
      <c r="L44" s="193" t="s">
        <v>645</v>
      </c>
      <c r="M44" s="48" t="s">
        <v>403</v>
      </c>
      <c r="N44" s="49" t="s">
        <v>433</v>
      </c>
      <c r="O44" s="50" t="s">
        <v>434</v>
      </c>
    </row>
    <row r="45" spans="1:15" ht="205.5" thickBot="1">
      <c r="A45" s="670"/>
      <c r="B45" s="639"/>
      <c r="C45" s="639"/>
      <c r="D45" s="639"/>
      <c r="E45" s="639"/>
      <c r="F45" s="639"/>
      <c r="G45" s="128">
        <f>G44+1</f>
        <v>43</v>
      </c>
      <c r="H45" s="39" t="s">
        <v>404</v>
      </c>
      <c r="I45" s="39" t="s">
        <v>405</v>
      </c>
      <c r="J45" s="40" t="s">
        <v>146</v>
      </c>
      <c r="K45" s="40"/>
      <c r="L45" s="185" t="s">
        <v>645</v>
      </c>
      <c r="M45" s="13" t="s">
        <v>406</v>
      </c>
      <c r="N45" s="9" t="s">
        <v>435</v>
      </c>
      <c r="O45" s="18" t="s">
        <v>436</v>
      </c>
    </row>
    <row r="46" spans="1:15" ht="48.75" thickTop="1" thickBot="1">
      <c r="A46" s="670"/>
      <c r="B46" s="639"/>
      <c r="C46" s="639"/>
      <c r="D46" s="639"/>
      <c r="E46" s="640"/>
      <c r="F46" s="640"/>
      <c r="G46" s="117">
        <f>G45+1</f>
        <v>44</v>
      </c>
      <c r="H46" s="39" t="s">
        <v>277</v>
      </c>
      <c r="I46" s="39" t="s">
        <v>278</v>
      </c>
      <c r="J46" s="40" t="s">
        <v>510</v>
      </c>
      <c r="K46" s="40"/>
      <c r="L46" s="195" t="s">
        <v>645</v>
      </c>
      <c r="M46" s="147" t="s">
        <v>569</v>
      </c>
      <c r="N46" s="9" t="s">
        <v>279</v>
      </c>
      <c r="O46" s="18" t="s">
        <v>523</v>
      </c>
    </row>
    <row r="47" spans="1:15" ht="48.75" thickTop="1" thickBot="1">
      <c r="A47" s="670"/>
      <c r="B47" s="639"/>
      <c r="C47" s="639"/>
      <c r="D47" s="639"/>
      <c r="E47" s="639">
        <f>E38+1</f>
        <v>21</v>
      </c>
      <c r="F47" s="638" t="s">
        <v>280</v>
      </c>
      <c r="G47" s="117">
        <f>G46+1</f>
        <v>45</v>
      </c>
      <c r="H47" s="137" t="s">
        <v>407</v>
      </c>
      <c r="I47" s="137" t="s">
        <v>408</v>
      </c>
      <c r="J47" s="131" t="s">
        <v>510</v>
      </c>
      <c r="K47" s="131"/>
      <c r="L47" s="193" t="s">
        <v>645</v>
      </c>
      <c r="M47" s="48" t="s">
        <v>201</v>
      </c>
      <c r="N47" s="49" t="s">
        <v>547</v>
      </c>
      <c r="O47" s="50" t="s">
        <v>203</v>
      </c>
    </row>
    <row r="48" spans="1:15" ht="32.25" thickTop="1">
      <c r="A48" s="670"/>
      <c r="B48" s="639"/>
      <c r="C48" s="639"/>
      <c r="D48" s="639"/>
      <c r="E48" s="639"/>
      <c r="F48" s="639"/>
      <c r="G48" s="128">
        <f>+G47+1</f>
        <v>46</v>
      </c>
      <c r="H48" s="137" t="s">
        <v>409</v>
      </c>
      <c r="I48" s="137" t="s">
        <v>410</v>
      </c>
      <c r="J48" s="131" t="s">
        <v>510</v>
      </c>
      <c r="K48" s="131"/>
      <c r="L48" s="193" t="s">
        <v>644</v>
      </c>
      <c r="M48" s="48" t="s">
        <v>201</v>
      </c>
      <c r="N48" s="49" t="s">
        <v>547</v>
      </c>
      <c r="O48" s="50" t="s">
        <v>203</v>
      </c>
    </row>
    <row r="49" spans="1:15" ht="31.5">
      <c r="A49" s="670"/>
      <c r="B49" s="639"/>
      <c r="C49" s="639"/>
      <c r="D49" s="639"/>
      <c r="E49" s="639"/>
      <c r="F49" s="639"/>
      <c r="G49" s="116">
        <f>+G48+1</f>
        <v>47</v>
      </c>
      <c r="H49" s="137" t="s">
        <v>281</v>
      </c>
      <c r="I49" s="137" t="s">
        <v>411</v>
      </c>
      <c r="J49" s="131" t="s">
        <v>510</v>
      </c>
      <c r="K49" s="131"/>
      <c r="L49" s="193" t="s">
        <v>644</v>
      </c>
      <c r="M49" s="48" t="s">
        <v>201</v>
      </c>
      <c r="N49" s="49" t="s">
        <v>282</v>
      </c>
      <c r="O49" s="50" t="s">
        <v>283</v>
      </c>
    </row>
    <row r="50" spans="1:15" ht="32.25" thickBot="1">
      <c r="A50" s="670"/>
      <c r="B50" s="639"/>
      <c r="C50" s="639"/>
      <c r="D50" s="639"/>
      <c r="E50" s="640"/>
      <c r="F50" s="640"/>
      <c r="G50" s="117">
        <f t="shared" si="1"/>
        <v>48</v>
      </c>
      <c r="H50" s="144" t="s">
        <v>284</v>
      </c>
      <c r="I50" s="148" t="s">
        <v>412</v>
      </c>
      <c r="J50" s="118" t="s">
        <v>510</v>
      </c>
      <c r="K50" s="118"/>
      <c r="L50" s="181" t="s">
        <v>644</v>
      </c>
      <c r="M50" s="11" t="s">
        <v>201</v>
      </c>
      <c r="N50" s="47" t="s">
        <v>547</v>
      </c>
      <c r="O50" s="16" t="s">
        <v>203</v>
      </c>
    </row>
    <row r="51" spans="1:15" ht="32.25" thickTop="1">
      <c r="A51" s="669" t="s">
        <v>351</v>
      </c>
      <c r="B51" s="649" t="s">
        <v>352</v>
      </c>
      <c r="C51" s="649">
        <f>C38+1</f>
        <v>9</v>
      </c>
      <c r="D51" s="649" t="s">
        <v>71</v>
      </c>
      <c r="E51" s="649">
        <f>E47+1</f>
        <v>22</v>
      </c>
      <c r="F51" s="649" t="s">
        <v>72</v>
      </c>
      <c r="G51" s="115">
        <f>G50+1</f>
        <v>49</v>
      </c>
      <c r="H51" s="172" t="s">
        <v>129</v>
      </c>
      <c r="I51" s="173" t="s">
        <v>437</v>
      </c>
      <c r="J51" s="133"/>
      <c r="K51" s="133"/>
      <c r="L51" s="196" t="s">
        <v>644</v>
      </c>
      <c r="M51" s="62" t="s">
        <v>131</v>
      </c>
      <c r="N51" s="63" t="s">
        <v>73</v>
      </c>
      <c r="O51" s="64" t="s">
        <v>132</v>
      </c>
    </row>
    <row r="52" spans="1:15" ht="31.5">
      <c r="A52" s="670"/>
      <c r="B52" s="650"/>
      <c r="C52" s="650"/>
      <c r="D52" s="650"/>
      <c r="E52" s="666"/>
      <c r="F52" s="666"/>
      <c r="G52" s="115">
        <f t="shared" ref="G52:G61" si="2">G51+1</f>
        <v>50</v>
      </c>
      <c r="H52" s="150" t="s">
        <v>130</v>
      </c>
      <c r="I52" s="150" t="s">
        <v>455</v>
      </c>
      <c r="J52" s="131"/>
      <c r="K52" s="131"/>
      <c r="L52" s="190" t="s">
        <v>644</v>
      </c>
      <c r="M52" s="65" t="s">
        <v>456</v>
      </c>
      <c r="N52" s="66" t="s">
        <v>457</v>
      </c>
      <c r="O52" s="59" t="s">
        <v>458</v>
      </c>
    </row>
    <row r="53" spans="1:15" ht="32.25" thickBot="1">
      <c r="A53" s="670"/>
      <c r="B53" s="650"/>
      <c r="C53" s="650"/>
      <c r="D53" s="650"/>
      <c r="E53" s="650">
        <f>+E51+1</f>
        <v>23</v>
      </c>
      <c r="F53" s="650" t="s">
        <v>74</v>
      </c>
      <c r="G53" s="115">
        <f t="shared" si="2"/>
        <v>51</v>
      </c>
      <c r="H53" s="67" t="s">
        <v>134</v>
      </c>
      <c r="I53" s="68" t="s">
        <v>438</v>
      </c>
      <c r="J53" s="170"/>
      <c r="K53" s="170"/>
      <c r="L53" s="181" t="s">
        <v>644</v>
      </c>
      <c r="M53" s="11" t="s">
        <v>75</v>
      </c>
      <c r="N53" s="47" t="s">
        <v>76</v>
      </c>
      <c r="O53" s="16" t="s">
        <v>77</v>
      </c>
    </row>
    <row r="54" spans="1:15" ht="33" thickTop="1" thickBot="1">
      <c r="A54" s="670"/>
      <c r="B54" s="650"/>
      <c r="C54" s="650"/>
      <c r="D54" s="650"/>
      <c r="E54" s="651"/>
      <c r="F54" s="651"/>
      <c r="G54" s="115">
        <f t="shared" si="2"/>
        <v>52</v>
      </c>
      <c r="H54" s="82" t="s">
        <v>133</v>
      </c>
      <c r="I54" s="83" t="s">
        <v>313</v>
      </c>
      <c r="J54" s="171"/>
      <c r="K54" s="171"/>
      <c r="L54" s="192" t="s">
        <v>644</v>
      </c>
      <c r="M54" s="42" t="s">
        <v>201</v>
      </c>
      <c r="N54" s="43" t="s">
        <v>547</v>
      </c>
      <c r="O54" s="44" t="s">
        <v>203</v>
      </c>
    </row>
    <row r="55" spans="1:15" ht="16.5" thickTop="1">
      <c r="A55" s="670"/>
      <c r="B55" s="650"/>
      <c r="C55" s="650"/>
      <c r="D55" s="650"/>
      <c r="E55" s="649">
        <f>+E53+1</f>
        <v>24</v>
      </c>
      <c r="F55" s="649" t="s">
        <v>78</v>
      </c>
      <c r="G55" s="115">
        <f t="shared" si="2"/>
        <v>53</v>
      </c>
      <c r="H55" s="69" t="s">
        <v>136</v>
      </c>
      <c r="I55" s="69" t="s">
        <v>439</v>
      </c>
      <c r="J55" s="120"/>
      <c r="K55" s="120"/>
      <c r="L55" s="183" t="s">
        <v>647</v>
      </c>
      <c r="M55" s="12" t="s">
        <v>138</v>
      </c>
      <c r="N55" s="35" t="s">
        <v>139</v>
      </c>
      <c r="O55" s="17" t="s">
        <v>140</v>
      </c>
    </row>
    <row r="56" spans="1:15" ht="32.25" thickBot="1">
      <c r="A56" s="670"/>
      <c r="B56" s="650"/>
      <c r="C56" s="650"/>
      <c r="D56" s="650"/>
      <c r="E56" s="651"/>
      <c r="F56" s="651"/>
      <c r="G56" s="115">
        <f t="shared" si="2"/>
        <v>54</v>
      </c>
      <c r="H56" s="70" t="s">
        <v>137</v>
      </c>
      <c r="I56" s="70" t="s">
        <v>440</v>
      </c>
      <c r="J56" s="120"/>
      <c r="K56" s="122"/>
      <c r="L56" s="185" t="s">
        <v>647</v>
      </c>
      <c r="M56" s="13" t="s">
        <v>141</v>
      </c>
      <c r="N56" s="71" t="s">
        <v>79</v>
      </c>
      <c r="O56" s="18" t="s">
        <v>80</v>
      </c>
    </row>
    <row r="57" spans="1:15" ht="79.5" thickTop="1">
      <c r="A57" s="670"/>
      <c r="B57" s="650"/>
      <c r="C57" s="650"/>
      <c r="D57" s="650"/>
      <c r="E57" s="649">
        <f>+E55+1</f>
        <v>25</v>
      </c>
      <c r="F57" s="649" t="s">
        <v>81</v>
      </c>
      <c r="G57" s="115">
        <f t="shared" si="2"/>
        <v>55</v>
      </c>
      <c r="H57" s="150" t="s">
        <v>142</v>
      </c>
      <c r="I57" s="150" t="s">
        <v>143</v>
      </c>
      <c r="J57" s="120" t="s">
        <v>327</v>
      </c>
      <c r="K57" s="120"/>
      <c r="L57" s="183" t="s">
        <v>647</v>
      </c>
      <c r="M57" s="12" t="s">
        <v>82</v>
      </c>
      <c r="N57" s="8" t="s">
        <v>83</v>
      </c>
      <c r="O57" s="17" t="s">
        <v>84</v>
      </c>
    </row>
    <row r="58" spans="1:15" ht="79.5" thickBot="1">
      <c r="A58" s="670"/>
      <c r="B58" s="650"/>
      <c r="C58" s="651"/>
      <c r="D58" s="650"/>
      <c r="E58" s="651"/>
      <c r="F58" s="651"/>
      <c r="G58" s="38">
        <f t="shared" si="2"/>
        <v>56</v>
      </c>
      <c r="H58" s="96" t="s">
        <v>144</v>
      </c>
      <c r="I58" s="96" t="s">
        <v>145</v>
      </c>
      <c r="J58" s="40" t="s">
        <v>499</v>
      </c>
      <c r="K58" s="40"/>
      <c r="L58" s="185" t="s">
        <v>647</v>
      </c>
      <c r="M58" s="13" t="s">
        <v>441</v>
      </c>
      <c r="N58" s="9" t="s">
        <v>442</v>
      </c>
      <c r="O58" s="18" t="s">
        <v>443</v>
      </c>
    </row>
    <row r="59" spans="1:15" ht="32.25" thickTop="1">
      <c r="A59" s="670"/>
      <c r="B59" s="650"/>
      <c r="C59" s="649">
        <f>+C51+1</f>
        <v>10</v>
      </c>
      <c r="D59" s="649" t="s">
        <v>85</v>
      </c>
      <c r="E59" s="54">
        <f>+E57+1</f>
        <v>26</v>
      </c>
      <c r="F59" s="54" t="s">
        <v>86</v>
      </c>
      <c r="G59" s="115">
        <f t="shared" si="2"/>
        <v>57</v>
      </c>
      <c r="H59" s="69" t="s">
        <v>87</v>
      </c>
      <c r="I59" s="69" t="s">
        <v>88</v>
      </c>
      <c r="J59" s="174"/>
      <c r="K59" s="174"/>
      <c r="L59" s="189" t="s">
        <v>644</v>
      </c>
      <c r="M59" s="25" t="s">
        <v>75</v>
      </c>
      <c r="N59" s="53" t="s">
        <v>76</v>
      </c>
      <c r="O59" s="27" t="s">
        <v>77</v>
      </c>
    </row>
    <row r="60" spans="1:15" ht="31.5">
      <c r="A60" s="670"/>
      <c r="B60" s="650"/>
      <c r="C60" s="650"/>
      <c r="D60" s="650"/>
      <c r="E60" s="97">
        <f>+E59+1</f>
        <v>27</v>
      </c>
      <c r="F60" s="97" t="s">
        <v>444</v>
      </c>
      <c r="G60" s="51">
        <f t="shared" si="2"/>
        <v>58</v>
      </c>
      <c r="H60" s="90" t="s">
        <v>147</v>
      </c>
      <c r="I60" s="98" t="s">
        <v>148</v>
      </c>
      <c r="J60" s="204"/>
      <c r="K60" s="204"/>
      <c r="L60" s="193" t="s">
        <v>644</v>
      </c>
      <c r="M60" s="48" t="s">
        <v>135</v>
      </c>
      <c r="N60" s="49" t="s">
        <v>135</v>
      </c>
      <c r="O60" s="50" t="s">
        <v>135</v>
      </c>
    </row>
    <row r="61" spans="1:15" ht="32.25" thickBot="1">
      <c r="A61" s="670"/>
      <c r="B61" s="651"/>
      <c r="C61" s="651"/>
      <c r="D61" s="651"/>
      <c r="E61" s="99">
        <f>+E60+1</f>
        <v>28</v>
      </c>
      <c r="F61" s="99" t="s">
        <v>89</v>
      </c>
      <c r="G61" s="38">
        <f t="shared" si="2"/>
        <v>59</v>
      </c>
      <c r="H61" s="4" t="s">
        <v>149</v>
      </c>
      <c r="I61" s="4" t="s">
        <v>150</v>
      </c>
      <c r="J61" s="123"/>
      <c r="K61" s="123"/>
      <c r="L61" s="185" t="s">
        <v>645</v>
      </c>
      <c r="M61" s="13" t="s">
        <v>459</v>
      </c>
      <c r="N61" s="9" t="s">
        <v>460</v>
      </c>
      <c r="O61" s="18" t="s">
        <v>461</v>
      </c>
    </row>
    <row r="62" spans="1:15" ht="32.25" thickTop="1">
      <c r="A62" s="670"/>
      <c r="B62" s="649" t="s">
        <v>353</v>
      </c>
      <c r="C62" s="649">
        <f>+C59+1</f>
        <v>11</v>
      </c>
      <c r="D62" s="638" t="s">
        <v>90</v>
      </c>
      <c r="E62" s="638">
        <f>E61+1</f>
        <v>29</v>
      </c>
      <c r="F62" s="638" t="s">
        <v>91</v>
      </c>
      <c r="G62" s="132">
        <f t="shared" ref="G62:G67" si="3">+G61+1</f>
        <v>60</v>
      </c>
      <c r="H62" s="82" t="s">
        <v>491</v>
      </c>
      <c r="I62" s="82" t="s">
        <v>92</v>
      </c>
      <c r="J62" s="133"/>
      <c r="K62" s="133"/>
      <c r="L62" s="192" t="s">
        <v>648</v>
      </c>
      <c r="M62" s="42" t="s">
        <v>492</v>
      </c>
      <c r="N62" s="94" t="s">
        <v>493</v>
      </c>
      <c r="O62" s="44" t="s">
        <v>558</v>
      </c>
    </row>
    <row r="63" spans="1:15" ht="78.75">
      <c r="A63" s="670"/>
      <c r="B63" s="650"/>
      <c r="C63" s="650"/>
      <c r="D63" s="639"/>
      <c r="E63" s="639"/>
      <c r="F63" s="639"/>
      <c r="G63" s="116">
        <f t="shared" si="3"/>
        <v>61</v>
      </c>
      <c r="H63" s="137" t="s">
        <v>95</v>
      </c>
      <c r="I63" s="699" t="s">
        <v>96</v>
      </c>
      <c r="J63" s="167"/>
      <c r="K63" s="167"/>
      <c r="L63" s="193" t="s">
        <v>648</v>
      </c>
      <c r="M63" s="48" t="s">
        <v>97</v>
      </c>
      <c r="N63" s="49" t="s">
        <v>98</v>
      </c>
      <c r="O63" s="50" t="s">
        <v>99</v>
      </c>
    </row>
    <row r="64" spans="1:15" ht="15.75">
      <c r="A64" s="670"/>
      <c r="B64" s="650"/>
      <c r="C64" s="650"/>
      <c r="D64" s="639"/>
      <c r="E64" s="639"/>
      <c r="F64" s="639"/>
      <c r="G64" s="128">
        <f t="shared" si="3"/>
        <v>62</v>
      </c>
      <c r="H64" s="137" t="s">
        <v>100</v>
      </c>
      <c r="I64" s="687"/>
      <c r="J64" s="167"/>
      <c r="K64" s="167"/>
      <c r="L64" s="193" t="s">
        <v>648</v>
      </c>
      <c r="M64" s="48" t="s">
        <v>569</v>
      </c>
      <c r="N64" s="49" t="s">
        <v>101</v>
      </c>
      <c r="O64" s="50" t="s">
        <v>3</v>
      </c>
    </row>
    <row r="65" spans="1:15" ht="78.75">
      <c r="A65" s="670"/>
      <c r="B65" s="650"/>
      <c r="C65" s="650"/>
      <c r="D65" s="639"/>
      <c r="E65" s="639"/>
      <c r="F65" s="639"/>
      <c r="G65" s="128">
        <f t="shared" si="3"/>
        <v>63</v>
      </c>
      <c r="H65" s="137" t="s">
        <v>102</v>
      </c>
      <c r="I65" s="687"/>
      <c r="J65" s="167"/>
      <c r="K65" s="167"/>
      <c r="L65" s="193" t="s">
        <v>648</v>
      </c>
      <c r="M65" s="48" t="s">
        <v>97</v>
      </c>
      <c r="N65" s="49" t="s">
        <v>98</v>
      </c>
      <c r="O65" s="50" t="s">
        <v>99</v>
      </c>
    </row>
    <row r="66" spans="1:15" ht="79.5" thickBot="1">
      <c r="A66" s="670"/>
      <c r="B66" s="650"/>
      <c r="C66" s="650"/>
      <c r="D66" s="639"/>
      <c r="E66" s="640"/>
      <c r="F66" s="640"/>
      <c r="G66" s="117">
        <f t="shared" si="3"/>
        <v>64</v>
      </c>
      <c r="H66" s="67" t="s">
        <v>103</v>
      </c>
      <c r="I66" s="688"/>
      <c r="J66" s="165"/>
      <c r="K66" s="165"/>
      <c r="L66" s="185" t="s">
        <v>648</v>
      </c>
      <c r="M66" s="13" t="s">
        <v>97</v>
      </c>
      <c r="N66" s="9" t="s">
        <v>98</v>
      </c>
      <c r="O66" s="18" t="s">
        <v>99</v>
      </c>
    </row>
    <row r="67" spans="1:15" ht="33" thickTop="1" thickBot="1">
      <c r="A67" s="670"/>
      <c r="B67" s="650"/>
      <c r="C67" s="650"/>
      <c r="D67" s="639"/>
      <c r="E67" s="117">
        <f>+E62+1</f>
        <v>30</v>
      </c>
      <c r="F67" s="117" t="s">
        <v>104</v>
      </c>
      <c r="G67" s="124">
        <f t="shared" si="3"/>
        <v>65</v>
      </c>
      <c r="H67" s="67" t="s">
        <v>494</v>
      </c>
      <c r="I67" s="67" t="s">
        <v>445</v>
      </c>
      <c r="J67" s="163"/>
      <c r="K67" s="165"/>
      <c r="L67" s="181" t="s">
        <v>645</v>
      </c>
      <c r="M67" s="11" t="s">
        <v>105</v>
      </c>
      <c r="N67" s="47" t="s">
        <v>106</v>
      </c>
      <c r="O67" s="16" t="s">
        <v>107</v>
      </c>
    </row>
    <row r="68" spans="1:15" ht="33" thickTop="1" thickBot="1">
      <c r="A68" s="670"/>
      <c r="B68" s="650"/>
      <c r="C68" s="650"/>
      <c r="D68" s="639"/>
      <c r="E68" s="117">
        <f>+E67+1</f>
        <v>31</v>
      </c>
      <c r="F68" s="117" t="s">
        <v>108</v>
      </c>
      <c r="G68" s="124">
        <f>+G67+1</f>
        <v>66</v>
      </c>
      <c r="H68" s="67" t="s">
        <v>109</v>
      </c>
      <c r="I68" s="67" t="s">
        <v>110</v>
      </c>
      <c r="J68" s="40"/>
      <c r="K68" s="40"/>
      <c r="L68" s="185" t="s">
        <v>649</v>
      </c>
      <c r="M68" s="13" t="s">
        <v>558</v>
      </c>
      <c r="N68" s="71" t="s">
        <v>111</v>
      </c>
      <c r="O68" s="18" t="s">
        <v>524</v>
      </c>
    </row>
    <row r="69" spans="1:15" ht="16.5" thickTop="1">
      <c r="A69" s="670"/>
      <c r="B69" s="650"/>
      <c r="C69" s="650"/>
      <c r="D69" s="639"/>
      <c r="E69" s="638">
        <f>+E68+1</f>
        <v>32</v>
      </c>
      <c r="F69" s="638" t="s">
        <v>112</v>
      </c>
      <c r="G69" s="638">
        <f>+G68+1</f>
        <v>67</v>
      </c>
      <c r="H69" s="150" t="s">
        <v>113</v>
      </c>
      <c r="I69" s="150" t="s">
        <v>114</v>
      </c>
      <c r="J69" s="120"/>
      <c r="K69" s="120"/>
      <c r="L69" s="193" t="s">
        <v>648</v>
      </c>
      <c r="M69" s="48" t="s">
        <v>342</v>
      </c>
      <c r="N69" s="49" t="s">
        <v>495</v>
      </c>
      <c r="O69" s="50" t="s">
        <v>496</v>
      </c>
    </row>
    <row r="70" spans="1:15" ht="63">
      <c r="A70" s="670"/>
      <c r="B70" s="650"/>
      <c r="C70" s="650"/>
      <c r="D70" s="639"/>
      <c r="E70" s="639"/>
      <c r="F70" s="639"/>
      <c r="G70" s="686"/>
      <c r="H70" s="135" t="s">
        <v>914</v>
      </c>
      <c r="I70" s="135" t="s">
        <v>116</v>
      </c>
      <c r="J70" s="131" t="s">
        <v>641</v>
      </c>
      <c r="K70" s="131"/>
      <c r="L70" s="193" t="s">
        <v>648</v>
      </c>
      <c r="M70" s="48" t="s">
        <v>117</v>
      </c>
      <c r="N70" s="49" t="s">
        <v>118</v>
      </c>
      <c r="O70" s="50" t="s">
        <v>119</v>
      </c>
    </row>
    <row r="71" spans="1:15" ht="15.75">
      <c r="A71" s="670"/>
      <c r="B71" s="650"/>
      <c r="C71" s="650"/>
      <c r="D71" s="639"/>
      <c r="E71" s="639"/>
      <c r="F71" s="639"/>
      <c r="G71" s="128">
        <f>+G69+1</f>
        <v>68</v>
      </c>
      <c r="H71" s="135" t="s">
        <v>120</v>
      </c>
      <c r="I71" s="699" t="s">
        <v>121</v>
      </c>
      <c r="J71" s="131"/>
      <c r="K71" s="131"/>
      <c r="L71" s="193" t="s">
        <v>648</v>
      </c>
      <c r="M71" s="48" t="s">
        <v>122</v>
      </c>
      <c r="N71" s="49" t="s">
        <v>123</v>
      </c>
      <c r="O71" s="50" t="s">
        <v>124</v>
      </c>
    </row>
    <row r="72" spans="1:15" ht="15.75">
      <c r="A72" s="670"/>
      <c r="B72" s="650"/>
      <c r="C72" s="650"/>
      <c r="D72" s="639"/>
      <c r="E72" s="639"/>
      <c r="F72" s="639"/>
      <c r="G72" s="128">
        <f>+G71+1</f>
        <v>69</v>
      </c>
      <c r="H72" s="135" t="s">
        <v>125</v>
      </c>
      <c r="I72" s="689"/>
      <c r="J72" s="131"/>
      <c r="K72" s="131"/>
      <c r="L72" s="193" t="s">
        <v>648</v>
      </c>
      <c r="M72" s="48" t="s">
        <v>122</v>
      </c>
      <c r="N72" s="49" t="s">
        <v>123</v>
      </c>
      <c r="O72" s="50" t="s">
        <v>124</v>
      </c>
    </row>
    <row r="73" spans="1:15" ht="16.5" thickBot="1">
      <c r="A73" s="670"/>
      <c r="B73" s="651"/>
      <c r="C73" s="651"/>
      <c r="D73" s="640"/>
      <c r="E73" s="640"/>
      <c r="F73" s="640"/>
      <c r="G73" s="117">
        <f>+G72+1</f>
        <v>70</v>
      </c>
      <c r="H73" s="39" t="s">
        <v>497</v>
      </c>
      <c r="I73" s="39" t="s">
        <v>498</v>
      </c>
      <c r="J73" s="40"/>
      <c r="K73" s="40"/>
      <c r="L73" s="197" t="s">
        <v>648</v>
      </c>
      <c r="M73" s="76" t="s">
        <v>126</v>
      </c>
      <c r="N73" s="77" t="s">
        <v>127</v>
      </c>
      <c r="O73" s="78" t="s">
        <v>128</v>
      </c>
    </row>
    <row r="74" spans="1:15" ht="33" thickTop="1" thickBot="1">
      <c r="A74" s="670"/>
      <c r="B74" s="649" t="s">
        <v>354</v>
      </c>
      <c r="C74" s="649">
        <f>+C62+1</f>
        <v>12</v>
      </c>
      <c r="D74" s="649" t="s">
        <v>511</v>
      </c>
      <c r="E74" s="1">
        <f>E69+1</f>
        <v>33</v>
      </c>
      <c r="F74" s="1" t="s">
        <v>512</v>
      </c>
      <c r="G74" s="113">
        <f>G73+1</f>
        <v>71</v>
      </c>
      <c r="H74" s="67" t="s">
        <v>533</v>
      </c>
      <c r="I74" s="67" t="s">
        <v>532</v>
      </c>
      <c r="J74" s="118"/>
      <c r="K74" s="118"/>
      <c r="L74" s="181"/>
      <c r="M74" s="11" t="s">
        <v>525</v>
      </c>
      <c r="N74" s="15" t="s">
        <v>526</v>
      </c>
      <c r="O74" s="16" t="s">
        <v>524</v>
      </c>
    </row>
    <row r="75" spans="1:15" ht="142.5" thickTop="1">
      <c r="A75" s="670"/>
      <c r="B75" s="650"/>
      <c r="C75" s="650"/>
      <c r="D75" s="650"/>
      <c r="E75" s="22">
        <f>+E74+1</f>
        <v>34</v>
      </c>
      <c r="F75" s="22" t="s">
        <v>537</v>
      </c>
      <c r="G75" s="112">
        <f>+G74+1</f>
        <v>72</v>
      </c>
      <c r="H75" s="151" t="s">
        <v>513</v>
      </c>
      <c r="I75" s="151" t="s">
        <v>363</v>
      </c>
      <c r="J75" s="205" t="s">
        <v>641</v>
      </c>
      <c r="K75" s="205"/>
      <c r="L75" s="198" t="s">
        <v>645</v>
      </c>
      <c r="M75" s="152" t="s">
        <v>446</v>
      </c>
      <c r="N75" s="153" t="s">
        <v>447</v>
      </c>
      <c r="O75" s="100" t="s">
        <v>448</v>
      </c>
    </row>
    <row r="76" spans="1:15" ht="16.5" thickBot="1">
      <c r="A76" s="670"/>
      <c r="B76" s="650"/>
      <c r="C76" s="650"/>
      <c r="D76" s="650"/>
      <c r="E76" s="154">
        <f>E75+1</f>
        <v>35</v>
      </c>
      <c r="F76" s="154" t="s">
        <v>514</v>
      </c>
      <c r="G76" s="51">
        <f>+G75+1</f>
        <v>73</v>
      </c>
      <c r="H76" s="135" t="s">
        <v>535</v>
      </c>
      <c r="I76" s="135" t="s">
        <v>515</v>
      </c>
      <c r="J76" s="131"/>
      <c r="K76" s="131"/>
      <c r="L76" s="199" t="s">
        <v>650</v>
      </c>
      <c r="M76" s="155" t="s">
        <v>362</v>
      </c>
      <c r="N76" s="156" t="s">
        <v>361</v>
      </c>
      <c r="O76" s="157" t="s">
        <v>534</v>
      </c>
    </row>
    <row r="77" spans="1:15" ht="32.25" thickTop="1">
      <c r="A77" s="670"/>
      <c r="B77" s="650"/>
      <c r="C77" s="649">
        <f>+C74+1</f>
        <v>13</v>
      </c>
      <c r="D77" s="649" t="s">
        <v>516</v>
      </c>
      <c r="E77" s="41">
        <f>+E76+1</f>
        <v>36</v>
      </c>
      <c r="F77" s="41" t="s">
        <v>517</v>
      </c>
      <c r="G77" s="20">
        <f>G76+1</f>
        <v>74</v>
      </c>
      <c r="H77" s="150" t="s">
        <v>536</v>
      </c>
      <c r="I77" s="150" t="s">
        <v>462</v>
      </c>
      <c r="J77" s="175"/>
      <c r="K77" s="175"/>
      <c r="L77" s="183" t="s">
        <v>644</v>
      </c>
      <c r="M77" s="12" t="s">
        <v>527</v>
      </c>
      <c r="N77" s="8" t="s">
        <v>528</v>
      </c>
      <c r="O77" s="17" t="s">
        <v>529</v>
      </c>
    </row>
    <row r="78" spans="1:15" ht="32.25" thickBot="1">
      <c r="A78" s="670"/>
      <c r="B78" s="650"/>
      <c r="C78" s="651"/>
      <c r="D78" s="651"/>
      <c r="E78" s="24">
        <f>+E77+1</f>
        <v>37</v>
      </c>
      <c r="F78" s="24" t="s">
        <v>518</v>
      </c>
      <c r="G78" s="114">
        <f>+G77+1</f>
        <v>75</v>
      </c>
      <c r="H78" s="4" t="s">
        <v>519</v>
      </c>
      <c r="I78" s="4" t="s">
        <v>463</v>
      </c>
      <c r="J78" s="163"/>
      <c r="K78" s="163"/>
      <c r="L78" s="185" t="s">
        <v>644</v>
      </c>
      <c r="M78" s="13" t="s">
        <v>523</v>
      </c>
      <c r="N78" s="9" t="s">
        <v>530</v>
      </c>
      <c r="O78" s="18" t="s">
        <v>531</v>
      </c>
    </row>
    <row r="79" spans="1:15" ht="79.5" thickTop="1">
      <c r="A79" s="670"/>
      <c r="B79" s="650"/>
      <c r="C79" s="649">
        <f>+C77+1</f>
        <v>14</v>
      </c>
      <c r="D79" s="649" t="s">
        <v>538</v>
      </c>
      <c r="E79" s="649">
        <v>40</v>
      </c>
      <c r="F79" s="649" t="s">
        <v>539</v>
      </c>
      <c r="G79" s="20">
        <f>G78+1</f>
        <v>76</v>
      </c>
      <c r="H79" s="150" t="s">
        <v>540</v>
      </c>
      <c r="I79" s="150" t="s">
        <v>465</v>
      </c>
      <c r="J79" s="175"/>
      <c r="K79" s="120"/>
      <c r="L79" s="189" t="s">
        <v>651</v>
      </c>
      <c r="M79" s="25" t="s">
        <v>541</v>
      </c>
      <c r="N79" s="26" t="s">
        <v>542</v>
      </c>
      <c r="O79" s="27" t="s">
        <v>543</v>
      </c>
    </row>
    <row r="80" spans="1:15" ht="48" thickBot="1">
      <c r="A80" s="670"/>
      <c r="B80" s="650"/>
      <c r="C80" s="650"/>
      <c r="D80" s="650"/>
      <c r="E80" s="651"/>
      <c r="F80" s="651"/>
      <c r="G80" s="114">
        <f>+G79+1</f>
        <v>77</v>
      </c>
      <c r="H80" s="39" t="s">
        <v>544</v>
      </c>
      <c r="I80" s="39" t="s">
        <v>545</v>
      </c>
      <c r="J80" s="163"/>
      <c r="K80" s="40"/>
      <c r="L80" s="191" t="s">
        <v>651</v>
      </c>
      <c r="M80" s="28" t="s">
        <v>546</v>
      </c>
      <c r="N80" s="29" t="s">
        <v>547</v>
      </c>
      <c r="O80" s="30" t="s">
        <v>548</v>
      </c>
    </row>
    <row r="81" spans="1:15" ht="48.75" thickTop="1" thickBot="1">
      <c r="A81" s="670"/>
      <c r="B81" s="651"/>
      <c r="C81" s="651"/>
      <c r="D81" s="651"/>
      <c r="E81" s="24">
        <f>+E79+1</f>
        <v>41</v>
      </c>
      <c r="F81" s="24" t="s">
        <v>549</v>
      </c>
      <c r="G81" s="21">
        <f>+G80+1</f>
        <v>78</v>
      </c>
      <c r="H81" s="31" t="s">
        <v>550</v>
      </c>
      <c r="I81" s="31" t="s">
        <v>551</v>
      </c>
      <c r="J81" s="165"/>
      <c r="K81" s="118"/>
      <c r="L81" s="200" t="s">
        <v>651</v>
      </c>
      <c r="M81" s="32" t="s">
        <v>552</v>
      </c>
      <c r="N81" s="33" t="s">
        <v>553</v>
      </c>
      <c r="O81" s="34" t="s">
        <v>554</v>
      </c>
    </row>
    <row r="82" spans="1:15" ht="33" thickTop="1" thickBot="1">
      <c r="A82" s="670"/>
      <c r="B82" s="649" t="s">
        <v>355</v>
      </c>
      <c r="C82" s="649">
        <f>+C79+1</f>
        <v>15</v>
      </c>
      <c r="D82" s="649" t="s">
        <v>285</v>
      </c>
      <c r="E82" s="649">
        <f>+E74+1</f>
        <v>34</v>
      </c>
      <c r="F82" s="649" t="s">
        <v>286</v>
      </c>
      <c r="G82" s="114">
        <f t="shared" ref="G82:G89" si="4">G81+1</f>
        <v>79</v>
      </c>
      <c r="H82" s="137" t="s">
        <v>310</v>
      </c>
      <c r="I82" s="137" t="s">
        <v>464</v>
      </c>
      <c r="J82" s="176"/>
      <c r="K82" s="174"/>
      <c r="L82" s="192" t="s">
        <v>652</v>
      </c>
      <c r="M82" s="42" t="s">
        <v>311</v>
      </c>
      <c r="N82" s="43" t="s">
        <v>312</v>
      </c>
      <c r="O82" s="44" t="s">
        <v>168</v>
      </c>
    </row>
    <row r="83" spans="1:15" ht="64.5" thickTop="1" thickBot="1">
      <c r="A83" s="670"/>
      <c r="B83" s="650"/>
      <c r="C83" s="650"/>
      <c r="D83" s="650"/>
      <c r="E83" s="650"/>
      <c r="F83" s="650"/>
      <c r="G83" s="114">
        <f t="shared" si="4"/>
        <v>80</v>
      </c>
      <c r="H83" s="90" t="s">
        <v>449</v>
      </c>
      <c r="I83" s="90"/>
      <c r="J83" s="206"/>
      <c r="K83" s="213"/>
      <c r="L83" s="183" t="s">
        <v>652</v>
      </c>
      <c r="M83" s="106" t="s">
        <v>306</v>
      </c>
      <c r="N83" s="80" t="s">
        <v>16</v>
      </c>
      <c r="O83" s="81" t="s">
        <v>17</v>
      </c>
    </row>
    <row r="84" spans="1:15" ht="64.5" thickTop="1" thickBot="1">
      <c r="A84" s="670"/>
      <c r="B84" s="650"/>
      <c r="C84" s="650"/>
      <c r="D84" s="650"/>
      <c r="E84" s="650"/>
      <c r="F84" s="650"/>
      <c r="G84" s="114">
        <f t="shared" si="4"/>
        <v>81</v>
      </c>
      <c r="H84" s="110" t="s">
        <v>450</v>
      </c>
      <c r="I84" s="90"/>
      <c r="J84" s="206"/>
      <c r="K84" s="206"/>
      <c r="L84" s="193" t="s">
        <v>652</v>
      </c>
      <c r="M84" s="101" t="s">
        <v>306</v>
      </c>
      <c r="N84" s="49" t="s">
        <v>16</v>
      </c>
      <c r="O84" s="50" t="s">
        <v>17</v>
      </c>
    </row>
    <row r="85" spans="1:15" ht="33" thickTop="1" thickBot="1">
      <c r="A85" s="670"/>
      <c r="B85" s="650"/>
      <c r="C85" s="650"/>
      <c r="D85" s="650"/>
      <c r="E85" s="651"/>
      <c r="F85" s="651"/>
      <c r="G85" s="114">
        <f t="shared" si="4"/>
        <v>82</v>
      </c>
      <c r="H85" s="144" t="s">
        <v>287</v>
      </c>
      <c r="I85" s="150" t="s">
        <v>466</v>
      </c>
      <c r="J85" s="118"/>
      <c r="K85" s="118"/>
      <c r="L85" s="181" t="s">
        <v>652</v>
      </c>
      <c r="M85" s="11" t="s">
        <v>288</v>
      </c>
      <c r="N85" s="47" t="s">
        <v>289</v>
      </c>
      <c r="O85" s="16" t="s">
        <v>290</v>
      </c>
    </row>
    <row r="86" spans="1:15" ht="48" thickTop="1">
      <c r="A86" s="670"/>
      <c r="B86" s="650"/>
      <c r="C86" s="650"/>
      <c r="D86" s="650"/>
      <c r="E86" s="649">
        <f>+E82+1</f>
        <v>35</v>
      </c>
      <c r="F86" s="649" t="s">
        <v>291</v>
      </c>
      <c r="G86" s="113">
        <f t="shared" si="4"/>
        <v>83</v>
      </c>
      <c r="H86" s="177" t="s">
        <v>302</v>
      </c>
      <c r="I86" s="638" t="s">
        <v>301</v>
      </c>
      <c r="J86" s="162"/>
      <c r="K86" s="162"/>
      <c r="L86" s="188" t="s">
        <v>652</v>
      </c>
      <c r="M86" s="79" t="s">
        <v>135</v>
      </c>
      <c r="N86" s="80" t="s">
        <v>135</v>
      </c>
      <c r="O86" s="100" t="s">
        <v>135</v>
      </c>
    </row>
    <row r="87" spans="1:15" ht="31.5">
      <c r="A87" s="670"/>
      <c r="B87" s="650"/>
      <c r="C87" s="650"/>
      <c r="D87" s="650"/>
      <c r="E87" s="650"/>
      <c r="F87" s="650"/>
      <c r="G87" s="113">
        <f t="shared" si="4"/>
        <v>84</v>
      </c>
      <c r="H87" s="137" t="s">
        <v>303</v>
      </c>
      <c r="I87" s="639"/>
      <c r="J87" s="176"/>
      <c r="K87" s="176"/>
      <c r="L87" s="128" t="s">
        <v>652</v>
      </c>
      <c r="M87" s="101" t="s">
        <v>292</v>
      </c>
      <c r="N87" s="102" t="s">
        <v>293</v>
      </c>
      <c r="O87" s="50" t="s">
        <v>294</v>
      </c>
    </row>
    <row r="88" spans="1:15" ht="31.5">
      <c r="A88" s="670"/>
      <c r="B88" s="650"/>
      <c r="C88" s="650"/>
      <c r="D88" s="650"/>
      <c r="E88" s="650"/>
      <c r="F88" s="650"/>
      <c r="G88" s="113">
        <f t="shared" si="4"/>
        <v>85</v>
      </c>
      <c r="H88" s="137" t="s">
        <v>304</v>
      </c>
      <c r="I88" s="639"/>
      <c r="J88" s="176"/>
      <c r="K88" s="176"/>
      <c r="L88" s="128" t="s">
        <v>652</v>
      </c>
      <c r="M88" s="101" t="s">
        <v>295</v>
      </c>
      <c r="N88" s="102" t="s">
        <v>296</v>
      </c>
      <c r="O88" s="50" t="s">
        <v>297</v>
      </c>
    </row>
    <row r="89" spans="1:15" ht="32.25" thickBot="1">
      <c r="A89" s="670"/>
      <c r="B89" s="650"/>
      <c r="C89" s="650"/>
      <c r="D89" s="650"/>
      <c r="E89" s="651"/>
      <c r="F89" s="651"/>
      <c r="G89" s="113">
        <f t="shared" si="4"/>
        <v>86</v>
      </c>
      <c r="H89" s="178" t="s">
        <v>305</v>
      </c>
      <c r="I89" s="639"/>
      <c r="J89" s="179"/>
      <c r="K89" s="179"/>
      <c r="L89" s="134" t="s">
        <v>652</v>
      </c>
      <c r="M89" s="103" t="s">
        <v>309</v>
      </c>
      <c r="N89" s="104" t="s">
        <v>308</v>
      </c>
      <c r="O89" s="105" t="s">
        <v>307</v>
      </c>
    </row>
    <row r="90" spans="1:15" ht="42" customHeight="1" thickTop="1" thickBot="1">
      <c r="A90" s="670"/>
      <c r="B90" s="650"/>
      <c r="C90" s="651"/>
      <c r="D90" s="651"/>
      <c r="E90" s="24">
        <f>+E86+1</f>
        <v>36</v>
      </c>
      <c r="F90" s="24" t="s">
        <v>298</v>
      </c>
      <c r="G90" s="21">
        <f>+G89+1</f>
        <v>87</v>
      </c>
      <c r="H90" s="2" t="s">
        <v>299</v>
      </c>
      <c r="I90" s="2" t="s">
        <v>300</v>
      </c>
      <c r="J90" s="126"/>
      <c r="K90" s="126"/>
      <c r="L90" s="124" t="s">
        <v>644</v>
      </c>
      <c r="M90" s="14" t="s">
        <v>480</v>
      </c>
      <c r="N90" s="10" t="s">
        <v>481</v>
      </c>
      <c r="O90" s="19" t="s">
        <v>482</v>
      </c>
    </row>
    <row r="91" spans="1:15" ht="16.5" thickTop="1">
      <c r="A91" s="670"/>
      <c r="B91" s="650"/>
      <c r="C91" s="649">
        <f>+C82+1</f>
        <v>16</v>
      </c>
      <c r="D91" s="649" t="s">
        <v>594</v>
      </c>
      <c r="E91" s="649">
        <v>42</v>
      </c>
      <c r="F91" s="649" t="s">
        <v>555</v>
      </c>
      <c r="G91" s="115">
        <f>G90+1</f>
        <v>88</v>
      </c>
      <c r="H91" s="150" t="s">
        <v>556</v>
      </c>
      <c r="I91" s="150" t="s">
        <v>557</v>
      </c>
      <c r="J91" s="120"/>
      <c r="K91" s="120"/>
      <c r="L91" s="183" t="s">
        <v>649</v>
      </c>
      <c r="M91" s="12" t="s">
        <v>558</v>
      </c>
      <c r="N91" s="35" t="s">
        <v>559</v>
      </c>
      <c r="O91" s="17" t="s">
        <v>560</v>
      </c>
    </row>
    <row r="92" spans="1:15" ht="31.5">
      <c r="A92" s="670"/>
      <c r="B92" s="650"/>
      <c r="C92" s="650"/>
      <c r="D92" s="650"/>
      <c r="E92" s="650"/>
      <c r="F92" s="650"/>
      <c r="G92" s="115">
        <f t="shared" ref="G92:G98" si="5">G91+1</f>
        <v>89</v>
      </c>
      <c r="H92" s="89" t="s">
        <v>451</v>
      </c>
      <c r="I92" s="90" t="s">
        <v>561</v>
      </c>
      <c r="J92" s="120"/>
      <c r="K92" s="120"/>
      <c r="L92" s="183" t="s">
        <v>649</v>
      </c>
      <c r="M92" s="12" t="s">
        <v>558</v>
      </c>
      <c r="N92" s="35" t="s">
        <v>559</v>
      </c>
      <c r="O92" s="17" t="s">
        <v>560</v>
      </c>
    </row>
    <row r="93" spans="1:15" ht="31.5">
      <c r="A93" s="670"/>
      <c r="B93" s="650"/>
      <c r="C93" s="650"/>
      <c r="D93" s="650"/>
      <c r="E93" s="650"/>
      <c r="F93" s="650"/>
      <c r="G93" s="115">
        <f t="shared" si="5"/>
        <v>90</v>
      </c>
      <c r="H93" s="89" t="s">
        <v>562</v>
      </c>
      <c r="I93" s="89" t="s">
        <v>467</v>
      </c>
      <c r="J93" s="167"/>
      <c r="K93" s="175"/>
      <c r="L93" s="183" t="s">
        <v>649</v>
      </c>
      <c r="M93" s="12" t="s">
        <v>563</v>
      </c>
      <c r="N93" s="8" t="s">
        <v>564</v>
      </c>
      <c r="O93" s="17" t="s">
        <v>565</v>
      </c>
    </row>
    <row r="94" spans="1:15" ht="32.25" thickBot="1">
      <c r="A94" s="670"/>
      <c r="B94" s="650"/>
      <c r="C94" s="650"/>
      <c r="D94" s="650"/>
      <c r="E94" s="650"/>
      <c r="F94" s="650"/>
      <c r="G94" s="115">
        <f t="shared" si="5"/>
        <v>91</v>
      </c>
      <c r="H94" s="3" t="s">
        <v>566</v>
      </c>
      <c r="I94" s="3" t="s">
        <v>567</v>
      </c>
      <c r="J94" s="163"/>
      <c r="K94" s="163"/>
      <c r="L94" s="185" t="s">
        <v>649</v>
      </c>
      <c r="M94" s="13" t="s">
        <v>563</v>
      </c>
      <c r="N94" s="9" t="s">
        <v>568</v>
      </c>
      <c r="O94" s="18" t="s">
        <v>569</v>
      </c>
    </row>
    <row r="95" spans="1:15" ht="16.5" thickTop="1">
      <c r="A95" s="670"/>
      <c r="B95" s="650"/>
      <c r="C95" s="650"/>
      <c r="D95" s="650"/>
      <c r="E95" s="650"/>
      <c r="F95" s="650"/>
      <c r="G95" s="115">
        <f t="shared" si="5"/>
        <v>92</v>
      </c>
      <c r="H95" s="150" t="s">
        <v>570</v>
      </c>
      <c r="I95" s="150" t="s">
        <v>571</v>
      </c>
      <c r="J95" s="120"/>
      <c r="K95" s="120"/>
      <c r="L95" s="183" t="s">
        <v>649</v>
      </c>
      <c r="M95" s="12" t="s">
        <v>572</v>
      </c>
      <c r="N95" s="8" t="s">
        <v>483</v>
      </c>
      <c r="O95" s="17" t="s">
        <v>484</v>
      </c>
    </row>
    <row r="96" spans="1:15" ht="31.5">
      <c r="A96" s="670"/>
      <c r="B96" s="650"/>
      <c r="C96" s="650"/>
      <c r="D96" s="650"/>
      <c r="E96" s="650"/>
      <c r="F96" s="650"/>
      <c r="G96" s="115">
        <f t="shared" si="5"/>
        <v>93</v>
      </c>
      <c r="H96" s="37" t="s">
        <v>573</v>
      </c>
      <c r="I96" s="89" t="s">
        <v>467</v>
      </c>
      <c r="J96" s="131"/>
      <c r="K96" s="120"/>
      <c r="L96" s="183" t="s">
        <v>649</v>
      </c>
      <c r="M96" s="12" t="s">
        <v>458</v>
      </c>
      <c r="N96" s="8" t="s">
        <v>485</v>
      </c>
      <c r="O96" s="17" t="s">
        <v>486</v>
      </c>
    </row>
    <row r="97" spans="1:15" ht="15.75">
      <c r="A97" s="670"/>
      <c r="B97" s="650"/>
      <c r="C97" s="650"/>
      <c r="D97" s="650"/>
      <c r="E97" s="650"/>
      <c r="F97" s="650"/>
      <c r="G97" s="115">
        <f t="shared" si="5"/>
        <v>94</v>
      </c>
      <c r="H97" s="150" t="s">
        <v>574</v>
      </c>
      <c r="I97" s="150" t="s">
        <v>575</v>
      </c>
      <c r="J97" s="167"/>
      <c r="K97" s="175"/>
      <c r="L97" s="183" t="s">
        <v>649</v>
      </c>
      <c r="M97" s="12" t="s">
        <v>563</v>
      </c>
      <c r="N97" s="8" t="s">
        <v>564</v>
      </c>
      <c r="O97" s="17" t="s">
        <v>565</v>
      </c>
    </row>
    <row r="98" spans="1:15" ht="32.25" thickBot="1">
      <c r="A98" s="670"/>
      <c r="B98" s="650"/>
      <c r="C98" s="650"/>
      <c r="D98" s="650"/>
      <c r="E98" s="651"/>
      <c r="F98" s="651"/>
      <c r="G98" s="115">
        <f t="shared" si="5"/>
        <v>95</v>
      </c>
      <c r="H98" s="86" t="s">
        <v>576</v>
      </c>
      <c r="I98" s="70" t="s">
        <v>467</v>
      </c>
      <c r="J98" s="163"/>
      <c r="K98" s="163"/>
      <c r="L98" s="185" t="s">
        <v>649</v>
      </c>
      <c r="M98" s="13" t="s">
        <v>563</v>
      </c>
      <c r="N98" s="9" t="s">
        <v>564</v>
      </c>
      <c r="O98" s="18" t="s">
        <v>565</v>
      </c>
    </row>
    <row r="99" spans="1:15" ht="32.25" thickTop="1">
      <c r="A99" s="670"/>
      <c r="B99" s="650"/>
      <c r="C99" s="650"/>
      <c r="D99" s="650"/>
      <c r="E99" s="650">
        <f>+E91+1</f>
        <v>43</v>
      </c>
      <c r="F99" s="650" t="s">
        <v>577</v>
      </c>
      <c r="G99" s="115">
        <f>G98+1</f>
        <v>96</v>
      </c>
      <c r="H99" s="150" t="s">
        <v>578</v>
      </c>
      <c r="I99" s="150" t="s">
        <v>579</v>
      </c>
      <c r="J99" s="168"/>
      <c r="K99" s="168"/>
      <c r="L99" s="183" t="s">
        <v>649</v>
      </c>
      <c r="M99" s="12" t="s">
        <v>580</v>
      </c>
      <c r="N99" s="8" t="s">
        <v>581</v>
      </c>
      <c r="O99" s="17" t="s">
        <v>582</v>
      </c>
    </row>
    <row r="100" spans="1:15" ht="79.5" thickBot="1">
      <c r="A100" s="670"/>
      <c r="B100" s="650"/>
      <c r="C100" s="650"/>
      <c r="D100" s="650"/>
      <c r="E100" s="651"/>
      <c r="F100" s="651"/>
      <c r="G100" s="38">
        <f>G99+1</f>
        <v>97</v>
      </c>
      <c r="H100" s="39" t="s">
        <v>583</v>
      </c>
      <c r="I100" s="39" t="s">
        <v>584</v>
      </c>
      <c r="J100" s="169"/>
      <c r="K100" s="169"/>
      <c r="L100" s="185" t="s">
        <v>649</v>
      </c>
      <c r="M100" s="13" t="s">
        <v>585</v>
      </c>
      <c r="N100" s="9" t="s">
        <v>586</v>
      </c>
      <c r="O100" s="18" t="s">
        <v>587</v>
      </c>
    </row>
    <row r="101" spans="1:15" ht="48.75" thickTop="1" thickBot="1">
      <c r="A101" s="670"/>
      <c r="B101" s="650"/>
      <c r="C101" s="651"/>
      <c r="D101" s="651"/>
      <c r="E101" s="22">
        <f>+E99+1</f>
        <v>44</v>
      </c>
      <c r="F101" s="22" t="s">
        <v>588</v>
      </c>
      <c r="G101" s="114">
        <f>G100+1</f>
        <v>98</v>
      </c>
      <c r="H101" s="31" t="s">
        <v>589</v>
      </c>
      <c r="I101" s="31" t="s">
        <v>590</v>
      </c>
      <c r="J101" s="118"/>
      <c r="K101" s="118"/>
      <c r="L101" s="181" t="s">
        <v>649</v>
      </c>
      <c r="M101" s="11" t="s">
        <v>591</v>
      </c>
      <c r="N101" s="15" t="s">
        <v>592</v>
      </c>
      <c r="O101" s="16" t="s">
        <v>593</v>
      </c>
    </row>
    <row r="102" spans="1:15" ht="32.25" thickTop="1">
      <c r="A102" s="670"/>
      <c r="B102" s="650"/>
      <c r="C102" s="649">
        <f>+C91+1</f>
        <v>17</v>
      </c>
      <c r="D102" s="649" t="s">
        <v>314</v>
      </c>
      <c r="E102" s="649">
        <f>E101+1</f>
        <v>45</v>
      </c>
      <c r="F102" s="649" t="s">
        <v>315</v>
      </c>
      <c r="G102" s="20">
        <f>G101+1</f>
        <v>99</v>
      </c>
      <c r="H102" s="150" t="s">
        <v>333</v>
      </c>
      <c r="I102" s="150" t="s">
        <v>334</v>
      </c>
      <c r="J102" s="120"/>
      <c r="K102" s="120"/>
      <c r="L102" s="192" t="s">
        <v>653</v>
      </c>
      <c r="M102" s="42" t="s">
        <v>335</v>
      </c>
      <c r="N102" s="94" t="s">
        <v>336</v>
      </c>
      <c r="O102" s="44" t="s">
        <v>337</v>
      </c>
    </row>
    <row r="103" spans="1:15" ht="15.75">
      <c r="A103" s="670"/>
      <c r="B103" s="650"/>
      <c r="C103" s="650"/>
      <c r="D103" s="650"/>
      <c r="E103" s="650"/>
      <c r="F103" s="650"/>
      <c r="G103" s="115">
        <f>G102+1</f>
        <v>100</v>
      </c>
      <c r="H103" s="158" t="s">
        <v>316</v>
      </c>
      <c r="I103" s="158" t="s">
        <v>332</v>
      </c>
      <c r="J103" s="207"/>
      <c r="K103" s="214"/>
      <c r="L103" s="183" t="s">
        <v>653</v>
      </c>
      <c r="M103" s="12" t="s">
        <v>317</v>
      </c>
      <c r="N103" s="8" t="s">
        <v>343</v>
      </c>
      <c r="O103" s="17" t="s">
        <v>344</v>
      </c>
    </row>
    <row r="104" spans="1:15" ht="15.75">
      <c r="A104" s="670"/>
      <c r="B104" s="650"/>
      <c r="C104" s="650"/>
      <c r="D104" s="650"/>
      <c r="E104" s="650"/>
      <c r="F104" s="650"/>
      <c r="G104" s="51">
        <f>+G103+1</f>
        <v>101</v>
      </c>
      <c r="H104" s="158" t="s">
        <v>318</v>
      </c>
      <c r="I104" s="158" t="s">
        <v>331</v>
      </c>
      <c r="J104" s="207"/>
      <c r="K104" s="214"/>
      <c r="L104" s="189" t="s">
        <v>653</v>
      </c>
      <c r="M104" s="25" t="s">
        <v>319</v>
      </c>
      <c r="N104" s="53" t="s">
        <v>338</v>
      </c>
      <c r="O104" s="27" t="s">
        <v>339</v>
      </c>
    </row>
    <row r="105" spans="1:15" ht="32.25" thickBot="1">
      <c r="A105" s="670"/>
      <c r="B105" s="650"/>
      <c r="C105" s="650"/>
      <c r="D105" s="650"/>
      <c r="E105" s="651"/>
      <c r="F105" s="651"/>
      <c r="G105" s="114">
        <f>+G104+1</f>
        <v>102</v>
      </c>
      <c r="H105" s="45" t="s">
        <v>320</v>
      </c>
      <c r="I105" s="45" t="s">
        <v>340</v>
      </c>
      <c r="J105" s="107"/>
      <c r="K105" s="107"/>
      <c r="L105" s="191" t="s">
        <v>653</v>
      </c>
      <c r="M105" s="28" t="s">
        <v>140</v>
      </c>
      <c r="N105" s="46" t="s">
        <v>341</v>
      </c>
      <c r="O105" s="30" t="s">
        <v>342</v>
      </c>
    </row>
    <row r="106" spans="1:15" ht="16.5" thickTop="1">
      <c r="A106" s="670"/>
      <c r="B106" s="650"/>
      <c r="C106" s="650"/>
      <c r="D106" s="650"/>
      <c r="E106" s="650">
        <f>+E102+1</f>
        <v>46</v>
      </c>
      <c r="F106" s="650" t="s">
        <v>321</v>
      </c>
      <c r="G106" s="20">
        <f>+G105+1</f>
        <v>103</v>
      </c>
      <c r="H106" s="150" t="s">
        <v>322</v>
      </c>
      <c r="I106" s="150" t="s">
        <v>468</v>
      </c>
      <c r="J106" s="120"/>
      <c r="K106" s="120"/>
      <c r="L106" s="183" t="s">
        <v>653</v>
      </c>
      <c r="M106" s="12" t="s">
        <v>323</v>
      </c>
      <c r="N106" s="8" t="s">
        <v>487</v>
      </c>
      <c r="O106" s="17" t="s">
        <v>488</v>
      </c>
    </row>
    <row r="107" spans="1:15" ht="16.5" thickBot="1">
      <c r="A107" s="671"/>
      <c r="B107" s="651"/>
      <c r="C107" s="651"/>
      <c r="D107" s="651"/>
      <c r="E107" s="651"/>
      <c r="F107" s="651"/>
      <c r="G107" s="114">
        <f>+G106+1</f>
        <v>104</v>
      </c>
      <c r="H107" s="45" t="s">
        <v>324</v>
      </c>
      <c r="I107" s="45" t="s">
        <v>469</v>
      </c>
      <c r="J107" s="40" t="s">
        <v>641</v>
      </c>
      <c r="K107" s="40"/>
      <c r="L107" s="191" t="s">
        <v>653</v>
      </c>
      <c r="M107" s="28" t="s">
        <v>241</v>
      </c>
      <c r="N107" s="46" t="s">
        <v>243</v>
      </c>
      <c r="O107" s="30" t="s">
        <v>325</v>
      </c>
    </row>
    <row r="108" spans="1:15" ht="206.25" thickTop="1" thickBot="1">
      <c r="A108" s="669" t="s">
        <v>356</v>
      </c>
      <c r="B108" s="649" t="s">
        <v>357</v>
      </c>
      <c r="C108" s="649">
        <f>+C102+1</f>
        <v>18</v>
      </c>
      <c r="D108" s="649" t="s">
        <v>595</v>
      </c>
      <c r="E108" s="649">
        <f>E106+1</f>
        <v>47</v>
      </c>
      <c r="F108" s="649" t="s">
        <v>596</v>
      </c>
      <c r="G108" s="20">
        <v>113</v>
      </c>
      <c r="H108" s="82" t="s">
        <v>597</v>
      </c>
      <c r="I108" s="82" t="s">
        <v>598</v>
      </c>
      <c r="J108" s="133" t="s">
        <v>146</v>
      </c>
      <c r="K108" s="133"/>
      <c r="L108" s="192" t="s">
        <v>654</v>
      </c>
      <c r="M108" s="42" t="s">
        <v>599</v>
      </c>
      <c r="N108" s="43" t="s">
        <v>600</v>
      </c>
      <c r="O108" s="44" t="s">
        <v>601</v>
      </c>
    </row>
    <row r="109" spans="1:15" ht="80.25" thickTop="1" thickBot="1">
      <c r="A109" s="670"/>
      <c r="B109" s="650"/>
      <c r="C109" s="650"/>
      <c r="D109" s="650"/>
      <c r="E109" s="651"/>
      <c r="F109" s="651"/>
      <c r="G109" s="38">
        <f t="shared" ref="G109:G115" si="6">+G108+1</f>
        <v>114</v>
      </c>
      <c r="H109" s="45" t="s">
        <v>602</v>
      </c>
      <c r="I109" s="45" t="s">
        <v>603</v>
      </c>
      <c r="J109" s="133" t="s">
        <v>146</v>
      </c>
      <c r="K109" s="40"/>
      <c r="L109" s="191" t="s">
        <v>654</v>
      </c>
      <c r="M109" s="28" t="s">
        <v>604</v>
      </c>
      <c r="N109" s="46" t="s">
        <v>605</v>
      </c>
      <c r="O109" s="18" t="s">
        <v>606</v>
      </c>
    </row>
    <row r="110" spans="1:15" ht="48.75" thickTop="1" thickBot="1">
      <c r="A110" s="670"/>
      <c r="B110" s="650"/>
      <c r="C110" s="651"/>
      <c r="D110" s="651"/>
      <c r="E110" s="24">
        <f>+E108+1</f>
        <v>48</v>
      </c>
      <c r="F110" s="24" t="s">
        <v>607</v>
      </c>
      <c r="G110" s="114">
        <f>+G109+1</f>
        <v>115</v>
      </c>
      <c r="H110" s="31" t="s">
        <v>470</v>
      </c>
      <c r="I110" s="31" t="s">
        <v>608</v>
      </c>
      <c r="J110" s="118"/>
      <c r="K110" s="118"/>
      <c r="L110" s="181" t="s">
        <v>654</v>
      </c>
      <c r="M110" s="11" t="s">
        <v>609</v>
      </c>
      <c r="N110" s="47" t="s">
        <v>610</v>
      </c>
      <c r="O110" s="16" t="s">
        <v>611</v>
      </c>
    </row>
    <row r="111" spans="1:15" ht="48" thickTop="1">
      <c r="A111" s="670"/>
      <c r="B111" s="650"/>
      <c r="C111" s="649">
        <f>+C108+1</f>
        <v>19</v>
      </c>
      <c r="D111" s="650" t="s">
        <v>612</v>
      </c>
      <c r="E111" s="649">
        <f>+E110+1</f>
        <v>49</v>
      </c>
      <c r="F111" s="649" t="s">
        <v>613</v>
      </c>
      <c r="G111" s="20">
        <f t="shared" si="6"/>
        <v>116</v>
      </c>
      <c r="H111" s="82" t="s">
        <v>614</v>
      </c>
      <c r="I111" s="82" t="s">
        <v>615</v>
      </c>
      <c r="J111" s="133"/>
      <c r="K111" s="133"/>
      <c r="L111" s="192" t="s">
        <v>654</v>
      </c>
      <c r="M111" s="42" t="s">
        <v>616</v>
      </c>
      <c r="N111" s="43" t="s">
        <v>617</v>
      </c>
      <c r="O111" s="44" t="s">
        <v>618</v>
      </c>
    </row>
    <row r="112" spans="1:15" ht="300" thickBot="1">
      <c r="A112" s="670"/>
      <c r="B112" s="650"/>
      <c r="C112" s="650"/>
      <c r="D112" s="650"/>
      <c r="E112" s="651"/>
      <c r="F112" s="651"/>
      <c r="G112" s="114">
        <f t="shared" si="6"/>
        <v>117</v>
      </c>
      <c r="H112" s="4" t="s">
        <v>619</v>
      </c>
      <c r="I112" s="4" t="s">
        <v>620</v>
      </c>
      <c r="J112" s="169"/>
      <c r="K112" s="40"/>
      <c r="L112" s="185" t="s">
        <v>654</v>
      </c>
      <c r="M112" s="13" t="s">
        <v>621</v>
      </c>
      <c r="N112" s="9" t="s">
        <v>622</v>
      </c>
      <c r="O112" s="18" t="s">
        <v>623</v>
      </c>
    </row>
    <row r="113" spans="1:15" ht="142.5" thickTop="1">
      <c r="A113" s="670"/>
      <c r="B113" s="650"/>
      <c r="C113" s="650"/>
      <c r="D113" s="650"/>
      <c r="E113" s="650">
        <f>+E111+1</f>
        <v>50</v>
      </c>
      <c r="F113" s="650" t="s">
        <v>624</v>
      </c>
      <c r="G113" s="113">
        <f t="shared" si="6"/>
        <v>118</v>
      </c>
      <c r="H113" s="36" t="s">
        <v>625</v>
      </c>
      <c r="I113" s="36" t="s">
        <v>626</v>
      </c>
      <c r="J113" s="120"/>
      <c r="K113" s="120"/>
      <c r="L113" s="183" t="s">
        <v>654</v>
      </c>
      <c r="M113" s="12" t="s">
        <v>627</v>
      </c>
      <c r="N113" s="8" t="s">
        <v>628</v>
      </c>
      <c r="O113" s="17" t="s">
        <v>629</v>
      </c>
    </row>
    <row r="114" spans="1:15" ht="142.5" thickBot="1">
      <c r="A114" s="670"/>
      <c r="B114" s="650"/>
      <c r="C114" s="651"/>
      <c r="D114" s="651"/>
      <c r="E114" s="651"/>
      <c r="F114" s="651"/>
      <c r="G114" s="38">
        <f t="shared" si="6"/>
        <v>119</v>
      </c>
      <c r="H114" s="45" t="s">
        <v>630</v>
      </c>
      <c r="I114" s="45" t="s">
        <v>631</v>
      </c>
      <c r="J114" s="40"/>
      <c r="K114" s="40"/>
      <c r="L114" s="185" t="s">
        <v>654</v>
      </c>
      <c r="M114" s="13" t="s">
        <v>632</v>
      </c>
      <c r="N114" s="9" t="s">
        <v>633</v>
      </c>
      <c r="O114" s="18" t="s">
        <v>634</v>
      </c>
    </row>
    <row r="115" spans="1:15" ht="16.5" thickTop="1">
      <c r="A115" s="670"/>
      <c r="B115" s="650"/>
      <c r="C115" s="649">
        <f>+C111+1</f>
        <v>20</v>
      </c>
      <c r="D115" s="650" t="s">
        <v>635</v>
      </c>
      <c r="E115" s="649">
        <f>+E113+1</f>
        <v>51</v>
      </c>
      <c r="F115" s="649" t="s">
        <v>636</v>
      </c>
      <c r="G115" s="115">
        <f t="shared" si="6"/>
        <v>120</v>
      </c>
      <c r="H115" s="150" t="s">
        <v>637</v>
      </c>
      <c r="I115" s="150" t="s">
        <v>638</v>
      </c>
      <c r="J115" s="120"/>
      <c r="K115" s="120"/>
      <c r="L115" s="183" t="s">
        <v>654</v>
      </c>
      <c r="M115" s="12" t="s">
        <v>639</v>
      </c>
      <c r="N115" s="8" t="s">
        <v>489</v>
      </c>
      <c r="O115" s="17" t="s">
        <v>490</v>
      </c>
    </row>
    <row r="116" spans="1:15" ht="47.25">
      <c r="A116" s="670"/>
      <c r="B116" s="650"/>
      <c r="C116" s="650"/>
      <c r="D116" s="650"/>
      <c r="E116" s="650"/>
      <c r="F116" s="650"/>
      <c r="G116" s="113">
        <f>+G115+1</f>
        <v>121</v>
      </c>
      <c r="H116" s="135" t="s">
        <v>640</v>
      </c>
      <c r="I116" s="135" t="s">
        <v>0</v>
      </c>
      <c r="J116" s="210"/>
      <c r="K116" s="131"/>
      <c r="L116" s="193" t="s">
        <v>654</v>
      </c>
      <c r="M116" s="48" t="s">
        <v>1</v>
      </c>
      <c r="N116" s="49" t="s">
        <v>2</v>
      </c>
      <c r="O116" s="50" t="s">
        <v>3</v>
      </c>
    </row>
    <row r="117" spans="1:15" ht="63">
      <c r="A117" s="670"/>
      <c r="B117" s="650"/>
      <c r="C117" s="650"/>
      <c r="D117" s="650"/>
      <c r="E117" s="650"/>
      <c r="F117" s="650"/>
      <c r="G117" s="51">
        <f>+G116+1</f>
        <v>122</v>
      </c>
      <c r="H117" s="135" t="s">
        <v>4</v>
      </c>
      <c r="I117" s="135" t="s">
        <v>5</v>
      </c>
      <c r="J117" s="210"/>
      <c r="K117" s="131"/>
      <c r="L117" s="201" t="s">
        <v>654</v>
      </c>
      <c r="M117" s="52">
        <v>1</v>
      </c>
      <c r="N117" s="49" t="s">
        <v>6</v>
      </c>
      <c r="O117" s="50" t="s">
        <v>7</v>
      </c>
    </row>
    <row r="118" spans="1:15" ht="79.5" thickBot="1">
      <c r="A118" s="670"/>
      <c r="B118" s="651"/>
      <c r="C118" s="651"/>
      <c r="D118" s="651"/>
      <c r="E118" s="651"/>
      <c r="F118" s="651"/>
      <c r="G118" s="38">
        <f>G117+1</f>
        <v>123</v>
      </c>
      <c r="H118" s="36" t="s">
        <v>625</v>
      </c>
      <c r="I118" s="36" t="s">
        <v>8</v>
      </c>
      <c r="J118" s="120"/>
      <c r="K118" s="122"/>
      <c r="L118" s="185" t="s">
        <v>654</v>
      </c>
      <c r="M118" s="13" t="s">
        <v>9</v>
      </c>
      <c r="N118" s="9" t="s">
        <v>10</v>
      </c>
      <c r="O118" s="18" t="s">
        <v>11</v>
      </c>
    </row>
    <row r="119" spans="1:15" ht="63.75" thickTop="1">
      <c r="A119" s="670"/>
      <c r="B119" s="649" t="s">
        <v>358</v>
      </c>
      <c r="C119" s="649">
        <f>+C115+1</f>
        <v>21</v>
      </c>
      <c r="D119" s="649" t="s">
        <v>12</v>
      </c>
      <c r="E119" s="649">
        <f>E115+1</f>
        <v>52</v>
      </c>
      <c r="F119" s="649" t="s">
        <v>13</v>
      </c>
      <c r="G119" s="20">
        <v>124</v>
      </c>
      <c r="H119" s="150" t="s">
        <v>14</v>
      </c>
      <c r="I119" s="150" t="s">
        <v>14</v>
      </c>
      <c r="J119" s="175"/>
      <c r="K119" s="120"/>
      <c r="L119" s="189" t="s">
        <v>654</v>
      </c>
      <c r="M119" s="25" t="s">
        <v>15</v>
      </c>
      <c r="N119" s="53" t="s">
        <v>16</v>
      </c>
      <c r="O119" s="27" t="s">
        <v>17</v>
      </c>
    </row>
    <row r="120" spans="1:15" ht="63">
      <c r="A120" s="670"/>
      <c r="B120" s="650"/>
      <c r="C120" s="650"/>
      <c r="D120" s="650"/>
      <c r="E120" s="650"/>
      <c r="F120" s="650"/>
      <c r="G120" s="51">
        <f>+G119+1</f>
        <v>125</v>
      </c>
      <c r="H120" s="135" t="s">
        <v>18</v>
      </c>
      <c r="I120" s="135" t="s">
        <v>18</v>
      </c>
      <c r="J120" s="131"/>
      <c r="K120" s="120"/>
      <c r="L120" s="189" t="s">
        <v>654</v>
      </c>
      <c r="M120" s="25" t="s">
        <v>15</v>
      </c>
      <c r="N120" s="53" t="s">
        <v>16</v>
      </c>
      <c r="O120" s="27" t="s">
        <v>17</v>
      </c>
    </row>
    <row r="121" spans="1:15" ht="63.75" thickBot="1">
      <c r="A121" s="670"/>
      <c r="B121" s="650"/>
      <c r="C121" s="650"/>
      <c r="D121" s="650"/>
      <c r="E121" s="650"/>
      <c r="F121" s="650"/>
      <c r="G121" s="115">
        <v>126</v>
      </c>
      <c r="H121" s="75" t="s">
        <v>19</v>
      </c>
      <c r="I121" s="75" t="s">
        <v>20</v>
      </c>
      <c r="J121" s="212"/>
      <c r="K121" s="203"/>
      <c r="L121" s="185" t="s">
        <v>654</v>
      </c>
      <c r="M121" s="13" t="s">
        <v>15</v>
      </c>
      <c r="N121" s="53" t="s">
        <v>16</v>
      </c>
      <c r="O121" s="18" t="s">
        <v>21</v>
      </c>
    </row>
    <row r="122" spans="1:15" ht="64.5" thickTop="1" thickBot="1">
      <c r="A122" s="670"/>
      <c r="B122" s="650"/>
      <c r="C122" s="650"/>
      <c r="D122" s="650"/>
      <c r="E122" s="650"/>
      <c r="F122" s="650"/>
      <c r="G122" s="113">
        <v>127</v>
      </c>
      <c r="H122" s="45" t="s">
        <v>22</v>
      </c>
      <c r="I122" s="45" t="s">
        <v>22</v>
      </c>
      <c r="J122" s="169"/>
      <c r="K122" s="40"/>
      <c r="L122" s="185" t="s">
        <v>654</v>
      </c>
      <c r="M122" s="13" t="s">
        <v>15</v>
      </c>
      <c r="N122" s="53" t="s">
        <v>16</v>
      </c>
      <c r="O122" s="18" t="s">
        <v>21</v>
      </c>
    </row>
    <row r="123" spans="1:15" ht="64.5" thickTop="1" thickBot="1">
      <c r="A123" s="670"/>
      <c r="B123" s="650"/>
      <c r="C123" s="650"/>
      <c r="D123" s="650"/>
      <c r="E123" s="651"/>
      <c r="F123" s="666"/>
      <c r="G123" s="51">
        <v>128</v>
      </c>
      <c r="H123" s="178" t="s">
        <v>23</v>
      </c>
      <c r="I123" s="178" t="s">
        <v>24</v>
      </c>
      <c r="J123" s="212"/>
      <c r="K123" s="203"/>
      <c r="L123" s="185" t="s">
        <v>654</v>
      </c>
      <c r="M123" s="13" t="s">
        <v>15</v>
      </c>
      <c r="N123" s="53" t="s">
        <v>16</v>
      </c>
      <c r="O123" s="18" t="s">
        <v>21</v>
      </c>
    </row>
    <row r="124" spans="1:15" ht="64.5" thickTop="1" thickBot="1">
      <c r="A124" s="670"/>
      <c r="B124" s="651"/>
      <c r="C124" s="651"/>
      <c r="D124" s="651"/>
      <c r="E124" s="23">
        <f>E119+1</f>
        <v>53</v>
      </c>
      <c r="F124" s="24" t="s">
        <v>25</v>
      </c>
      <c r="G124" s="114">
        <v>129</v>
      </c>
      <c r="H124" s="31" t="s">
        <v>26</v>
      </c>
      <c r="I124" s="31" t="s">
        <v>27</v>
      </c>
      <c r="J124" s="161"/>
      <c r="K124" s="118"/>
      <c r="L124" s="185" t="s">
        <v>654</v>
      </c>
      <c r="M124" s="13" t="s">
        <v>15</v>
      </c>
      <c r="N124" s="53" t="s">
        <v>16</v>
      </c>
      <c r="O124" s="18" t="s">
        <v>17</v>
      </c>
    </row>
    <row r="125" spans="1:15" ht="111" thickTop="1">
      <c r="A125" s="670"/>
      <c r="B125" s="649" t="s">
        <v>359</v>
      </c>
      <c r="C125" s="649">
        <f>+C119+1</f>
        <v>22</v>
      </c>
      <c r="D125" s="649" t="s">
        <v>28</v>
      </c>
      <c r="E125" s="649">
        <f>+E124+1</f>
        <v>54</v>
      </c>
      <c r="F125" s="649" t="s">
        <v>29</v>
      </c>
      <c r="G125" s="115">
        <f>+G124+1</f>
        <v>130</v>
      </c>
      <c r="H125" s="150" t="s">
        <v>30</v>
      </c>
      <c r="I125" s="150" t="s">
        <v>30</v>
      </c>
      <c r="J125" s="120"/>
      <c r="K125" s="120"/>
      <c r="L125" s="192" t="s">
        <v>654</v>
      </c>
      <c r="M125" s="42" t="s">
        <v>452</v>
      </c>
      <c r="N125" s="43" t="s">
        <v>31</v>
      </c>
      <c r="O125" s="44" t="s">
        <v>32</v>
      </c>
    </row>
    <row r="126" spans="1:15" ht="15.75" customHeight="1">
      <c r="A126" s="670"/>
      <c r="B126" s="650"/>
      <c r="C126" s="650"/>
      <c r="D126" s="650"/>
      <c r="E126" s="650"/>
      <c r="F126" s="650"/>
      <c r="G126" s="115">
        <f>+G125+1</f>
        <v>131</v>
      </c>
      <c r="H126" s="55" t="s">
        <v>33</v>
      </c>
      <c r="I126" s="56" t="s">
        <v>34</v>
      </c>
      <c r="J126" s="167"/>
      <c r="K126" s="203"/>
      <c r="L126" s="704" t="s">
        <v>654</v>
      </c>
      <c r="M126" s="706" t="s">
        <v>15</v>
      </c>
      <c r="N126" s="696" t="s">
        <v>16</v>
      </c>
      <c r="O126" s="697" t="s">
        <v>17</v>
      </c>
    </row>
    <row r="127" spans="1:15" ht="15.75">
      <c r="A127" s="670"/>
      <c r="B127" s="650"/>
      <c r="C127" s="650"/>
      <c r="D127" s="650"/>
      <c r="E127" s="650"/>
      <c r="F127" s="650"/>
      <c r="G127" s="115">
        <f>+G126+1</f>
        <v>132</v>
      </c>
      <c r="H127" s="55" t="s">
        <v>35</v>
      </c>
      <c r="I127" s="56" t="s">
        <v>36</v>
      </c>
      <c r="J127" s="167"/>
      <c r="K127" s="120"/>
      <c r="L127" s="705"/>
      <c r="M127" s="632"/>
      <c r="N127" s="630"/>
      <c r="O127" s="698"/>
    </row>
    <row r="128" spans="1:15" ht="63">
      <c r="A128" s="670"/>
      <c r="B128" s="650"/>
      <c r="C128" s="650"/>
      <c r="D128" s="650"/>
      <c r="E128" s="650"/>
      <c r="F128" s="650"/>
      <c r="G128" s="51">
        <f>G127+1</f>
        <v>133</v>
      </c>
      <c r="H128" s="90" t="s">
        <v>37</v>
      </c>
      <c r="I128" s="90" t="s">
        <v>38</v>
      </c>
      <c r="J128" s="131"/>
      <c r="K128" s="203"/>
      <c r="L128" s="202" t="s">
        <v>654</v>
      </c>
      <c r="M128" s="57" t="s">
        <v>15</v>
      </c>
      <c r="N128" s="58" t="s">
        <v>16</v>
      </c>
      <c r="O128" s="59" t="s">
        <v>21</v>
      </c>
    </row>
    <row r="129" spans="1:15" ht="63.75" thickBot="1">
      <c r="A129" s="670"/>
      <c r="B129" s="650"/>
      <c r="C129" s="650"/>
      <c r="D129" s="650"/>
      <c r="E129" s="651"/>
      <c r="F129" s="651"/>
      <c r="G129" s="114">
        <f>+G128+1</f>
        <v>134</v>
      </c>
      <c r="H129" s="74" t="s">
        <v>39</v>
      </c>
      <c r="I129" s="95" t="s">
        <v>40</v>
      </c>
      <c r="J129" s="118"/>
      <c r="K129" s="118"/>
      <c r="L129" s="185" t="s">
        <v>654</v>
      </c>
      <c r="M129" s="13" t="s">
        <v>15</v>
      </c>
      <c r="N129" s="46" t="s">
        <v>16</v>
      </c>
      <c r="O129" s="60" t="s">
        <v>17</v>
      </c>
    </row>
    <row r="130" spans="1:15" ht="64.5" thickTop="1" thickBot="1">
      <c r="A130" s="670"/>
      <c r="B130" s="650"/>
      <c r="C130" s="650"/>
      <c r="D130" s="650"/>
      <c r="E130" s="650">
        <f>+E125+1</f>
        <v>55</v>
      </c>
      <c r="F130" s="650" t="s">
        <v>41</v>
      </c>
      <c r="G130" s="20">
        <f>+G129+1</f>
        <v>135</v>
      </c>
      <c r="H130" s="150" t="s">
        <v>42</v>
      </c>
      <c r="I130" s="150" t="s">
        <v>43</v>
      </c>
      <c r="J130" s="175"/>
      <c r="K130" s="120"/>
      <c r="L130" s="192" t="s">
        <v>654</v>
      </c>
      <c r="M130" s="42" t="s">
        <v>15</v>
      </c>
      <c r="N130" s="53" t="s">
        <v>16</v>
      </c>
      <c r="O130" s="60" t="s">
        <v>17</v>
      </c>
    </row>
    <row r="131" spans="1:15" ht="159" thickTop="1" thickBot="1">
      <c r="A131" s="670"/>
      <c r="B131" s="650"/>
      <c r="C131" s="650"/>
      <c r="D131" s="650"/>
      <c r="E131" s="651"/>
      <c r="F131" s="651"/>
      <c r="G131" s="114">
        <f>+G130+1</f>
        <v>136</v>
      </c>
      <c r="H131" s="45" t="s">
        <v>44</v>
      </c>
      <c r="I131" s="45" t="s">
        <v>45</v>
      </c>
      <c r="J131" s="40"/>
      <c r="K131" s="118"/>
      <c r="L131" s="181" t="s">
        <v>654</v>
      </c>
      <c r="M131" s="11" t="s">
        <v>46</v>
      </c>
      <c r="N131" s="9" t="s">
        <v>47</v>
      </c>
      <c r="O131" s="18" t="s">
        <v>48</v>
      </c>
    </row>
    <row r="132" spans="1:15" ht="48" thickTop="1">
      <c r="A132" s="670"/>
      <c r="B132" s="650"/>
      <c r="C132" s="650"/>
      <c r="D132" s="650"/>
      <c r="E132" s="650">
        <f>+E130+1</f>
        <v>56</v>
      </c>
      <c r="F132" s="650" t="s">
        <v>49</v>
      </c>
      <c r="G132" s="20">
        <f>+G131+1</f>
        <v>137</v>
      </c>
      <c r="H132" s="150" t="s">
        <v>50</v>
      </c>
      <c r="I132" s="150" t="s">
        <v>51</v>
      </c>
      <c r="J132" s="168"/>
      <c r="K132" s="120"/>
      <c r="L132" s="183" t="s">
        <v>654</v>
      </c>
      <c r="M132" s="12" t="s">
        <v>329</v>
      </c>
      <c r="N132" s="8" t="s">
        <v>52</v>
      </c>
      <c r="O132" s="17" t="s">
        <v>330</v>
      </c>
    </row>
    <row r="133" spans="1:15" ht="63.75" thickBot="1">
      <c r="A133" s="670"/>
      <c r="B133" s="651"/>
      <c r="C133" s="650"/>
      <c r="D133" s="650"/>
      <c r="E133" s="650"/>
      <c r="F133" s="650"/>
      <c r="G133" s="51">
        <f>+G132+1</f>
        <v>138</v>
      </c>
      <c r="H133" s="135" t="s">
        <v>53</v>
      </c>
      <c r="I133" s="135" t="s">
        <v>54</v>
      </c>
      <c r="J133" s="210"/>
      <c r="K133" s="131"/>
      <c r="L133" s="201" t="s">
        <v>654</v>
      </c>
      <c r="M133" s="52">
        <v>1</v>
      </c>
      <c r="N133" s="49" t="s">
        <v>55</v>
      </c>
      <c r="O133" s="50" t="s">
        <v>7</v>
      </c>
    </row>
    <row r="134" spans="1:15" ht="48.75" thickTop="1" thickBot="1">
      <c r="A134" s="670"/>
      <c r="B134" s="649" t="s">
        <v>360</v>
      </c>
      <c r="C134" s="22">
        <f>+C125+1</f>
        <v>23</v>
      </c>
      <c r="D134" s="1" t="s">
        <v>56</v>
      </c>
      <c r="E134" s="22">
        <f>+E132+1</f>
        <v>57</v>
      </c>
      <c r="F134" s="22" t="s">
        <v>57</v>
      </c>
      <c r="G134" s="20">
        <f>G133+1</f>
        <v>139</v>
      </c>
      <c r="H134" s="82" t="s">
        <v>58</v>
      </c>
      <c r="I134" s="82" t="s">
        <v>453</v>
      </c>
      <c r="J134" s="133"/>
      <c r="K134" s="133"/>
      <c r="L134" s="192" t="s">
        <v>654</v>
      </c>
      <c r="M134" s="42" t="s">
        <v>552</v>
      </c>
      <c r="N134" s="43" t="s">
        <v>59</v>
      </c>
      <c r="O134" s="44" t="s">
        <v>7</v>
      </c>
    </row>
    <row r="135" spans="1:15" ht="64.5" thickTop="1" thickBot="1">
      <c r="A135" s="670"/>
      <c r="B135" s="650"/>
      <c r="C135" s="649">
        <f>+C134+1</f>
        <v>24</v>
      </c>
      <c r="D135" s="650" t="s">
        <v>60</v>
      </c>
      <c r="E135" s="649">
        <v>59</v>
      </c>
      <c r="F135" s="649" t="s">
        <v>61</v>
      </c>
      <c r="G135" s="113">
        <f>G134+1</f>
        <v>140</v>
      </c>
      <c r="H135" s="150" t="s">
        <v>62</v>
      </c>
      <c r="I135" s="150" t="s">
        <v>63</v>
      </c>
      <c r="J135" s="175"/>
      <c r="K135" s="120"/>
      <c r="L135" s="192" t="s">
        <v>654</v>
      </c>
      <c r="M135" s="42" t="s">
        <v>15</v>
      </c>
      <c r="N135" s="53" t="s">
        <v>16</v>
      </c>
      <c r="O135" s="17" t="s">
        <v>21</v>
      </c>
    </row>
    <row r="136" spans="1:15" ht="64.5" thickTop="1" thickBot="1">
      <c r="A136" s="670"/>
      <c r="B136" s="650"/>
      <c r="C136" s="650"/>
      <c r="D136" s="650"/>
      <c r="E136" s="650"/>
      <c r="F136" s="650"/>
      <c r="G136" s="51">
        <f>G135+1</f>
        <v>141</v>
      </c>
      <c r="H136" s="55" t="s">
        <v>64</v>
      </c>
      <c r="I136" s="55" t="s">
        <v>64</v>
      </c>
      <c r="J136" s="167"/>
      <c r="K136" s="120"/>
      <c r="L136" s="192" t="s">
        <v>654</v>
      </c>
      <c r="M136" s="42" t="s">
        <v>15</v>
      </c>
      <c r="N136" s="53" t="s">
        <v>16</v>
      </c>
      <c r="O136" s="17" t="s">
        <v>21</v>
      </c>
    </row>
    <row r="137" spans="1:15" ht="64.5" thickTop="1" thickBot="1">
      <c r="A137" s="670"/>
      <c r="B137" s="650"/>
      <c r="C137" s="650"/>
      <c r="D137" s="650"/>
      <c r="E137" s="650"/>
      <c r="F137" s="650"/>
      <c r="G137" s="111">
        <f>G136+1</f>
        <v>142</v>
      </c>
      <c r="H137" s="61" t="s">
        <v>65</v>
      </c>
      <c r="I137" s="45" t="s">
        <v>454</v>
      </c>
      <c r="J137" s="212"/>
      <c r="K137" s="122"/>
      <c r="L137" s="192" t="s">
        <v>654</v>
      </c>
      <c r="M137" s="42" t="s">
        <v>15</v>
      </c>
      <c r="N137" s="53" t="s">
        <v>16</v>
      </c>
      <c r="O137" s="17" t="s">
        <v>21</v>
      </c>
    </row>
    <row r="138" spans="1:15" ht="64.5" thickTop="1" thickBot="1">
      <c r="A138" s="671"/>
      <c r="B138" s="651"/>
      <c r="C138" s="651"/>
      <c r="D138" s="651"/>
      <c r="E138" s="651"/>
      <c r="F138" s="651"/>
      <c r="G138" s="38">
        <f>G137+1</f>
        <v>143</v>
      </c>
      <c r="H138" s="45" t="s">
        <v>66</v>
      </c>
      <c r="I138" s="45" t="s">
        <v>67</v>
      </c>
      <c r="J138" s="163"/>
      <c r="K138" s="40"/>
      <c r="L138" s="191" t="s">
        <v>654</v>
      </c>
      <c r="M138" s="28" t="s">
        <v>68</v>
      </c>
      <c r="N138" s="46" t="s">
        <v>69</v>
      </c>
      <c r="O138" s="30" t="s">
        <v>70</v>
      </c>
    </row>
    <row r="139" spans="1:15" ht="5.65" customHeight="1" thickTop="1">
      <c r="A139" s="108"/>
      <c r="B139" s="108"/>
      <c r="C139" s="109"/>
      <c r="K139" s="208"/>
    </row>
    <row r="140" spans="1:15" ht="5.65" customHeight="1">
      <c r="A140" s="108"/>
      <c r="B140" s="108"/>
      <c r="C140" s="109"/>
    </row>
    <row r="141" spans="1:15" ht="5.65" customHeight="1">
      <c r="A141" s="108"/>
      <c r="B141" s="108"/>
      <c r="C141" s="109"/>
    </row>
    <row r="142" spans="1:15" ht="5.65" customHeight="1">
      <c r="A142" s="108"/>
      <c r="B142" s="108"/>
      <c r="C142" s="108"/>
    </row>
  </sheetData>
  <mergeCells count="142">
    <mergeCell ref="K1:K2"/>
    <mergeCell ref="L1:L2"/>
    <mergeCell ref="L126:L127"/>
    <mergeCell ref="M126:M127"/>
    <mergeCell ref="C108:C110"/>
    <mergeCell ref="E38:E46"/>
    <mergeCell ref="B125:B133"/>
    <mergeCell ref="G69:G70"/>
    <mergeCell ref="I63:I66"/>
    <mergeCell ref="D1:D2"/>
    <mergeCell ref="E1:E2"/>
    <mergeCell ref="F1:F2"/>
    <mergeCell ref="J1:J2"/>
    <mergeCell ref="H1:H2"/>
    <mergeCell ref="F51:F52"/>
    <mergeCell ref="E27:E28"/>
    <mergeCell ref="F27:F28"/>
    <mergeCell ref="E30:E32"/>
    <mergeCell ref="G1:G2"/>
    <mergeCell ref="I86:I89"/>
    <mergeCell ref="E82:E85"/>
    <mergeCell ref="F82:F85"/>
    <mergeCell ref="I1:I2"/>
    <mergeCell ref="E55:E56"/>
    <mergeCell ref="N126:N127"/>
    <mergeCell ref="O126:O127"/>
    <mergeCell ref="A51:A107"/>
    <mergeCell ref="C111:C114"/>
    <mergeCell ref="C115:C118"/>
    <mergeCell ref="B108:B118"/>
    <mergeCell ref="B74:B81"/>
    <mergeCell ref="C74:C76"/>
    <mergeCell ref="C119:C124"/>
    <mergeCell ref="F102:F105"/>
    <mergeCell ref="B119:B124"/>
    <mergeCell ref="F57:F58"/>
    <mergeCell ref="D59:D61"/>
    <mergeCell ref="F69:F73"/>
    <mergeCell ref="F62:F66"/>
    <mergeCell ref="I71:I72"/>
    <mergeCell ref="D51:D58"/>
    <mergeCell ref="D62:D73"/>
    <mergeCell ref="E62:E66"/>
    <mergeCell ref="D102:D107"/>
    <mergeCell ref="E106:E107"/>
    <mergeCell ref="F106:F107"/>
    <mergeCell ref="E102:E105"/>
    <mergeCell ref="E51:E52"/>
    <mergeCell ref="C135:C138"/>
    <mergeCell ref="B134:B138"/>
    <mergeCell ref="A108:A138"/>
    <mergeCell ref="C77:C78"/>
    <mergeCell ref="C79:C81"/>
    <mergeCell ref="C82:C90"/>
    <mergeCell ref="C91:C101"/>
    <mergeCell ref="C102:C107"/>
    <mergeCell ref="B82:B107"/>
    <mergeCell ref="C125:C133"/>
    <mergeCell ref="E69:E73"/>
    <mergeCell ref="F38:F46"/>
    <mergeCell ref="E47:E50"/>
    <mergeCell ref="F47:F50"/>
    <mergeCell ref="F30:F32"/>
    <mergeCell ref="E34:E35"/>
    <mergeCell ref="F34:F35"/>
    <mergeCell ref="E53:E54"/>
    <mergeCell ref="F55:F56"/>
    <mergeCell ref="E57:E58"/>
    <mergeCell ref="F53:F54"/>
    <mergeCell ref="C59:C61"/>
    <mergeCell ref="B51:B61"/>
    <mergeCell ref="C62:C73"/>
    <mergeCell ref="B62:B73"/>
    <mergeCell ref="A1:A2"/>
    <mergeCell ref="B1:B2"/>
    <mergeCell ref="C1:C2"/>
    <mergeCell ref="C51:C58"/>
    <mergeCell ref="B27:B37"/>
    <mergeCell ref="C29:C32"/>
    <mergeCell ref="C33:C36"/>
    <mergeCell ref="B38:B50"/>
    <mergeCell ref="C38:C50"/>
    <mergeCell ref="A3:A50"/>
    <mergeCell ref="B3:B26"/>
    <mergeCell ref="C3:C8"/>
    <mergeCell ref="C19:C28"/>
    <mergeCell ref="D115:D118"/>
    <mergeCell ref="E115:E118"/>
    <mergeCell ref="F115:F118"/>
    <mergeCell ref="D119:D124"/>
    <mergeCell ref="F119:F123"/>
    <mergeCell ref="E119:E123"/>
    <mergeCell ref="D108:D110"/>
    <mergeCell ref="E108:E109"/>
    <mergeCell ref="F108:F109"/>
    <mergeCell ref="D111:D114"/>
    <mergeCell ref="E111:E112"/>
    <mergeCell ref="F111:F112"/>
    <mergeCell ref="E113:E114"/>
    <mergeCell ref="F113:F114"/>
    <mergeCell ref="D135:D138"/>
    <mergeCell ref="E135:E138"/>
    <mergeCell ref="F135:F138"/>
    <mergeCell ref="E130:E131"/>
    <mergeCell ref="F130:F131"/>
    <mergeCell ref="E132:E133"/>
    <mergeCell ref="F132:F133"/>
    <mergeCell ref="D125:D133"/>
    <mergeCell ref="E125:E129"/>
    <mergeCell ref="F125:F129"/>
    <mergeCell ref="D91:D101"/>
    <mergeCell ref="E91:E98"/>
    <mergeCell ref="F91:F98"/>
    <mergeCell ref="E99:E100"/>
    <mergeCell ref="F99:F100"/>
    <mergeCell ref="D74:D76"/>
    <mergeCell ref="D77:D78"/>
    <mergeCell ref="D82:D90"/>
    <mergeCell ref="F86:F89"/>
    <mergeCell ref="E86:E89"/>
    <mergeCell ref="D79:D81"/>
    <mergeCell ref="E79:E80"/>
    <mergeCell ref="F79:F80"/>
    <mergeCell ref="D3:D8"/>
    <mergeCell ref="E5:E7"/>
    <mergeCell ref="F5:F7"/>
    <mergeCell ref="C9:C11"/>
    <mergeCell ref="D9:D11"/>
    <mergeCell ref="C12:C18"/>
    <mergeCell ref="D12:D18"/>
    <mergeCell ref="E13:E15"/>
    <mergeCell ref="E16:E18"/>
    <mergeCell ref="F16:F18"/>
    <mergeCell ref="D19:D28"/>
    <mergeCell ref="E19:E23"/>
    <mergeCell ref="F19:F23"/>
    <mergeCell ref="E24:E26"/>
    <mergeCell ref="F24:F26"/>
    <mergeCell ref="F13:F15"/>
    <mergeCell ref="D33:D36"/>
    <mergeCell ref="D29:D32"/>
    <mergeCell ref="D38:D50"/>
  </mergeCells>
  <phoneticPr fontId="12" type="noConversion"/>
  <pageMargins left="0" right="0" top="0.5" bottom="0.5" header="0.3" footer="0.3"/>
  <pageSetup paperSize="5" scale="5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A1:AP146"/>
  <sheetViews>
    <sheetView showGridLines="0" tabSelected="1" zoomScale="80" zoomScaleNormal="80" zoomScalePageLayoutView="40" workbookViewId="0">
      <pane ySplit="1" topLeftCell="A21" activePane="bottomLeft" state="frozen"/>
      <selection activeCell="T1" sqref="T1"/>
      <selection pane="bottomLeft" activeCell="A23" sqref="A23"/>
    </sheetView>
  </sheetViews>
  <sheetFormatPr baseColWidth="10" defaultColWidth="9.140625" defaultRowHeight="14.25"/>
  <cols>
    <col min="1" max="1" width="8.7109375" style="620" customWidth="1"/>
    <col min="2" max="2" width="24" style="621" customWidth="1"/>
    <col min="3" max="3" width="15.140625" style="620" customWidth="1"/>
    <col min="4" max="4" width="15.140625" style="622" customWidth="1"/>
    <col min="5" max="6" width="15.140625" style="623" customWidth="1"/>
    <col min="7" max="7" width="21.5703125" style="623" customWidth="1"/>
    <col min="8" max="8" width="22.85546875" style="621" customWidth="1"/>
    <col min="9" max="9" width="38.85546875" style="621" customWidth="1"/>
    <col min="10" max="10" width="25.42578125" style="621" customWidth="1"/>
    <col min="11" max="11" width="21.85546875" style="621" customWidth="1"/>
    <col min="12" max="12" width="14.42578125" style="623" customWidth="1"/>
    <col min="13" max="14" width="4.7109375" style="623" customWidth="1"/>
    <col min="15" max="15" width="28.42578125" style="621" customWidth="1"/>
    <col min="16" max="20" width="5.140625" style="624" hidden="1" customWidth="1"/>
    <col min="21" max="25" width="6.28515625" style="624" customWidth="1"/>
    <col min="26" max="31" width="6.5703125" style="624" customWidth="1"/>
    <col min="32" max="32" width="17.85546875" style="598" customWidth="1"/>
    <col min="33" max="33" width="35.140625" style="625" customWidth="1"/>
    <col min="34" max="35" width="35.140625" style="598" customWidth="1"/>
    <col min="36" max="36" width="15.5703125" style="598" customWidth="1"/>
    <col min="37" max="37" width="16.140625" style="598" customWidth="1"/>
    <col min="38" max="38" width="9.140625" style="598"/>
    <col min="39" max="39" width="21" style="598" customWidth="1"/>
    <col min="40" max="40" width="61" style="598" customWidth="1"/>
    <col min="41" max="41" width="21" style="598" customWidth="1"/>
    <col min="42" max="42" width="19.140625" style="598" customWidth="1"/>
    <col min="43" max="43" width="9.140625" style="598"/>
    <col min="44" max="44" width="9.140625" style="598" customWidth="1"/>
    <col min="45" max="16384" width="9.140625" style="598"/>
  </cols>
  <sheetData>
    <row r="1" spans="1:37" s="586" customFormat="1" ht="146.25" customHeight="1">
      <c r="A1" s="627" t="s">
        <v>1941</v>
      </c>
      <c r="B1" s="580" t="s">
        <v>1488</v>
      </c>
      <c r="C1" s="581" t="s">
        <v>1062</v>
      </c>
      <c r="D1" s="581" t="s">
        <v>821</v>
      </c>
      <c r="E1" s="581" t="s">
        <v>1537</v>
      </c>
      <c r="F1" s="581" t="s">
        <v>1484</v>
      </c>
      <c r="G1" s="580" t="s">
        <v>1574</v>
      </c>
      <c r="H1" s="580" t="s">
        <v>1843</v>
      </c>
      <c r="I1" s="580" t="s">
        <v>1714</v>
      </c>
      <c r="J1" s="580" t="s">
        <v>1489</v>
      </c>
      <c r="K1" s="580" t="s">
        <v>1846</v>
      </c>
      <c r="L1" s="581" t="s">
        <v>1844</v>
      </c>
      <c r="M1" s="581" t="s">
        <v>1538</v>
      </c>
      <c r="N1" s="581" t="s">
        <v>1539</v>
      </c>
      <c r="O1" s="581" t="s">
        <v>1845</v>
      </c>
      <c r="P1" s="582" t="s">
        <v>803</v>
      </c>
      <c r="Q1" s="582" t="s">
        <v>804</v>
      </c>
      <c r="R1" s="582" t="s">
        <v>805</v>
      </c>
      <c r="S1" s="582" t="s">
        <v>816</v>
      </c>
      <c r="T1" s="582" t="s">
        <v>822</v>
      </c>
      <c r="U1" s="582" t="s">
        <v>803</v>
      </c>
      <c r="V1" s="582" t="s">
        <v>804</v>
      </c>
      <c r="W1" s="582" t="s">
        <v>805</v>
      </c>
      <c r="X1" s="582" t="s">
        <v>816</v>
      </c>
      <c r="Y1" s="582" t="s">
        <v>822</v>
      </c>
      <c r="Z1" s="582" t="s">
        <v>803</v>
      </c>
      <c r="AA1" s="582" t="s">
        <v>804</v>
      </c>
      <c r="AB1" s="582" t="s">
        <v>805</v>
      </c>
      <c r="AC1" s="582" t="s">
        <v>816</v>
      </c>
      <c r="AD1" s="582" t="s">
        <v>822</v>
      </c>
      <c r="AE1" s="582"/>
      <c r="AF1" s="581" t="s">
        <v>1534</v>
      </c>
      <c r="AG1" s="583" t="s">
        <v>520</v>
      </c>
      <c r="AH1" s="584" t="s">
        <v>521</v>
      </c>
      <c r="AI1" s="585" t="s">
        <v>522</v>
      </c>
      <c r="AJ1" s="628" t="s">
        <v>1957</v>
      </c>
    </row>
    <row r="2" spans="1:37" s="215" customFormat="1" ht="264">
      <c r="A2" s="626">
        <v>1</v>
      </c>
      <c r="B2" s="534" t="s">
        <v>364</v>
      </c>
      <c r="C2" s="550" t="s">
        <v>1934</v>
      </c>
      <c r="D2" s="535" t="s">
        <v>676</v>
      </c>
      <c r="E2" s="536" t="s">
        <v>1076</v>
      </c>
      <c r="F2" s="536" t="s">
        <v>1481</v>
      </c>
      <c r="G2" s="527" t="s">
        <v>1851</v>
      </c>
      <c r="H2" s="527" t="s">
        <v>1593</v>
      </c>
      <c r="I2" s="527" t="s">
        <v>1676</v>
      </c>
      <c r="J2" s="527" t="s">
        <v>1677</v>
      </c>
      <c r="K2" s="527" t="s">
        <v>1942</v>
      </c>
      <c r="L2" s="527" t="s">
        <v>1853</v>
      </c>
      <c r="M2" s="536" t="s">
        <v>1540</v>
      </c>
      <c r="N2" s="536" t="s">
        <v>1077</v>
      </c>
      <c r="O2" s="527" t="s">
        <v>1678</v>
      </c>
      <c r="P2" s="528">
        <v>1</v>
      </c>
      <c r="Q2" s="528">
        <v>2</v>
      </c>
      <c r="R2" s="529"/>
      <c r="S2" s="529"/>
      <c r="T2" s="529"/>
      <c r="U2" s="572" t="s">
        <v>1529</v>
      </c>
      <c r="V2" s="572" t="s">
        <v>1490</v>
      </c>
      <c r="W2" s="572" t="s">
        <v>833</v>
      </c>
      <c r="X2" s="572" t="s">
        <v>833</v>
      </c>
      <c r="Y2" s="572" t="s">
        <v>833</v>
      </c>
      <c r="Z2" s="528" t="s">
        <v>1533</v>
      </c>
      <c r="AA2" s="528" t="s">
        <v>1533</v>
      </c>
      <c r="AB2" s="528" t="s">
        <v>833</v>
      </c>
      <c r="AC2" s="528" t="s">
        <v>833</v>
      </c>
      <c r="AD2" s="528" t="s">
        <v>833</v>
      </c>
      <c r="AE2" s="528" t="s">
        <v>1533</v>
      </c>
      <c r="AF2" s="528" t="s">
        <v>1533</v>
      </c>
      <c r="AG2" s="551" t="s">
        <v>153</v>
      </c>
      <c r="AH2" s="552" t="s">
        <v>154</v>
      </c>
      <c r="AI2" s="553" t="s">
        <v>155</v>
      </c>
      <c r="AJ2" s="527" t="s">
        <v>1958</v>
      </c>
    </row>
    <row r="3" spans="1:37" s="215" customFormat="1" ht="168">
      <c r="A3" s="626">
        <v>2</v>
      </c>
      <c r="B3" s="537" t="s">
        <v>365</v>
      </c>
      <c r="C3" s="550" t="s">
        <v>1934</v>
      </c>
      <c r="D3" s="538" t="s">
        <v>676</v>
      </c>
      <c r="E3" s="539" t="s">
        <v>1077</v>
      </c>
      <c r="F3" s="539" t="s">
        <v>1341</v>
      </c>
      <c r="G3" s="527" t="s">
        <v>1850</v>
      </c>
      <c r="H3" s="530" t="s">
        <v>1679</v>
      </c>
      <c r="I3" s="530" t="s">
        <v>1698</v>
      </c>
      <c r="J3" s="578" t="s">
        <v>1943</v>
      </c>
      <c r="K3" s="530" t="s">
        <v>1686</v>
      </c>
      <c r="L3" s="539" t="s">
        <v>669</v>
      </c>
      <c r="M3" s="539" t="s">
        <v>1077</v>
      </c>
      <c r="N3" s="539" t="s">
        <v>1077</v>
      </c>
      <c r="O3" s="530" t="s">
        <v>1847</v>
      </c>
      <c r="P3" s="528">
        <v>3</v>
      </c>
      <c r="Q3" s="528">
        <v>4</v>
      </c>
      <c r="R3" s="528">
        <v>5</v>
      </c>
      <c r="S3" s="528">
        <v>6</v>
      </c>
      <c r="T3" s="529"/>
      <c r="U3" s="572" t="s">
        <v>1848</v>
      </c>
      <c r="V3" s="572" t="s">
        <v>1339</v>
      </c>
      <c r="W3" s="572" t="s">
        <v>1513</v>
      </c>
      <c r="X3" s="572" t="s">
        <v>1849</v>
      </c>
      <c r="Y3" s="572" t="s">
        <v>1593</v>
      </c>
      <c r="Z3" s="528" t="s">
        <v>1533</v>
      </c>
      <c r="AA3" s="528" t="s">
        <v>1531</v>
      </c>
      <c r="AB3" s="528" t="s">
        <v>1533</v>
      </c>
      <c r="AC3" s="528" t="s">
        <v>1532</v>
      </c>
      <c r="AD3" s="528" t="s">
        <v>1533</v>
      </c>
      <c r="AE3" s="528"/>
      <c r="AF3" s="528" t="s">
        <v>1531</v>
      </c>
      <c r="AG3" s="551" t="s">
        <v>158</v>
      </c>
      <c r="AH3" s="552" t="s">
        <v>1347</v>
      </c>
      <c r="AI3" s="553" t="s">
        <v>1348</v>
      </c>
      <c r="AJ3" s="527" t="s">
        <v>1959</v>
      </c>
      <c r="AK3" s="226"/>
    </row>
    <row r="4" spans="1:37" s="215" customFormat="1" ht="84">
      <c r="A4" s="626">
        <v>3</v>
      </c>
      <c r="B4" s="534" t="s">
        <v>162</v>
      </c>
      <c r="C4" s="550" t="s">
        <v>1934</v>
      </c>
      <c r="D4" s="535" t="s">
        <v>676</v>
      </c>
      <c r="E4" s="536" t="s">
        <v>1077</v>
      </c>
      <c r="F4" s="539" t="s">
        <v>1341</v>
      </c>
      <c r="G4" s="527" t="s">
        <v>1341</v>
      </c>
      <c r="H4" s="527" t="s">
        <v>1526</v>
      </c>
      <c r="I4" s="530" t="s">
        <v>1524</v>
      </c>
      <c r="J4" s="527" t="s">
        <v>1063</v>
      </c>
      <c r="K4" s="527" t="s">
        <v>1548</v>
      </c>
      <c r="L4" s="536" t="s">
        <v>669</v>
      </c>
      <c r="M4" s="536" t="s">
        <v>1540</v>
      </c>
      <c r="N4" s="536" t="s">
        <v>1077</v>
      </c>
      <c r="O4" s="527" t="s">
        <v>1063</v>
      </c>
      <c r="P4" s="528">
        <v>7</v>
      </c>
      <c r="Q4" s="528">
        <v>8</v>
      </c>
      <c r="R4" s="529"/>
      <c r="S4" s="529"/>
      <c r="T4" s="529"/>
      <c r="U4" s="572"/>
      <c r="V4" s="572"/>
      <c r="W4" s="572" t="s">
        <v>833</v>
      </c>
      <c r="X4" s="572" t="s">
        <v>833</v>
      </c>
      <c r="Y4" s="572" t="s">
        <v>833</v>
      </c>
      <c r="Z4" s="528"/>
      <c r="AA4" s="528"/>
      <c r="AB4" s="528" t="s">
        <v>833</v>
      </c>
      <c r="AC4" s="528" t="s">
        <v>833</v>
      </c>
      <c r="AD4" s="528" t="s">
        <v>833</v>
      </c>
      <c r="AE4" s="528"/>
      <c r="AF4" s="528" t="s">
        <v>1063</v>
      </c>
      <c r="AG4" s="551" t="s">
        <v>1349</v>
      </c>
      <c r="AH4" s="552" t="s">
        <v>1350</v>
      </c>
      <c r="AI4" s="553" t="s">
        <v>1351</v>
      </c>
      <c r="AJ4" s="527" t="s">
        <v>1063</v>
      </c>
      <c r="AK4" s="226"/>
    </row>
    <row r="5" spans="1:37" s="215" customFormat="1" ht="108">
      <c r="A5" s="626">
        <v>4</v>
      </c>
      <c r="B5" s="534" t="s">
        <v>366</v>
      </c>
      <c r="C5" s="550" t="s">
        <v>1934</v>
      </c>
      <c r="D5" s="535" t="s">
        <v>676</v>
      </c>
      <c r="E5" s="536" t="s">
        <v>1076</v>
      </c>
      <c r="F5" s="536" t="s">
        <v>1481</v>
      </c>
      <c r="G5" s="527" t="s">
        <v>1341</v>
      </c>
      <c r="H5" s="527" t="s">
        <v>1516</v>
      </c>
      <c r="I5" s="527" t="s">
        <v>1517</v>
      </c>
      <c r="J5" s="527" t="s">
        <v>1063</v>
      </c>
      <c r="K5" s="527" t="s">
        <v>669</v>
      </c>
      <c r="L5" s="527" t="s">
        <v>1680</v>
      </c>
      <c r="M5" s="536" t="s">
        <v>1540</v>
      </c>
      <c r="N5" s="536" t="s">
        <v>1077</v>
      </c>
      <c r="O5" s="527" t="s">
        <v>1678</v>
      </c>
      <c r="P5" s="528">
        <v>9</v>
      </c>
      <c r="Q5" s="528">
        <v>10</v>
      </c>
      <c r="R5" s="529"/>
      <c r="S5" s="529"/>
      <c r="T5" s="529"/>
      <c r="U5" s="572" t="s">
        <v>1518</v>
      </c>
      <c r="V5" s="572" t="s">
        <v>1519</v>
      </c>
      <c r="W5" s="529"/>
      <c r="X5" s="529"/>
      <c r="Y5" s="529"/>
      <c r="Z5" s="528" t="s">
        <v>1532</v>
      </c>
      <c r="AA5" s="528" t="s">
        <v>1532</v>
      </c>
      <c r="AB5" s="528" t="s">
        <v>833</v>
      </c>
      <c r="AC5" s="528" t="s">
        <v>833</v>
      </c>
      <c r="AD5" s="528" t="s">
        <v>833</v>
      </c>
      <c r="AE5" s="528" t="s">
        <v>1515</v>
      </c>
      <c r="AF5" s="528" t="str">
        <f>+AE5</f>
        <v>B2</v>
      </c>
      <c r="AG5" s="551" t="s">
        <v>1352</v>
      </c>
      <c r="AH5" s="552" t="s">
        <v>167</v>
      </c>
      <c r="AI5" s="553" t="s">
        <v>168</v>
      </c>
      <c r="AJ5" s="527" t="s">
        <v>1063</v>
      </c>
      <c r="AK5" s="226"/>
    </row>
    <row r="6" spans="1:37" s="215" customFormat="1" ht="96">
      <c r="A6" s="626">
        <v>5</v>
      </c>
      <c r="B6" s="537" t="s">
        <v>169</v>
      </c>
      <c r="C6" s="550" t="s">
        <v>1934</v>
      </c>
      <c r="D6" s="538" t="s">
        <v>676</v>
      </c>
      <c r="E6" s="539" t="s">
        <v>1076</v>
      </c>
      <c r="F6" s="539" t="s">
        <v>1481</v>
      </c>
      <c r="G6" s="527" t="s">
        <v>1341</v>
      </c>
      <c r="H6" s="530" t="s">
        <v>1527</v>
      </c>
      <c r="I6" s="530" t="s">
        <v>1527</v>
      </c>
      <c r="J6" s="527" t="s">
        <v>642</v>
      </c>
      <c r="K6" s="527" t="s">
        <v>1535</v>
      </c>
      <c r="L6" s="539" t="s">
        <v>669</v>
      </c>
      <c r="M6" s="539" t="s">
        <v>1077</v>
      </c>
      <c r="N6" s="539" t="s">
        <v>1077</v>
      </c>
      <c r="O6" s="530" t="s">
        <v>1714</v>
      </c>
      <c r="P6" s="528">
        <v>5</v>
      </c>
      <c r="Q6" s="528"/>
      <c r="R6" s="529"/>
      <c r="S6" s="529"/>
      <c r="T6" s="529"/>
      <c r="U6" s="572" t="s">
        <v>1339</v>
      </c>
      <c r="V6" s="572" t="s">
        <v>833</v>
      </c>
      <c r="W6" s="529"/>
      <c r="X6" s="529"/>
      <c r="Y6" s="529"/>
      <c r="Z6" s="528" t="s">
        <v>1531</v>
      </c>
      <c r="AA6" s="528" t="s">
        <v>833</v>
      </c>
      <c r="AB6" s="528" t="s">
        <v>833</v>
      </c>
      <c r="AC6" s="528" t="s">
        <v>833</v>
      </c>
      <c r="AD6" s="528" t="s">
        <v>833</v>
      </c>
      <c r="AE6" s="528" t="str">
        <f>+Z6</f>
        <v>B3</v>
      </c>
      <c r="AF6" s="528" t="s">
        <v>1531</v>
      </c>
      <c r="AG6" s="551" t="s">
        <v>171</v>
      </c>
      <c r="AH6" s="552" t="s">
        <v>172</v>
      </c>
      <c r="AI6" s="553" t="s">
        <v>173</v>
      </c>
      <c r="AJ6" s="527" t="s">
        <v>642</v>
      </c>
      <c r="AK6" s="226"/>
    </row>
    <row r="7" spans="1:37" s="215" customFormat="1" ht="252">
      <c r="A7" s="626">
        <v>6</v>
      </c>
      <c r="B7" s="534" t="s">
        <v>369</v>
      </c>
      <c r="C7" s="550" t="s">
        <v>1934</v>
      </c>
      <c r="D7" s="535" t="s">
        <v>676</v>
      </c>
      <c r="E7" s="536" t="s">
        <v>1076</v>
      </c>
      <c r="F7" s="536" t="s">
        <v>1481</v>
      </c>
      <c r="G7" s="527" t="s">
        <v>1525</v>
      </c>
      <c r="H7" s="527" t="s">
        <v>1541</v>
      </c>
      <c r="I7" s="527" t="s">
        <v>1542</v>
      </c>
      <c r="J7" s="527" t="s">
        <v>642</v>
      </c>
      <c r="K7" s="527" t="s">
        <v>1536</v>
      </c>
      <c r="L7" s="539" t="s">
        <v>669</v>
      </c>
      <c r="M7" s="539" t="s">
        <v>1077</v>
      </c>
      <c r="N7" s="539" t="s">
        <v>1077</v>
      </c>
      <c r="O7" s="530" t="s">
        <v>1714</v>
      </c>
      <c r="P7" s="528">
        <v>11</v>
      </c>
      <c r="Q7" s="528"/>
      <c r="R7" s="529"/>
      <c r="S7" s="529"/>
      <c r="T7" s="529"/>
      <c r="U7" s="572" t="s">
        <v>1852</v>
      </c>
      <c r="V7" s="572"/>
      <c r="W7" s="529"/>
      <c r="X7" s="529"/>
      <c r="Y7" s="529"/>
      <c r="Z7" s="528" t="s">
        <v>1533</v>
      </c>
      <c r="AA7" s="528" t="s">
        <v>833</v>
      </c>
      <c r="AB7" s="528" t="s">
        <v>833</v>
      </c>
      <c r="AC7" s="528" t="s">
        <v>833</v>
      </c>
      <c r="AD7" s="528" t="s">
        <v>833</v>
      </c>
      <c r="AE7" s="528" t="s">
        <v>1533</v>
      </c>
      <c r="AF7" s="528" t="s">
        <v>1533</v>
      </c>
      <c r="AG7" s="551" t="s">
        <v>141</v>
      </c>
      <c r="AH7" s="552" t="s">
        <v>175</v>
      </c>
      <c r="AI7" s="553" t="s">
        <v>176</v>
      </c>
      <c r="AJ7" s="527" t="s">
        <v>642</v>
      </c>
      <c r="AK7" s="226"/>
    </row>
    <row r="8" spans="1:37" s="215" customFormat="1" ht="264">
      <c r="A8" s="626">
        <v>7</v>
      </c>
      <c r="B8" s="534" t="s">
        <v>178</v>
      </c>
      <c r="C8" s="550" t="s">
        <v>1934</v>
      </c>
      <c r="D8" s="535" t="s">
        <v>676</v>
      </c>
      <c r="E8" s="536" t="s">
        <v>1076</v>
      </c>
      <c r="F8" s="536" t="s">
        <v>1481</v>
      </c>
      <c r="G8" s="527" t="s">
        <v>1681</v>
      </c>
      <c r="H8" s="527" t="s">
        <v>1594</v>
      </c>
      <c r="I8" s="527" t="s">
        <v>1597</v>
      </c>
      <c r="J8" s="578" t="s">
        <v>1682</v>
      </c>
      <c r="K8" s="527" t="s">
        <v>1685</v>
      </c>
      <c r="L8" s="527" t="s">
        <v>1854</v>
      </c>
      <c r="M8" s="536" t="s">
        <v>1540</v>
      </c>
      <c r="N8" s="536" t="s">
        <v>1077</v>
      </c>
      <c r="O8" s="527" t="s">
        <v>1678</v>
      </c>
      <c r="P8" s="528">
        <v>12</v>
      </c>
      <c r="Q8" s="528">
        <v>2</v>
      </c>
      <c r="R8" s="529"/>
      <c r="S8" s="529"/>
      <c r="T8" s="529"/>
      <c r="U8" s="572" t="s">
        <v>1530</v>
      </c>
      <c r="V8" s="572" t="s">
        <v>1490</v>
      </c>
      <c r="W8" s="529"/>
      <c r="X8" s="529"/>
      <c r="Y8" s="529"/>
      <c r="Z8" s="528" t="s">
        <v>1532</v>
      </c>
      <c r="AA8" s="528" t="s">
        <v>1533</v>
      </c>
      <c r="AB8" s="528" t="s">
        <v>833</v>
      </c>
      <c r="AC8" s="528" t="s">
        <v>833</v>
      </c>
      <c r="AD8" s="528" t="s">
        <v>833</v>
      </c>
      <c r="AE8" s="528"/>
      <c r="AF8" s="528" t="s">
        <v>1533</v>
      </c>
      <c r="AG8" s="551" t="s">
        <v>371</v>
      </c>
      <c r="AH8" s="552" t="s">
        <v>413</v>
      </c>
      <c r="AI8" s="553" t="s">
        <v>414</v>
      </c>
      <c r="AJ8" s="527" t="s">
        <v>1958</v>
      </c>
      <c r="AK8" s="226"/>
    </row>
    <row r="9" spans="1:37" s="215" customFormat="1" ht="99">
      <c r="A9" s="626">
        <v>8</v>
      </c>
      <c r="B9" s="534" t="s">
        <v>180</v>
      </c>
      <c r="C9" s="550" t="s">
        <v>1934</v>
      </c>
      <c r="D9" s="535" t="s">
        <v>676</v>
      </c>
      <c r="E9" s="536" t="s">
        <v>1077</v>
      </c>
      <c r="F9" s="539" t="s">
        <v>1341</v>
      </c>
      <c r="G9" s="527" t="s">
        <v>669</v>
      </c>
      <c r="H9" s="527" t="s">
        <v>180</v>
      </c>
      <c r="I9" s="527" t="s">
        <v>180</v>
      </c>
      <c r="J9" s="527" t="s">
        <v>642</v>
      </c>
      <c r="K9" s="527" t="s">
        <v>669</v>
      </c>
      <c r="L9" s="536" t="s">
        <v>669</v>
      </c>
      <c r="M9" s="536" t="s">
        <v>1077</v>
      </c>
      <c r="N9" s="536" t="s">
        <v>1077</v>
      </c>
      <c r="O9" s="530" t="s">
        <v>1714</v>
      </c>
      <c r="P9" s="528">
        <v>13</v>
      </c>
      <c r="Q9" s="528"/>
      <c r="R9" s="529"/>
      <c r="S9" s="529"/>
      <c r="T9" s="529"/>
      <c r="U9" s="572" t="s">
        <v>373</v>
      </c>
      <c r="V9" s="528"/>
      <c r="W9" s="529"/>
      <c r="X9" s="529"/>
      <c r="Y9" s="529"/>
      <c r="Z9" s="528" t="s">
        <v>1532</v>
      </c>
      <c r="AA9" s="528" t="s">
        <v>833</v>
      </c>
      <c r="AB9" s="528" t="s">
        <v>833</v>
      </c>
      <c r="AC9" s="528" t="s">
        <v>833</v>
      </c>
      <c r="AD9" s="528" t="s">
        <v>833</v>
      </c>
      <c r="AE9" s="528"/>
      <c r="AF9" s="528" t="s">
        <v>1532</v>
      </c>
      <c r="AG9" s="551" t="s">
        <v>93</v>
      </c>
      <c r="AH9" s="552" t="s">
        <v>181</v>
      </c>
      <c r="AI9" s="553" t="s">
        <v>182</v>
      </c>
      <c r="AJ9" s="527" t="s">
        <v>642</v>
      </c>
      <c r="AK9" s="226"/>
    </row>
    <row r="10" spans="1:37" s="215" customFormat="1" ht="70.5" customHeight="1">
      <c r="A10" s="626">
        <v>9</v>
      </c>
      <c r="B10" s="537" t="s">
        <v>374</v>
      </c>
      <c r="C10" s="550" t="s">
        <v>1934</v>
      </c>
      <c r="D10" s="535" t="s">
        <v>676</v>
      </c>
      <c r="E10" s="536" t="s">
        <v>1077</v>
      </c>
      <c r="F10" s="539" t="s">
        <v>1341</v>
      </c>
      <c r="G10" s="527" t="s">
        <v>1944</v>
      </c>
      <c r="H10" s="527" t="s">
        <v>1543</v>
      </c>
      <c r="I10" s="530" t="s">
        <v>1544</v>
      </c>
      <c r="J10" s="527" t="s">
        <v>1063</v>
      </c>
      <c r="K10" s="527" t="s">
        <v>1064</v>
      </c>
      <c r="L10" s="536" t="s">
        <v>669</v>
      </c>
      <c r="M10" s="536" t="s">
        <v>1540</v>
      </c>
      <c r="N10" s="536" t="s">
        <v>1077</v>
      </c>
      <c r="O10" s="527" t="s">
        <v>1063</v>
      </c>
      <c r="P10" s="528">
        <v>14</v>
      </c>
      <c r="Q10" s="528">
        <v>15</v>
      </c>
      <c r="R10" s="529"/>
      <c r="S10" s="529"/>
      <c r="T10" s="529"/>
      <c r="U10" s="572"/>
      <c r="V10" s="572"/>
      <c r="W10" s="529"/>
      <c r="X10" s="529"/>
      <c r="Y10" s="529"/>
      <c r="Z10" s="528"/>
      <c r="AA10" s="528"/>
      <c r="AB10" s="528"/>
      <c r="AC10" s="528" t="s">
        <v>833</v>
      </c>
      <c r="AD10" s="528" t="s">
        <v>833</v>
      </c>
      <c r="AE10" s="528"/>
      <c r="AF10" s="528" t="s">
        <v>1063</v>
      </c>
      <c r="AG10" s="551" t="s">
        <v>1353</v>
      </c>
      <c r="AH10" s="552" t="s">
        <v>1354</v>
      </c>
      <c r="AI10" s="553" t="s">
        <v>186</v>
      </c>
      <c r="AJ10" s="527" t="s">
        <v>1063</v>
      </c>
      <c r="AK10" s="226"/>
    </row>
    <row r="11" spans="1:37" s="215" customFormat="1" ht="148.5">
      <c r="A11" s="626">
        <v>10</v>
      </c>
      <c r="B11" s="534" t="s">
        <v>189</v>
      </c>
      <c r="C11" s="550" t="s">
        <v>187</v>
      </c>
      <c r="D11" s="535" t="s">
        <v>676</v>
      </c>
      <c r="E11" s="536" t="s">
        <v>1076</v>
      </c>
      <c r="F11" s="536" t="s">
        <v>1481</v>
      </c>
      <c r="G11" s="527" t="s">
        <v>1553</v>
      </c>
      <c r="H11" s="527" t="s">
        <v>1549</v>
      </c>
      <c r="I11" s="527" t="s">
        <v>1550</v>
      </c>
      <c r="J11" s="527" t="s">
        <v>1683</v>
      </c>
      <c r="K11" s="527" t="s">
        <v>1687</v>
      </c>
      <c r="L11" s="536" t="s">
        <v>669</v>
      </c>
      <c r="M11" s="536" t="s">
        <v>1540</v>
      </c>
      <c r="N11" s="536" t="s">
        <v>1077</v>
      </c>
      <c r="O11" s="530" t="s">
        <v>1714</v>
      </c>
      <c r="P11" s="528">
        <v>16</v>
      </c>
      <c r="Q11" s="528">
        <v>17</v>
      </c>
      <c r="R11" s="529"/>
      <c r="S11" s="529"/>
      <c r="T11" s="529"/>
      <c r="U11" s="572" t="s">
        <v>1551</v>
      </c>
      <c r="V11" s="572" t="s">
        <v>1552</v>
      </c>
      <c r="W11" s="529"/>
      <c r="X11" s="529"/>
      <c r="Y11" s="529"/>
      <c r="Z11" s="528" t="s">
        <v>1532</v>
      </c>
      <c r="AA11" s="528" t="s">
        <v>1532</v>
      </c>
      <c r="AB11" s="528" t="s">
        <v>833</v>
      </c>
      <c r="AC11" s="528" t="s">
        <v>833</v>
      </c>
      <c r="AD11" s="528" t="s">
        <v>833</v>
      </c>
      <c r="AE11" s="528"/>
      <c r="AF11" s="528" t="s">
        <v>1532</v>
      </c>
      <c r="AG11" s="551" t="s">
        <v>153</v>
      </c>
      <c r="AH11" s="552" t="s">
        <v>191</v>
      </c>
      <c r="AI11" s="553" t="s">
        <v>192</v>
      </c>
      <c r="AJ11" s="527" t="s">
        <v>1554</v>
      </c>
      <c r="AK11" s="226"/>
    </row>
    <row r="12" spans="1:37" s="215" customFormat="1" ht="90.75">
      <c r="A12" s="626">
        <v>11</v>
      </c>
      <c r="B12" s="534" t="s">
        <v>194</v>
      </c>
      <c r="C12" s="550" t="s">
        <v>187</v>
      </c>
      <c r="D12" s="535" t="s">
        <v>676</v>
      </c>
      <c r="E12" s="536" t="s">
        <v>1076</v>
      </c>
      <c r="F12" s="536" t="s">
        <v>1481</v>
      </c>
      <c r="G12" s="527" t="s">
        <v>669</v>
      </c>
      <c r="H12" s="534" t="s">
        <v>194</v>
      </c>
      <c r="I12" s="534" t="s">
        <v>1555</v>
      </c>
      <c r="J12" s="527" t="s">
        <v>1554</v>
      </c>
      <c r="K12" s="527" t="s">
        <v>669</v>
      </c>
      <c r="L12" s="536" t="s">
        <v>669</v>
      </c>
      <c r="M12" s="536" t="s">
        <v>1077</v>
      </c>
      <c r="N12" s="536" t="s">
        <v>1077</v>
      </c>
      <c r="O12" s="530" t="s">
        <v>1714</v>
      </c>
      <c r="P12" s="528">
        <v>18</v>
      </c>
      <c r="Q12" s="528">
        <v>19</v>
      </c>
      <c r="R12" s="529"/>
      <c r="S12" s="529"/>
      <c r="T12" s="529"/>
      <c r="U12" s="572" t="s">
        <v>1556</v>
      </c>
      <c r="V12" s="572" t="s">
        <v>1557</v>
      </c>
      <c r="W12" s="529"/>
      <c r="X12" s="529"/>
      <c r="Y12" s="529"/>
      <c r="Z12" s="528" t="s">
        <v>1532</v>
      </c>
      <c r="AA12" s="528" t="s">
        <v>1532</v>
      </c>
      <c r="AB12" s="528" t="s">
        <v>833</v>
      </c>
      <c r="AC12" s="528" t="s">
        <v>833</v>
      </c>
      <c r="AD12" s="528" t="s">
        <v>833</v>
      </c>
      <c r="AE12" s="528"/>
      <c r="AF12" s="528" t="s">
        <v>1532</v>
      </c>
      <c r="AG12" s="551" t="s">
        <v>153</v>
      </c>
      <c r="AH12" s="552" t="s">
        <v>191</v>
      </c>
      <c r="AI12" s="553" t="s">
        <v>192</v>
      </c>
      <c r="AJ12" s="527" t="s">
        <v>1554</v>
      </c>
      <c r="AK12" s="226"/>
    </row>
    <row r="13" spans="1:37" s="215" customFormat="1" ht="74.25">
      <c r="A13" s="626">
        <v>12</v>
      </c>
      <c r="B13" s="534" t="s">
        <v>196</v>
      </c>
      <c r="C13" s="550" t="s">
        <v>187</v>
      </c>
      <c r="D13" s="535" t="s">
        <v>676</v>
      </c>
      <c r="E13" s="536" t="s">
        <v>1076</v>
      </c>
      <c r="F13" s="536" t="s">
        <v>1481</v>
      </c>
      <c r="G13" s="527" t="s">
        <v>669</v>
      </c>
      <c r="H13" s="534" t="s">
        <v>196</v>
      </c>
      <c r="I13" s="527" t="s">
        <v>1563</v>
      </c>
      <c r="J13" s="527" t="s">
        <v>1559</v>
      </c>
      <c r="K13" s="527" t="s">
        <v>669</v>
      </c>
      <c r="L13" s="536" t="s">
        <v>669</v>
      </c>
      <c r="M13" s="536" t="s">
        <v>1077</v>
      </c>
      <c r="N13" s="536" t="s">
        <v>1077</v>
      </c>
      <c r="O13" s="530" t="s">
        <v>1714</v>
      </c>
      <c r="P13" s="528">
        <v>20</v>
      </c>
      <c r="Q13" s="528">
        <v>21</v>
      </c>
      <c r="R13" s="528">
        <v>22</v>
      </c>
      <c r="S13" s="529"/>
      <c r="T13" s="529"/>
      <c r="U13" s="572" t="s">
        <v>1560</v>
      </c>
      <c r="V13" s="572" t="s">
        <v>1561</v>
      </c>
      <c r="W13" s="572" t="s">
        <v>1562</v>
      </c>
      <c r="X13" s="529"/>
      <c r="Y13" s="529"/>
      <c r="Z13" s="528" t="s">
        <v>1532</v>
      </c>
      <c r="AA13" s="528" t="s">
        <v>1532</v>
      </c>
      <c r="AB13" s="528" t="s">
        <v>1532</v>
      </c>
      <c r="AC13" s="528" t="s">
        <v>833</v>
      </c>
      <c r="AD13" s="528" t="s">
        <v>833</v>
      </c>
      <c r="AE13" s="528"/>
      <c r="AF13" s="528" t="s">
        <v>1532</v>
      </c>
      <c r="AG13" s="551" t="s">
        <v>198</v>
      </c>
      <c r="AH13" s="552" t="s">
        <v>199</v>
      </c>
      <c r="AI13" s="553" t="s">
        <v>176</v>
      </c>
      <c r="AJ13" s="527" t="s">
        <v>1559</v>
      </c>
      <c r="AK13" s="226"/>
    </row>
    <row r="14" spans="1:37" s="215" customFormat="1" ht="148.5">
      <c r="A14" s="626">
        <v>13</v>
      </c>
      <c r="B14" s="534" t="s">
        <v>200</v>
      </c>
      <c r="C14" s="550" t="s">
        <v>187</v>
      </c>
      <c r="D14" s="535" t="s">
        <v>676</v>
      </c>
      <c r="E14" s="536" t="s">
        <v>1076</v>
      </c>
      <c r="F14" s="536" t="s">
        <v>1481</v>
      </c>
      <c r="G14" s="527" t="s">
        <v>669</v>
      </c>
      <c r="H14" s="534" t="s">
        <v>200</v>
      </c>
      <c r="I14" s="534" t="s">
        <v>1564</v>
      </c>
      <c r="J14" s="527" t="s">
        <v>1554</v>
      </c>
      <c r="K14" s="527" t="s">
        <v>669</v>
      </c>
      <c r="L14" s="536" t="s">
        <v>669</v>
      </c>
      <c r="M14" s="536" t="s">
        <v>1077</v>
      </c>
      <c r="N14" s="536" t="s">
        <v>1077</v>
      </c>
      <c r="O14" s="530" t="s">
        <v>1714</v>
      </c>
      <c r="P14" s="528">
        <v>23</v>
      </c>
      <c r="Q14" s="528">
        <v>19</v>
      </c>
      <c r="R14" s="529"/>
      <c r="S14" s="529"/>
      <c r="T14" s="529"/>
      <c r="U14" s="572" t="s">
        <v>1565</v>
      </c>
      <c r="V14" s="572" t="s">
        <v>1557</v>
      </c>
      <c r="W14" s="572" t="s">
        <v>833</v>
      </c>
      <c r="X14" s="529"/>
      <c r="Y14" s="529"/>
      <c r="Z14" s="528" t="s">
        <v>1533</v>
      </c>
      <c r="AA14" s="528" t="s">
        <v>1532</v>
      </c>
      <c r="AB14" s="528" t="s">
        <v>833</v>
      </c>
      <c r="AC14" s="528" t="s">
        <v>833</v>
      </c>
      <c r="AD14" s="528" t="s">
        <v>833</v>
      </c>
      <c r="AE14" s="528"/>
      <c r="AF14" s="528" t="s">
        <v>1533</v>
      </c>
      <c r="AG14" s="551" t="s">
        <v>201</v>
      </c>
      <c r="AH14" s="552" t="s">
        <v>202</v>
      </c>
      <c r="AI14" s="553" t="s">
        <v>203</v>
      </c>
      <c r="AJ14" s="527" t="s">
        <v>1554</v>
      </c>
      <c r="AK14" s="226"/>
    </row>
    <row r="15" spans="1:37" s="215" customFormat="1" ht="66">
      <c r="A15" s="626">
        <v>14</v>
      </c>
      <c r="B15" s="534" t="s">
        <v>205</v>
      </c>
      <c r="C15" s="550" t="s">
        <v>187</v>
      </c>
      <c r="D15" s="535" t="s">
        <v>676</v>
      </c>
      <c r="E15" s="536" t="s">
        <v>1076</v>
      </c>
      <c r="F15" s="536" t="s">
        <v>1481</v>
      </c>
      <c r="G15" s="527" t="s">
        <v>669</v>
      </c>
      <c r="H15" s="534" t="s">
        <v>205</v>
      </c>
      <c r="I15" s="534" t="s">
        <v>1569</v>
      </c>
      <c r="J15" s="527" t="s">
        <v>1554</v>
      </c>
      <c r="K15" s="527" t="s">
        <v>669</v>
      </c>
      <c r="L15" s="536" t="s">
        <v>669</v>
      </c>
      <c r="M15" s="536" t="s">
        <v>1077</v>
      </c>
      <c r="N15" s="536" t="s">
        <v>1077</v>
      </c>
      <c r="O15" s="530" t="s">
        <v>1714</v>
      </c>
      <c r="P15" s="528">
        <v>24</v>
      </c>
      <c r="Q15" s="528">
        <v>19</v>
      </c>
      <c r="R15" s="529"/>
      <c r="S15" s="529"/>
      <c r="T15" s="529"/>
      <c r="U15" s="572" t="s">
        <v>1566</v>
      </c>
      <c r="V15" s="572" t="s">
        <v>1557</v>
      </c>
      <c r="W15" s="572" t="s">
        <v>833</v>
      </c>
      <c r="X15" s="529"/>
      <c r="Y15" s="529"/>
      <c r="Z15" s="528" t="s">
        <v>1533</v>
      </c>
      <c r="AA15" s="528" t="s">
        <v>1532</v>
      </c>
      <c r="AB15" s="528" t="s">
        <v>833</v>
      </c>
      <c r="AC15" s="528" t="s">
        <v>833</v>
      </c>
      <c r="AD15" s="528" t="s">
        <v>833</v>
      </c>
      <c r="AE15" s="528"/>
      <c r="AF15" s="528" t="s">
        <v>1533</v>
      </c>
      <c r="AG15" s="551" t="s">
        <v>546</v>
      </c>
      <c r="AH15" s="552" t="s">
        <v>206</v>
      </c>
      <c r="AI15" s="553" t="s">
        <v>207</v>
      </c>
      <c r="AJ15" s="527" t="s">
        <v>1554</v>
      </c>
      <c r="AK15" s="226"/>
    </row>
    <row r="16" spans="1:37" s="215" customFormat="1" ht="82.5">
      <c r="A16" s="626">
        <v>15</v>
      </c>
      <c r="B16" s="534" t="s">
        <v>208</v>
      </c>
      <c r="C16" s="550" t="s">
        <v>187</v>
      </c>
      <c r="D16" s="535" t="s">
        <v>676</v>
      </c>
      <c r="E16" s="536" t="s">
        <v>1076</v>
      </c>
      <c r="F16" s="536" t="s">
        <v>1481</v>
      </c>
      <c r="G16" s="527" t="s">
        <v>1979</v>
      </c>
      <c r="H16" s="534" t="s">
        <v>1568</v>
      </c>
      <c r="I16" s="534" t="s">
        <v>1570</v>
      </c>
      <c r="J16" s="527" t="s">
        <v>1554</v>
      </c>
      <c r="K16" s="527" t="s">
        <v>669</v>
      </c>
      <c r="L16" s="536" t="s">
        <v>669</v>
      </c>
      <c r="M16" s="536" t="s">
        <v>1077</v>
      </c>
      <c r="N16" s="536" t="s">
        <v>1077</v>
      </c>
      <c r="O16" s="530" t="s">
        <v>1714</v>
      </c>
      <c r="P16" s="528">
        <v>25</v>
      </c>
      <c r="Q16" s="528">
        <v>19</v>
      </c>
      <c r="R16" s="529"/>
      <c r="S16" s="529"/>
      <c r="T16" s="529"/>
      <c r="U16" s="572" t="s">
        <v>1567</v>
      </c>
      <c r="V16" s="572" t="s">
        <v>1557</v>
      </c>
      <c r="W16" s="572" t="s">
        <v>833</v>
      </c>
      <c r="X16" s="529"/>
      <c r="Y16" s="529"/>
      <c r="Z16" s="528" t="s">
        <v>1533</v>
      </c>
      <c r="AA16" s="528" t="s">
        <v>1532</v>
      </c>
      <c r="AB16" s="528" t="s">
        <v>833</v>
      </c>
      <c r="AC16" s="528" t="s">
        <v>833</v>
      </c>
      <c r="AD16" s="528" t="s">
        <v>833</v>
      </c>
      <c r="AE16" s="528"/>
      <c r="AF16" s="528" t="s">
        <v>1533</v>
      </c>
      <c r="AG16" s="551" t="s">
        <v>77</v>
      </c>
      <c r="AH16" s="552" t="s">
        <v>210</v>
      </c>
      <c r="AI16" s="553" t="s">
        <v>115</v>
      </c>
      <c r="AJ16" s="527" t="s">
        <v>1554</v>
      </c>
      <c r="AK16" s="226"/>
    </row>
    <row r="17" spans="1:38" s="215" customFormat="1" ht="115.5">
      <c r="A17" s="626">
        <v>16</v>
      </c>
      <c r="B17" s="534" t="s">
        <v>211</v>
      </c>
      <c r="C17" s="550" t="s">
        <v>187</v>
      </c>
      <c r="D17" s="535" t="s">
        <v>676</v>
      </c>
      <c r="E17" s="536" t="s">
        <v>1076</v>
      </c>
      <c r="F17" s="536" t="s">
        <v>1481</v>
      </c>
      <c r="G17" s="527" t="s">
        <v>669</v>
      </c>
      <c r="H17" s="534" t="s">
        <v>211</v>
      </c>
      <c r="I17" s="534" t="s">
        <v>1571</v>
      </c>
      <c r="J17" s="527" t="s">
        <v>1554</v>
      </c>
      <c r="K17" s="527" t="s">
        <v>669</v>
      </c>
      <c r="L17" s="536" t="s">
        <v>669</v>
      </c>
      <c r="M17" s="536" t="s">
        <v>1077</v>
      </c>
      <c r="N17" s="536" t="s">
        <v>1077</v>
      </c>
      <c r="O17" s="530" t="s">
        <v>1714</v>
      </c>
      <c r="P17" s="528">
        <v>26</v>
      </c>
      <c r="Q17" s="528">
        <v>18</v>
      </c>
      <c r="R17" s="529"/>
      <c r="S17" s="529"/>
      <c r="T17" s="529"/>
      <c r="U17" s="572" t="s">
        <v>1572</v>
      </c>
      <c r="V17" s="572" t="s">
        <v>1556</v>
      </c>
      <c r="W17" s="572" t="s">
        <v>833</v>
      </c>
      <c r="X17" s="529"/>
      <c r="Y17" s="529"/>
      <c r="Z17" s="528" t="s">
        <v>1532</v>
      </c>
      <c r="AA17" s="528" t="s">
        <v>1532</v>
      </c>
      <c r="AB17" s="528" t="s">
        <v>833</v>
      </c>
      <c r="AC17" s="528" t="s">
        <v>833</v>
      </c>
      <c r="AD17" s="528" t="s">
        <v>833</v>
      </c>
      <c r="AE17" s="528"/>
      <c r="AF17" s="528" t="s">
        <v>1532</v>
      </c>
      <c r="AG17" s="551" t="s">
        <v>213</v>
      </c>
      <c r="AH17" s="552" t="s">
        <v>214</v>
      </c>
      <c r="AI17" s="553" t="s">
        <v>182</v>
      </c>
      <c r="AJ17" s="527" t="s">
        <v>1554</v>
      </c>
      <c r="AK17" s="226"/>
    </row>
    <row r="18" spans="1:38" s="215" customFormat="1" ht="240">
      <c r="A18" s="626">
        <v>17</v>
      </c>
      <c r="B18" s="534" t="s">
        <v>1573</v>
      </c>
      <c r="C18" s="550" t="s">
        <v>215</v>
      </c>
      <c r="D18" s="535" t="s">
        <v>676</v>
      </c>
      <c r="E18" s="536" t="s">
        <v>1076</v>
      </c>
      <c r="F18" s="536" t="s">
        <v>1481</v>
      </c>
      <c r="G18" s="527" t="s">
        <v>1583</v>
      </c>
      <c r="H18" s="527" t="s">
        <v>1595</v>
      </c>
      <c r="I18" s="527" t="s">
        <v>1575</v>
      </c>
      <c r="J18" s="578" t="s">
        <v>1684</v>
      </c>
      <c r="K18" s="527" t="s">
        <v>1688</v>
      </c>
      <c r="L18" s="536" t="s">
        <v>669</v>
      </c>
      <c r="M18" s="536" t="s">
        <v>1540</v>
      </c>
      <c r="N18" s="536" t="s">
        <v>499</v>
      </c>
      <c r="O18" s="530" t="s">
        <v>1714</v>
      </c>
      <c r="P18" s="528">
        <v>27</v>
      </c>
      <c r="Q18" s="528">
        <v>2</v>
      </c>
      <c r="R18" s="529"/>
      <c r="S18" s="529"/>
      <c r="T18" s="529"/>
      <c r="U18" s="572" t="s">
        <v>1578</v>
      </c>
      <c r="V18" s="572" t="s">
        <v>1490</v>
      </c>
      <c r="W18" s="572" t="s">
        <v>833</v>
      </c>
      <c r="X18" s="529"/>
      <c r="Y18" s="529"/>
      <c r="Z18" s="528" t="s">
        <v>1532</v>
      </c>
      <c r="AA18" s="528" t="s">
        <v>1533</v>
      </c>
      <c r="AB18" s="528" t="s">
        <v>833</v>
      </c>
      <c r="AC18" s="528" t="s">
        <v>833</v>
      </c>
      <c r="AD18" s="528" t="s">
        <v>833</v>
      </c>
      <c r="AE18" s="528"/>
      <c r="AF18" s="528" t="s">
        <v>1533</v>
      </c>
      <c r="AG18" s="551" t="s">
        <v>153</v>
      </c>
      <c r="AH18" s="552" t="s">
        <v>219</v>
      </c>
      <c r="AI18" s="553" t="s">
        <v>220</v>
      </c>
      <c r="AJ18" s="578" t="s">
        <v>1960</v>
      </c>
      <c r="AK18" s="526" t="s">
        <v>1474</v>
      </c>
    </row>
    <row r="19" spans="1:38" s="215" customFormat="1" ht="240">
      <c r="A19" s="626">
        <v>18</v>
      </c>
      <c r="B19" s="537" t="s">
        <v>1576</v>
      </c>
      <c r="C19" s="550" t="s">
        <v>215</v>
      </c>
      <c r="D19" s="538" t="s">
        <v>676</v>
      </c>
      <c r="E19" s="539" t="s">
        <v>1076</v>
      </c>
      <c r="F19" s="539" t="s">
        <v>1481</v>
      </c>
      <c r="G19" s="527" t="s">
        <v>1584</v>
      </c>
      <c r="H19" s="527" t="s">
        <v>1596</v>
      </c>
      <c r="I19" s="527" t="s">
        <v>1577</v>
      </c>
      <c r="J19" s="578" t="s">
        <v>1689</v>
      </c>
      <c r="K19" s="530" t="s">
        <v>669</v>
      </c>
      <c r="L19" s="527" t="s">
        <v>1855</v>
      </c>
      <c r="M19" s="539" t="s">
        <v>1540</v>
      </c>
      <c r="N19" s="539" t="s">
        <v>499</v>
      </c>
      <c r="O19" s="530" t="s">
        <v>1714</v>
      </c>
      <c r="P19" s="528">
        <v>28</v>
      </c>
      <c r="Q19" s="528">
        <v>2</v>
      </c>
      <c r="R19" s="529"/>
      <c r="S19" s="529"/>
      <c r="T19" s="529"/>
      <c r="U19" s="572" t="s">
        <v>1579</v>
      </c>
      <c r="V19" s="572" t="s">
        <v>1490</v>
      </c>
      <c r="W19" s="572" t="s">
        <v>833</v>
      </c>
      <c r="X19" s="529"/>
      <c r="Y19" s="529"/>
      <c r="Z19" s="528" t="s">
        <v>1532</v>
      </c>
      <c r="AA19" s="528" t="s">
        <v>1533</v>
      </c>
      <c r="AB19" s="528" t="s">
        <v>833</v>
      </c>
      <c r="AC19" s="528" t="s">
        <v>833</v>
      </c>
      <c r="AD19" s="528" t="s">
        <v>833</v>
      </c>
      <c r="AE19" s="528"/>
      <c r="AF19" s="528" t="s">
        <v>1533</v>
      </c>
      <c r="AG19" s="554" t="s">
        <v>77</v>
      </c>
      <c r="AH19" s="555" t="s">
        <v>210</v>
      </c>
      <c r="AI19" s="556" t="s">
        <v>115</v>
      </c>
      <c r="AJ19" s="578" t="s">
        <v>1960</v>
      </c>
      <c r="AK19" s="226"/>
    </row>
    <row r="20" spans="1:38" s="215" customFormat="1" ht="115.5">
      <c r="A20" s="626">
        <v>19</v>
      </c>
      <c r="B20" s="537" t="s">
        <v>1582</v>
      </c>
      <c r="C20" s="550" t="s">
        <v>215</v>
      </c>
      <c r="D20" s="538" t="s">
        <v>676</v>
      </c>
      <c r="E20" s="539" t="s">
        <v>1076</v>
      </c>
      <c r="F20" s="539" t="s">
        <v>1481</v>
      </c>
      <c r="G20" s="527" t="s">
        <v>1585</v>
      </c>
      <c r="H20" s="530" t="s">
        <v>1587</v>
      </c>
      <c r="I20" s="530" t="s">
        <v>1856</v>
      </c>
      <c r="J20" s="530" t="s">
        <v>1586</v>
      </c>
      <c r="K20" s="530" t="s">
        <v>669</v>
      </c>
      <c r="L20" s="530" t="s">
        <v>669</v>
      </c>
      <c r="M20" s="539" t="s">
        <v>1077</v>
      </c>
      <c r="N20" s="539" t="s">
        <v>1077</v>
      </c>
      <c r="O20" s="530" t="s">
        <v>1714</v>
      </c>
      <c r="P20" s="528">
        <v>29</v>
      </c>
      <c r="Q20" s="528">
        <v>30</v>
      </c>
      <c r="R20" s="529"/>
      <c r="S20" s="529"/>
      <c r="T20" s="529"/>
      <c r="U20" s="572" t="s">
        <v>1588</v>
      </c>
      <c r="V20" s="572" t="s">
        <v>1589</v>
      </c>
      <c r="W20" s="529"/>
      <c r="X20" s="529"/>
      <c r="Y20" s="529"/>
      <c r="Z20" s="528" t="s">
        <v>1533</v>
      </c>
      <c r="AA20" s="528" t="s">
        <v>1533</v>
      </c>
      <c r="AB20" s="528" t="s">
        <v>833</v>
      </c>
      <c r="AC20" s="528" t="s">
        <v>833</v>
      </c>
      <c r="AD20" s="528" t="s">
        <v>833</v>
      </c>
      <c r="AE20" s="528"/>
      <c r="AF20" s="528" t="s">
        <v>1533</v>
      </c>
      <c r="AG20" s="551" t="s">
        <v>371</v>
      </c>
      <c r="AH20" s="552" t="s">
        <v>415</v>
      </c>
      <c r="AI20" s="553" t="s">
        <v>416</v>
      </c>
      <c r="AJ20" s="530" t="s">
        <v>1586</v>
      </c>
      <c r="AK20" s="226"/>
    </row>
    <row r="21" spans="1:38" s="215" customFormat="1" ht="123.75">
      <c r="A21" s="626">
        <v>20</v>
      </c>
      <c r="B21" s="537" t="s">
        <v>221</v>
      </c>
      <c r="C21" s="550" t="s">
        <v>215</v>
      </c>
      <c r="D21" s="538" t="s">
        <v>676</v>
      </c>
      <c r="E21" s="539" t="s">
        <v>1076</v>
      </c>
      <c r="F21" s="539" t="s">
        <v>1481</v>
      </c>
      <c r="G21" s="527" t="s">
        <v>669</v>
      </c>
      <c r="H21" s="537" t="s">
        <v>221</v>
      </c>
      <c r="I21" s="530" t="s">
        <v>1857</v>
      </c>
      <c r="J21" s="530" t="s">
        <v>1690</v>
      </c>
      <c r="K21" s="530" t="s">
        <v>1691</v>
      </c>
      <c r="L21" s="539" t="s">
        <v>669</v>
      </c>
      <c r="M21" s="539" t="s">
        <v>1540</v>
      </c>
      <c r="N21" s="539" t="s">
        <v>1479</v>
      </c>
      <c r="O21" s="530" t="s">
        <v>1714</v>
      </c>
      <c r="P21" s="528">
        <v>31</v>
      </c>
      <c r="Q21" s="528">
        <v>27</v>
      </c>
      <c r="R21" s="529"/>
      <c r="S21" s="529"/>
      <c r="T21" s="529"/>
      <c r="U21" s="572" t="s">
        <v>1590</v>
      </c>
      <c r="V21" s="572" t="s">
        <v>1578</v>
      </c>
      <c r="W21" s="529"/>
      <c r="X21" s="529"/>
      <c r="Y21" s="529"/>
      <c r="Z21" s="528" t="s">
        <v>1532</v>
      </c>
      <c r="AA21" s="528" t="s">
        <v>1532</v>
      </c>
      <c r="AB21" s="528" t="s">
        <v>833</v>
      </c>
      <c r="AC21" s="528" t="s">
        <v>833</v>
      </c>
      <c r="AD21" s="528" t="s">
        <v>833</v>
      </c>
      <c r="AE21" s="528"/>
      <c r="AF21" s="528" t="s">
        <v>1532</v>
      </c>
      <c r="AG21" s="551" t="s">
        <v>558</v>
      </c>
      <c r="AH21" s="552" t="s">
        <v>417</v>
      </c>
      <c r="AI21" s="553" t="s">
        <v>418</v>
      </c>
      <c r="AJ21" s="530" t="s">
        <v>1690</v>
      </c>
      <c r="AK21" s="226"/>
    </row>
    <row r="22" spans="1:38" s="215" customFormat="1" ht="72">
      <c r="A22" s="626">
        <v>21</v>
      </c>
      <c r="B22" s="534" t="s">
        <v>222</v>
      </c>
      <c r="C22" s="550" t="s">
        <v>215</v>
      </c>
      <c r="D22" s="538" t="s">
        <v>676</v>
      </c>
      <c r="E22" s="539" t="s">
        <v>1076</v>
      </c>
      <c r="F22" s="539" t="s">
        <v>1481</v>
      </c>
      <c r="G22" s="527" t="s">
        <v>669</v>
      </c>
      <c r="H22" s="534" t="s">
        <v>222</v>
      </c>
      <c r="I22" s="530" t="s">
        <v>1591</v>
      </c>
      <c r="J22" s="530" t="s">
        <v>1690</v>
      </c>
      <c r="K22" s="530" t="s">
        <v>1691</v>
      </c>
      <c r="L22" s="539" t="s">
        <v>669</v>
      </c>
      <c r="M22" s="539" t="s">
        <v>1540</v>
      </c>
      <c r="N22" s="539" t="s">
        <v>1077</v>
      </c>
      <c r="O22" s="530" t="s">
        <v>1714</v>
      </c>
      <c r="P22" s="528">
        <v>32</v>
      </c>
      <c r="Q22" s="528">
        <v>31</v>
      </c>
      <c r="R22" s="529"/>
      <c r="S22" s="529"/>
      <c r="T22" s="529"/>
      <c r="U22" s="572" t="s">
        <v>1592</v>
      </c>
      <c r="V22" s="572" t="s">
        <v>1590</v>
      </c>
      <c r="W22" s="529"/>
      <c r="X22" s="529"/>
      <c r="Y22" s="529"/>
      <c r="Z22" s="528" t="s">
        <v>1532</v>
      </c>
      <c r="AA22" s="528" t="s">
        <v>1532</v>
      </c>
      <c r="AB22" s="528" t="s">
        <v>833</v>
      </c>
      <c r="AC22" s="528" t="s">
        <v>833</v>
      </c>
      <c r="AD22" s="528" t="s">
        <v>833</v>
      </c>
      <c r="AE22" s="528"/>
      <c r="AF22" s="528" t="s">
        <v>1532</v>
      </c>
      <c r="AG22" s="551" t="s">
        <v>558</v>
      </c>
      <c r="AH22" s="552" t="s">
        <v>419</v>
      </c>
      <c r="AI22" s="553" t="s">
        <v>94</v>
      </c>
      <c r="AJ22" s="530" t="s">
        <v>1690</v>
      </c>
      <c r="AK22" s="226"/>
    </row>
    <row r="23" spans="1:38" s="215" customFormat="1" ht="69" customHeight="1">
      <c r="A23" s="626">
        <v>22</v>
      </c>
      <c r="B23" s="579" t="s">
        <v>224</v>
      </c>
      <c r="C23" s="550" t="s">
        <v>215</v>
      </c>
      <c r="D23" s="538" t="s">
        <v>676</v>
      </c>
      <c r="E23" s="539" t="s">
        <v>1076</v>
      </c>
      <c r="F23" s="539" t="s">
        <v>1481</v>
      </c>
      <c r="G23" s="527" t="s">
        <v>1692</v>
      </c>
      <c r="H23" s="530" t="s">
        <v>1693</v>
      </c>
      <c r="I23" s="530" t="s">
        <v>1858</v>
      </c>
      <c r="J23" s="530" t="s">
        <v>1859</v>
      </c>
      <c r="K23" s="530" t="s">
        <v>669</v>
      </c>
      <c r="L23" s="539" t="s">
        <v>669</v>
      </c>
      <c r="M23" s="539" t="s">
        <v>1077</v>
      </c>
      <c r="N23" s="539" t="s">
        <v>1077</v>
      </c>
      <c r="O23" s="530" t="s">
        <v>1714</v>
      </c>
      <c r="P23" s="528">
        <v>33</v>
      </c>
      <c r="Q23" s="528">
        <v>27</v>
      </c>
      <c r="R23" s="529"/>
      <c r="S23" s="529"/>
      <c r="T23" s="529"/>
      <c r="U23" s="572" t="s">
        <v>1860</v>
      </c>
      <c r="V23" s="572" t="s">
        <v>1861</v>
      </c>
      <c r="W23" s="529"/>
      <c r="X23" s="529"/>
      <c r="Y23" s="529"/>
      <c r="Z23" s="528" t="s">
        <v>1532</v>
      </c>
      <c r="AA23" s="528" t="s">
        <v>1533</v>
      </c>
      <c r="AB23" s="528" t="s">
        <v>833</v>
      </c>
      <c r="AC23" s="528" t="s">
        <v>833</v>
      </c>
      <c r="AD23" s="528" t="s">
        <v>833</v>
      </c>
      <c r="AE23" s="528"/>
      <c r="AF23" s="528" t="s">
        <v>1533</v>
      </c>
      <c r="AG23" s="557" t="s">
        <v>1355</v>
      </c>
      <c r="AH23" s="558" t="s">
        <v>1356</v>
      </c>
      <c r="AI23" s="553" t="s">
        <v>1357</v>
      </c>
      <c r="AJ23" s="530" t="s">
        <v>1961</v>
      </c>
      <c r="AK23" s="526" t="s">
        <v>1474</v>
      </c>
      <c r="AL23" s="215" t="s">
        <v>1475</v>
      </c>
    </row>
    <row r="24" spans="1:38" s="215" customFormat="1" ht="72">
      <c r="A24" s="626">
        <v>23</v>
      </c>
      <c r="B24" s="534" t="s">
        <v>226</v>
      </c>
      <c r="C24" s="550" t="s">
        <v>215</v>
      </c>
      <c r="D24" s="535" t="s">
        <v>676</v>
      </c>
      <c r="E24" s="536" t="s">
        <v>1077</v>
      </c>
      <c r="F24" s="539" t="s">
        <v>1341</v>
      </c>
      <c r="G24" s="527" t="s">
        <v>669</v>
      </c>
      <c r="H24" s="534" t="s">
        <v>226</v>
      </c>
      <c r="I24" s="527" t="s">
        <v>1599</v>
      </c>
      <c r="J24" s="527" t="s">
        <v>1601</v>
      </c>
      <c r="K24" s="527" t="s">
        <v>1600</v>
      </c>
      <c r="L24" s="536" t="s">
        <v>669</v>
      </c>
      <c r="M24" s="536" t="s">
        <v>1077</v>
      </c>
      <c r="N24" s="536" t="s">
        <v>1077</v>
      </c>
      <c r="O24" s="527" t="s">
        <v>1063</v>
      </c>
      <c r="P24" s="528">
        <v>34</v>
      </c>
      <c r="Q24" s="528"/>
      <c r="R24" s="529"/>
      <c r="S24" s="529"/>
      <c r="T24" s="529"/>
      <c r="U24" s="572"/>
      <c r="V24" s="572" t="s">
        <v>833</v>
      </c>
      <c r="W24" s="529"/>
      <c r="X24" s="529"/>
      <c r="Y24" s="529"/>
      <c r="Z24" s="528"/>
      <c r="AA24" s="528" t="s">
        <v>833</v>
      </c>
      <c r="AB24" s="528" t="s">
        <v>833</v>
      </c>
      <c r="AC24" s="528" t="s">
        <v>833</v>
      </c>
      <c r="AD24" s="528" t="s">
        <v>833</v>
      </c>
      <c r="AE24" s="528"/>
      <c r="AF24" s="528" t="s">
        <v>1063</v>
      </c>
      <c r="AG24" s="557" t="s">
        <v>1358</v>
      </c>
      <c r="AH24" s="558" t="s">
        <v>1359</v>
      </c>
      <c r="AI24" s="553" t="s">
        <v>1360</v>
      </c>
      <c r="AJ24" s="527" t="s">
        <v>1962</v>
      </c>
      <c r="AK24" s="226"/>
    </row>
    <row r="25" spans="1:38" ht="48">
      <c r="A25" s="626">
        <v>24</v>
      </c>
      <c r="B25" s="588" t="s">
        <v>228</v>
      </c>
      <c r="C25" s="587" t="s">
        <v>215</v>
      </c>
      <c r="D25" s="589" t="s">
        <v>678</v>
      </c>
      <c r="E25" s="590" t="s">
        <v>1077</v>
      </c>
      <c r="F25" s="590" t="s">
        <v>1341</v>
      </c>
      <c r="G25" s="591"/>
      <c r="H25" s="588" t="s">
        <v>228</v>
      </c>
      <c r="I25" s="591" t="s">
        <v>1945</v>
      </c>
      <c r="J25" s="591" t="s">
        <v>1063</v>
      </c>
      <c r="K25" s="591" t="s">
        <v>1946</v>
      </c>
      <c r="L25" s="590" t="s">
        <v>669</v>
      </c>
      <c r="M25" s="590" t="s">
        <v>1077</v>
      </c>
      <c r="N25" s="590" t="s">
        <v>1077</v>
      </c>
      <c r="O25" s="591" t="s">
        <v>1063</v>
      </c>
      <c r="P25" s="592"/>
      <c r="Q25" s="592"/>
      <c r="R25" s="593"/>
      <c r="S25" s="593"/>
      <c r="T25" s="593"/>
      <c r="U25" s="592"/>
      <c r="V25" s="592"/>
      <c r="W25" s="593"/>
      <c r="X25" s="593"/>
      <c r="Y25" s="593"/>
      <c r="Z25" s="592"/>
      <c r="AA25" s="592"/>
      <c r="AB25" s="592"/>
      <c r="AC25" s="592"/>
      <c r="AD25" s="592"/>
      <c r="AE25" s="592"/>
      <c r="AF25" s="528" t="s">
        <v>1063</v>
      </c>
      <c r="AG25" s="594" t="s">
        <v>1361</v>
      </c>
      <c r="AH25" s="595" t="s">
        <v>1362</v>
      </c>
      <c r="AI25" s="596" t="s">
        <v>1363</v>
      </c>
      <c r="AJ25" s="591" t="s">
        <v>1063</v>
      </c>
      <c r="AK25" s="597"/>
    </row>
    <row r="26" spans="1:38" s="215" customFormat="1" ht="180">
      <c r="A26" s="626">
        <v>25</v>
      </c>
      <c r="B26" s="534" t="s">
        <v>383</v>
      </c>
      <c r="C26" s="550" t="s">
        <v>215</v>
      </c>
      <c r="D26" s="535" t="s">
        <v>676</v>
      </c>
      <c r="E26" s="536" t="s">
        <v>1076</v>
      </c>
      <c r="F26" s="536" t="s">
        <v>1481</v>
      </c>
      <c r="G26" s="527" t="s">
        <v>669</v>
      </c>
      <c r="H26" s="534" t="s">
        <v>1603</v>
      </c>
      <c r="I26" s="527" t="s">
        <v>1606</v>
      </c>
      <c r="J26" s="527" t="s">
        <v>1605</v>
      </c>
      <c r="K26" s="527" t="s">
        <v>1607</v>
      </c>
      <c r="L26" s="536" t="s">
        <v>669</v>
      </c>
      <c r="M26" s="536" t="s">
        <v>1077</v>
      </c>
      <c r="N26" s="536" t="s">
        <v>1077</v>
      </c>
      <c r="O26" s="530" t="s">
        <v>1714</v>
      </c>
      <c r="P26" s="528">
        <v>40</v>
      </c>
      <c r="Q26" s="528">
        <v>41</v>
      </c>
      <c r="R26" s="529">
        <v>42</v>
      </c>
      <c r="S26" s="529"/>
      <c r="T26" s="529"/>
      <c r="U26" s="572" t="s">
        <v>1612</v>
      </c>
      <c r="V26" s="572" t="s">
        <v>1611</v>
      </c>
      <c r="W26" s="572" t="s">
        <v>1608</v>
      </c>
      <c r="X26" s="529"/>
      <c r="Y26" s="529"/>
      <c r="Z26" s="528" t="s">
        <v>1532</v>
      </c>
      <c r="AA26" s="528" t="s">
        <v>1532</v>
      </c>
      <c r="AB26" s="528" t="s">
        <v>1532</v>
      </c>
      <c r="AC26" s="528" t="s">
        <v>833</v>
      </c>
      <c r="AD26" s="528" t="s">
        <v>833</v>
      </c>
      <c r="AE26" s="528"/>
      <c r="AF26" s="528" t="s">
        <v>1532</v>
      </c>
      <c r="AG26" s="551" t="s">
        <v>569</v>
      </c>
      <c r="AH26" s="552" t="s">
        <v>279</v>
      </c>
      <c r="AI26" s="553" t="s">
        <v>523</v>
      </c>
      <c r="AJ26" s="527" t="s">
        <v>1963</v>
      </c>
      <c r="AK26" s="226"/>
    </row>
    <row r="27" spans="1:38" s="215" customFormat="1" ht="192">
      <c r="A27" s="626">
        <v>26</v>
      </c>
      <c r="B27" s="534" t="s">
        <v>385</v>
      </c>
      <c r="C27" s="550" t="s">
        <v>215</v>
      </c>
      <c r="D27" s="535" t="s">
        <v>676</v>
      </c>
      <c r="E27" s="536" t="s">
        <v>1076</v>
      </c>
      <c r="F27" s="536" t="s">
        <v>1481</v>
      </c>
      <c r="G27" s="527" t="s">
        <v>669</v>
      </c>
      <c r="H27" s="534" t="s">
        <v>1604</v>
      </c>
      <c r="I27" s="527" t="s">
        <v>1613</v>
      </c>
      <c r="J27" s="527" t="s">
        <v>1605</v>
      </c>
      <c r="K27" s="527" t="s">
        <v>1614</v>
      </c>
      <c r="L27" s="536" t="s">
        <v>669</v>
      </c>
      <c r="M27" s="536" t="s">
        <v>1077</v>
      </c>
      <c r="N27" s="536" t="s">
        <v>1077</v>
      </c>
      <c r="O27" s="530" t="s">
        <v>1714</v>
      </c>
      <c r="P27" s="528">
        <v>40</v>
      </c>
      <c r="Q27" s="528">
        <v>41</v>
      </c>
      <c r="R27" s="529">
        <v>43</v>
      </c>
      <c r="S27" s="529"/>
      <c r="T27" s="529"/>
      <c r="U27" s="572" t="s">
        <v>1612</v>
      </c>
      <c r="V27" s="572" t="s">
        <v>1611</v>
      </c>
      <c r="W27" s="572" t="s">
        <v>1610</v>
      </c>
      <c r="X27" s="529"/>
      <c r="Y27" s="529"/>
      <c r="Z27" s="528" t="s">
        <v>1532</v>
      </c>
      <c r="AA27" s="528" t="s">
        <v>1532</v>
      </c>
      <c r="AB27" s="528" t="s">
        <v>1532</v>
      </c>
      <c r="AC27" s="528" t="s">
        <v>833</v>
      </c>
      <c r="AD27" s="528" t="s">
        <v>833</v>
      </c>
      <c r="AE27" s="528"/>
      <c r="AF27" s="528" t="s">
        <v>1532</v>
      </c>
      <c r="AG27" s="551" t="s">
        <v>283</v>
      </c>
      <c r="AH27" s="552" t="s">
        <v>420</v>
      </c>
      <c r="AI27" s="553" t="s">
        <v>207</v>
      </c>
      <c r="AJ27" s="527" t="s">
        <v>1963</v>
      </c>
      <c r="AK27" s="226"/>
    </row>
    <row r="28" spans="1:38" ht="48">
      <c r="A28" s="626">
        <v>27</v>
      </c>
      <c r="B28" s="588" t="s">
        <v>235</v>
      </c>
      <c r="C28" s="587" t="s">
        <v>1935</v>
      </c>
      <c r="D28" s="589" t="s">
        <v>678</v>
      </c>
      <c r="E28" s="590" t="s">
        <v>1077</v>
      </c>
      <c r="F28" s="590" t="s">
        <v>1341</v>
      </c>
      <c r="G28" s="591" t="s">
        <v>669</v>
      </c>
      <c r="H28" s="588" t="s">
        <v>235</v>
      </c>
      <c r="I28" s="591" t="s">
        <v>1945</v>
      </c>
      <c r="J28" s="591" t="s">
        <v>1615</v>
      </c>
      <c r="K28" s="591"/>
      <c r="L28" s="590" t="s">
        <v>669</v>
      </c>
      <c r="M28" s="590" t="s">
        <v>1077</v>
      </c>
      <c r="N28" s="590" t="s">
        <v>1077</v>
      </c>
      <c r="O28" s="591"/>
      <c r="P28" s="592"/>
      <c r="Q28" s="592"/>
      <c r="R28" s="593"/>
      <c r="S28" s="593"/>
      <c r="T28" s="593"/>
      <c r="U28" s="592"/>
      <c r="V28" s="592"/>
      <c r="W28" s="593"/>
      <c r="X28" s="593"/>
      <c r="Y28" s="593"/>
      <c r="Z28" s="592"/>
      <c r="AA28" s="592"/>
      <c r="AB28" s="592"/>
      <c r="AC28" s="592"/>
      <c r="AD28" s="592"/>
      <c r="AE28" s="592"/>
      <c r="AF28" s="528" t="s">
        <v>1063</v>
      </c>
      <c r="AG28" s="594" t="s">
        <v>1364</v>
      </c>
      <c r="AH28" s="595" t="s">
        <v>1362</v>
      </c>
      <c r="AI28" s="596" t="s">
        <v>1365</v>
      </c>
      <c r="AJ28" s="591" t="s">
        <v>1615</v>
      </c>
      <c r="AK28" s="597"/>
    </row>
    <row r="29" spans="1:38" s="215" customFormat="1" ht="84">
      <c r="A29" s="626">
        <v>28</v>
      </c>
      <c r="B29" s="576" t="s">
        <v>237</v>
      </c>
      <c r="C29" s="587" t="s">
        <v>1935</v>
      </c>
      <c r="D29" s="538" t="s">
        <v>676</v>
      </c>
      <c r="E29" s="539" t="s">
        <v>1077</v>
      </c>
      <c r="F29" s="539" t="s">
        <v>1341</v>
      </c>
      <c r="G29" s="527" t="s">
        <v>1616</v>
      </c>
      <c r="H29" s="576" t="s">
        <v>237</v>
      </c>
      <c r="I29" s="530" t="s">
        <v>1617</v>
      </c>
      <c r="J29" s="530" t="s">
        <v>1064</v>
      </c>
      <c r="K29" s="530" t="s">
        <v>669</v>
      </c>
      <c r="L29" s="539" t="s">
        <v>669</v>
      </c>
      <c r="M29" s="539" t="s">
        <v>1540</v>
      </c>
      <c r="N29" s="539" t="s">
        <v>1077</v>
      </c>
      <c r="O29" s="530" t="s">
        <v>1063</v>
      </c>
      <c r="P29" s="528"/>
      <c r="Q29" s="528"/>
      <c r="R29" s="529"/>
      <c r="S29" s="529"/>
      <c r="T29" s="529"/>
      <c r="U29" s="572"/>
      <c r="V29" s="528"/>
      <c r="W29" s="529"/>
      <c r="X29" s="529"/>
      <c r="Y29" s="529"/>
      <c r="Z29" s="528" t="s">
        <v>833</v>
      </c>
      <c r="AA29" s="528" t="s">
        <v>833</v>
      </c>
      <c r="AB29" s="528" t="s">
        <v>833</v>
      </c>
      <c r="AC29" s="528" t="s">
        <v>833</v>
      </c>
      <c r="AD29" s="528"/>
      <c r="AE29" s="528"/>
      <c r="AF29" s="528" t="s">
        <v>1063</v>
      </c>
      <c r="AG29" s="551" t="s">
        <v>239</v>
      </c>
      <c r="AH29" s="552" t="s">
        <v>240</v>
      </c>
      <c r="AI29" s="553" t="s">
        <v>241</v>
      </c>
      <c r="AJ29" s="530" t="s">
        <v>1064</v>
      </c>
      <c r="AK29" s="226"/>
    </row>
    <row r="30" spans="1:38" s="215" customFormat="1" ht="48">
      <c r="A30" s="626">
        <v>29</v>
      </c>
      <c r="B30" s="534" t="s">
        <v>387</v>
      </c>
      <c r="C30" s="587" t="s">
        <v>1935</v>
      </c>
      <c r="D30" s="538" t="s">
        <v>676</v>
      </c>
      <c r="E30" s="539" t="s">
        <v>1077</v>
      </c>
      <c r="F30" s="539" t="s">
        <v>1341</v>
      </c>
      <c r="G30" s="527" t="s">
        <v>1616</v>
      </c>
      <c r="H30" s="534" t="s">
        <v>387</v>
      </c>
      <c r="I30" s="530" t="s">
        <v>1619</v>
      </c>
      <c r="J30" s="530" t="s">
        <v>1064</v>
      </c>
      <c r="K30" s="530" t="s">
        <v>669</v>
      </c>
      <c r="L30" s="539" t="s">
        <v>669</v>
      </c>
      <c r="M30" s="539" t="s">
        <v>1540</v>
      </c>
      <c r="N30" s="539" t="s">
        <v>1077</v>
      </c>
      <c r="O30" s="530" t="s">
        <v>1063</v>
      </c>
      <c r="P30" s="528"/>
      <c r="Q30" s="528"/>
      <c r="R30" s="529"/>
      <c r="S30" s="529"/>
      <c r="T30" s="529"/>
      <c r="U30" s="572"/>
      <c r="V30" s="528"/>
      <c r="W30" s="529"/>
      <c r="X30" s="529"/>
      <c r="Y30" s="529"/>
      <c r="Z30" s="528" t="s">
        <v>833</v>
      </c>
      <c r="AA30" s="528" t="s">
        <v>833</v>
      </c>
      <c r="AB30" s="528" t="s">
        <v>833</v>
      </c>
      <c r="AC30" s="528" t="s">
        <v>833</v>
      </c>
      <c r="AD30" s="528"/>
      <c r="AE30" s="528"/>
      <c r="AF30" s="528" t="s">
        <v>1063</v>
      </c>
      <c r="AG30" s="557" t="s">
        <v>1366</v>
      </c>
      <c r="AH30" s="558" t="s">
        <v>1367</v>
      </c>
      <c r="AI30" s="553" t="s">
        <v>1368</v>
      </c>
      <c r="AJ30" s="530" t="s">
        <v>1064</v>
      </c>
      <c r="AK30" s="226"/>
    </row>
    <row r="31" spans="1:38" s="215" customFormat="1" ht="84">
      <c r="A31" s="626">
        <v>30</v>
      </c>
      <c r="B31" s="534" t="s">
        <v>1343</v>
      </c>
      <c r="C31" s="587" t="s">
        <v>1935</v>
      </c>
      <c r="D31" s="538" t="s">
        <v>676</v>
      </c>
      <c r="E31" s="539" t="s">
        <v>1077</v>
      </c>
      <c r="F31" s="539" t="s">
        <v>1341</v>
      </c>
      <c r="G31" s="527" t="s">
        <v>669</v>
      </c>
      <c r="H31" s="530" t="s">
        <v>1620</v>
      </c>
      <c r="I31" s="530" t="s">
        <v>1694</v>
      </c>
      <c r="J31" s="530" t="s">
        <v>1862</v>
      </c>
      <c r="K31" s="530" t="s">
        <v>1863</v>
      </c>
      <c r="L31" s="539" t="s">
        <v>669</v>
      </c>
      <c r="M31" s="539" t="s">
        <v>1077</v>
      </c>
      <c r="N31" s="539" t="s">
        <v>1077</v>
      </c>
      <c r="O31" s="530" t="s">
        <v>1063</v>
      </c>
      <c r="P31" s="528"/>
      <c r="Q31" s="528"/>
      <c r="R31" s="529"/>
      <c r="S31" s="529"/>
      <c r="T31" s="529"/>
      <c r="U31" s="572"/>
      <c r="V31" s="572"/>
      <c r="W31" s="572"/>
      <c r="X31" s="529"/>
      <c r="Y31" s="529"/>
      <c r="Z31" s="528"/>
      <c r="AA31" s="528"/>
      <c r="AB31" s="528"/>
      <c r="AC31" s="528"/>
      <c r="AD31" s="528"/>
      <c r="AE31" s="528"/>
      <c r="AF31" s="528" t="s">
        <v>1063</v>
      </c>
      <c r="AG31" s="551" t="s">
        <v>239</v>
      </c>
      <c r="AH31" s="552" t="s">
        <v>243</v>
      </c>
      <c r="AI31" s="553" t="s">
        <v>244</v>
      </c>
      <c r="AJ31" s="527" t="s">
        <v>1963</v>
      </c>
      <c r="AK31" s="226" t="s">
        <v>1476</v>
      </c>
    </row>
    <row r="32" spans="1:38" ht="84">
      <c r="A32" s="626">
        <v>31</v>
      </c>
      <c r="B32" s="588" t="s">
        <v>247</v>
      </c>
      <c r="C32" s="587" t="s">
        <v>1935</v>
      </c>
      <c r="D32" s="589" t="s">
        <v>678</v>
      </c>
      <c r="E32" s="590" t="s">
        <v>1076</v>
      </c>
      <c r="F32" s="590" t="s">
        <v>1481</v>
      </c>
      <c r="G32" s="591" t="s">
        <v>669</v>
      </c>
      <c r="H32" s="588" t="s">
        <v>247</v>
      </c>
      <c r="I32" s="591" t="s">
        <v>1945</v>
      </c>
      <c r="J32" s="591" t="s">
        <v>1615</v>
      </c>
      <c r="K32" s="530" t="s">
        <v>1864</v>
      </c>
      <c r="L32" s="590" t="s">
        <v>669</v>
      </c>
      <c r="M32" s="590" t="s">
        <v>1077</v>
      </c>
      <c r="N32" s="590" t="s">
        <v>1077</v>
      </c>
      <c r="O32" s="591" t="s">
        <v>1341</v>
      </c>
      <c r="P32" s="592"/>
      <c r="Q32" s="592"/>
      <c r="R32" s="593"/>
      <c r="S32" s="593"/>
      <c r="T32" s="593"/>
      <c r="U32" s="599"/>
      <c r="V32" s="599"/>
      <c r="W32" s="599"/>
      <c r="X32" s="593"/>
      <c r="Y32" s="593"/>
      <c r="Z32" s="592"/>
      <c r="AA32" s="592" t="s">
        <v>833</v>
      </c>
      <c r="AB32" s="592" t="s">
        <v>833</v>
      </c>
      <c r="AC32" s="592" t="s">
        <v>833</v>
      </c>
      <c r="AD32" s="592"/>
      <c r="AE32" s="592"/>
      <c r="AF32" s="592" t="s">
        <v>1532</v>
      </c>
      <c r="AG32" s="594" t="s">
        <v>1369</v>
      </c>
      <c r="AH32" s="595" t="s">
        <v>1370</v>
      </c>
      <c r="AI32" s="596" t="s">
        <v>1371</v>
      </c>
      <c r="AJ32" s="591" t="s">
        <v>1615</v>
      </c>
      <c r="AK32" s="597"/>
    </row>
    <row r="33" spans="1:38" s="215" customFormat="1" ht="84">
      <c r="A33" s="626">
        <v>32</v>
      </c>
      <c r="B33" s="534" t="s">
        <v>253</v>
      </c>
      <c r="C33" s="587" t="s">
        <v>1935</v>
      </c>
      <c r="D33" s="538" t="s">
        <v>676</v>
      </c>
      <c r="E33" s="539" t="s">
        <v>1077</v>
      </c>
      <c r="F33" s="590" t="s">
        <v>1341</v>
      </c>
      <c r="G33" s="527" t="s">
        <v>669</v>
      </c>
      <c r="H33" s="534" t="s">
        <v>253</v>
      </c>
      <c r="I33" s="530" t="s">
        <v>1625</v>
      </c>
      <c r="J33" s="578" t="s">
        <v>1695</v>
      </c>
      <c r="K33" s="530" t="s">
        <v>1864</v>
      </c>
      <c r="L33" s="536" t="s">
        <v>669</v>
      </c>
      <c r="M33" s="536" t="s">
        <v>1077</v>
      </c>
      <c r="N33" s="536" t="s">
        <v>1077</v>
      </c>
      <c r="O33" s="527" t="s">
        <v>1063</v>
      </c>
      <c r="P33" s="528">
        <v>51</v>
      </c>
      <c r="Q33" s="528">
        <v>52</v>
      </c>
      <c r="R33" s="529"/>
      <c r="S33" s="529"/>
      <c r="T33" s="529"/>
      <c r="U33" s="572"/>
      <c r="V33" s="572"/>
      <c r="W33" s="572"/>
      <c r="X33" s="529"/>
      <c r="Y33" s="529"/>
      <c r="Z33" s="528"/>
      <c r="AA33" s="528"/>
      <c r="AB33" s="528"/>
      <c r="AC33" s="528"/>
      <c r="AD33" s="528"/>
      <c r="AE33" s="528"/>
      <c r="AF33" s="528" t="s">
        <v>1063</v>
      </c>
      <c r="AG33" s="551" t="s">
        <v>176</v>
      </c>
      <c r="AH33" s="552" t="s">
        <v>175</v>
      </c>
      <c r="AI33" s="553" t="s">
        <v>141</v>
      </c>
      <c r="AJ33" s="578" t="s">
        <v>1964</v>
      </c>
      <c r="AK33" s="226"/>
    </row>
    <row r="34" spans="1:38" s="215" customFormat="1" ht="84">
      <c r="A34" s="626">
        <v>33</v>
      </c>
      <c r="B34" s="534" t="s">
        <v>255</v>
      </c>
      <c r="C34" s="587" t="s">
        <v>1935</v>
      </c>
      <c r="D34" s="538" t="s">
        <v>676</v>
      </c>
      <c r="E34" s="539" t="s">
        <v>1077</v>
      </c>
      <c r="F34" s="590" t="s">
        <v>1341</v>
      </c>
      <c r="G34" s="527" t="s">
        <v>669</v>
      </c>
      <c r="H34" s="534" t="s">
        <v>1629</v>
      </c>
      <c r="I34" s="530" t="s">
        <v>1628</v>
      </c>
      <c r="J34" s="530" t="s">
        <v>1630</v>
      </c>
      <c r="K34" s="530" t="s">
        <v>1864</v>
      </c>
      <c r="L34" s="536" t="s">
        <v>669</v>
      </c>
      <c r="M34" s="536" t="s">
        <v>1077</v>
      </c>
      <c r="N34" s="536" t="s">
        <v>1077</v>
      </c>
      <c r="O34" s="527" t="s">
        <v>1063</v>
      </c>
      <c r="P34" s="528">
        <v>51</v>
      </c>
      <c r="Q34" s="528"/>
      <c r="R34" s="529"/>
      <c r="S34" s="529"/>
      <c r="T34" s="529"/>
      <c r="U34" s="572"/>
      <c r="V34" s="572" t="s">
        <v>833</v>
      </c>
      <c r="W34" s="572" t="s">
        <v>833</v>
      </c>
      <c r="X34" s="529"/>
      <c r="Y34" s="529"/>
      <c r="Z34" s="528"/>
      <c r="AA34" s="528" t="s">
        <v>833</v>
      </c>
      <c r="AB34" s="528" t="s">
        <v>833</v>
      </c>
      <c r="AC34" s="528" t="s">
        <v>833</v>
      </c>
      <c r="AD34" s="528"/>
      <c r="AE34" s="528"/>
      <c r="AF34" s="528" t="s">
        <v>1063</v>
      </c>
      <c r="AG34" s="551" t="s">
        <v>459</v>
      </c>
      <c r="AH34" s="552" t="s">
        <v>1372</v>
      </c>
      <c r="AI34" s="553" t="s">
        <v>1373</v>
      </c>
      <c r="AJ34" s="530" t="s">
        <v>1630</v>
      </c>
      <c r="AK34" s="226"/>
    </row>
    <row r="35" spans="1:38" ht="60">
      <c r="A35" s="626">
        <v>34</v>
      </c>
      <c r="B35" s="588" t="s">
        <v>1631</v>
      </c>
      <c r="C35" s="587" t="s">
        <v>1935</v>
      </c>
      <c r="D35" s="589" t="s">
        <v>678</v>
      </c>
      <c r="E35" s="590" t="s">
        <v>1076</v>
      </c>
      <c r="F35" s="590" t="s">
        <v>1481</v>
      </c>
      <c r="G35" s="591" t="s">
        <v>669</v>
      </c>
      <c r="H35" s="588" t="s">
        <v>1337</v>
      </c>
      <c r="I35" s="591" t="s">
        <v>1945</v>
      </c>
      <c r="J35" s="591" t="s">
        <v>1615</v>
      </c>
      <c r="K35" s="591" t="s">
        <v>669</v>
      </c>
      <c r="L35" s="590" t="s">
        <v>669</v>
      </c>
      <c r="M35" s="590" t="s">
        <v>1077</v>
      </c>
      <c r="N35" s="590" t="s">
        <v>1077</v>
      </c>
      <c r="O35" s="591" t="s">
        <v>1341</v>
      </c>
      <c r="P35" s="592"/>
      <c r="Q35" s="592"/>
      <c r="R35" s="593"/>
      <c r="S35" s="593"/>
      <c r="T35" s="593"/>
      <c r="U35" s="599"/>
      <c r="V35" s="599"/>
      <c r="W35" s="599"/>
      <c r="X35" s="593"/>
      <c r="Y35" s="593"/>
      <c r="Z35" s="592"/>
      <c r="AA35" s="592" t="s">
        <v>833</v>
      </c>
      <c r="AB35" s="592" t="s">
        <v>833</v>
      </c>
      <c r="AC35" s="592" t="s">
        <v>833</v>
      </c>
      <c r="AD35" s="592"/>
      <c r="AE35" s="592"/>
      <c r="AF35" s="592" t="s">
        <v>1532</v>
      </c>
      <c r="AG35" s="594" t="s">
        <v>1374</v>
      </c>
      <c r="AH35" s="595" t="s">
        <v>1375</v>
      </c>
      <c r="AI35" s="596" t="s">
        <v>1376</v>
      </c>
      <c r="AJ35" s="591" t="s">
        <v>1615</v>
      </c>
      <c r="AK35" s="597"/>
    </row>
    <row r="36" spans="1:38" ht="48">
      <c r="A36" s="626">
        <v>35</v>
      </c>
      <c r="B36" s="588" t="s">
        <v>268</v>
      </c>
      <c r="C36" s="587" t="s">
        <v>1935</v>
      </c>
      <c r="D36" s="589" t="s">
        <v>678</v>
      </c>
      <c r="E36" s="590" t="s">
        <v>1076</v>
      </c>
      <c r="F36" s="590" t="s">
        <v>1481</v>
      </c>
      <c r="G36" s="591" t="s">
        <v>669</v>
      </c>
      <c r="H36" s="588" t="s">
        <v>268</v>
      </c>
      <c r="I36" s="591" t="s">
        <v>1945</v>
      </c>
      <c r="J36" s="591" t="s">
        <v>1633</v>
      </c>
      <c r="K36" s="591" t="s">
        <v>669</v>
      </c>
      <c r="L36" s="590" t="s">
        <v>669</v>
      </c>
      <c r="M36" s="590" t="s">
        <v>1077</v>
      </c>
      <c r="N36" s="590" t="s">
        <v>1077</v>
      </c>
      <c r="O36" s="591" t="s">
        <v>1341</v>
      </c>
      <c r="P36" s="592"/>
      <c r="Q36" s="592"/>
      <c r="R36" s="593"/>
      <c r="S36" s="593"/>
      <c r="T36" s="593"/>
      <c r="U36" s="599"/>
      <c r="V36" s="592"/>
      <c r="W36" s="593"/>
      <c r="X36" s="593"/>
      <c r="Y36" s="593"/>
      <c r="Z36" s="592"/>
      <c r="AA36" s="592" t="s">
        <v>833</v>
      </c>
      <c r="AB36" s="592" t="s">
        <v>833</v>
      </c>
      <c r="AC36" s="592" t="s">
        <v>833</v>
      </c>
      <c r="AD36" s="592"/>
      <c r="AE36" s="592"/>
      <c r="AF36" s="592" t="s">
        <v>1532</v>
      </c>
      <c r="AG36" s="594" t="s">
        <v>1361</v>
      </c>
      <c r="AH36" s="595" t="s">
        <v>1362</v>
      </c>
      <c r="AI36" s="596" t="s">
        <v>1377</v>
      </c>
      <c r="AJ36" s="591" t="s">
        <v>1633</v>
      </c>
      <c r="AK36" s="597"/>
    </row>
    <row r="37" spans="1:38" ht="72">
      <c r="A37" s="626">
        <v>36</v>
      </c>
      <c r="B37" s="588" t="s">
        <v>1634</v>
      </c>
      <c r="C37" s="587" t="s">
        <v>1935</v>
      </c>
      <c r="D37" s="589" t="s">
        <v>678</v>
      </c>
      <c r="E37" s="590" t="s">
        <v>1076</v>
      </c>
      <c r="F37" s="590" t="s">
        <v>1481</v>
      </c>
      <c r="G37" s="591" t="s">
        <v>669</v>
      </c>
      <c r="H37" s="588" t="s">
        <v>1634</v>
      </c>
      <c r="I37" s="591" t="s">
        <v>1945</v>
      </c>
      <c r="J37" s="591" t="s">
        <v>1635</v>
      </c>
      <c r="K37" s="588" t="s">
        <v>1636</v>
      </c>
      <c r="L37" s="590" t="s">
        <v>669</v>
      </c>
      <c r="M37" s="590" t="s">
        <v>1540</v>
      </c>
      <c r="N37" s="590" t="s">
        <v>1077</v>
      </c>
      <c r="O37" s="591" t="s">
        <v>1341</v>
      </c>
      <c r="P37" s="592"/>
      <c r="Q37" s="592"/>
      <c r="R37" s="593"/>
      <c r="S37" s="593"/>
      <c r="T37" s="593"/>
      <c r="U37" s="599"/>
      <c r="V37" s="592"/>
      <c r="W37" s="593"/>
      <c r="X37" s="593"/>
      <c r="Y37" s="593"/>
      <c r="Z37" s="592"/>
      <c r="AA37" s="592" t="s">
        <v>833</v>
      </c>
      <c r="AB37" s="592" t="s">
        <v>833</v>
      </c>
      <c r="AC37" s="592" t="s">
        <v>833</v>
      </c>
      <c r="AD37" s="592"/>
      <c r="AE37" s="592"/>
      <c r="AF37" s="592" t="s">
        <v>1532</v>
      </c>
      <c r="AG37" s="594" t="s">
        <v>1378</v>
      </c>
      <c r="AH37" s="595" t="s">
        <v>1379</v>
      </c>
      <c r="AI37" s="596" t="s">
        <v>1380</v>
      </c>
      <c r="AJ37" s="591" t="s">
        <v>1635</v>
      </c>
      <c r="AK37" s="597"/>
    </row>
    <row r="38" spans="1:38" ht="48">
      <c r="A38" s="626">
        <v>37</v>
      </c>
      <c r="B38" s="588" t="s">
        <v>392</v>
      </c>
      <c r="C38" s="587" t="s">
        <v>1935</v>
      </c>
      <c r="D38" s="589" t="s">
        <v>678</v>
      </c>
      <c r="E38" s="590" t="s">
        <v>1076</v>
      </c>
      <c r="F38" s="590" t="s">
        <v>1481</v>
      </c>
      <c r="G38" s="591" t="s">
        <v>669</v>
      </c>
      <c r="H38" s="588" t="s">
        <v>392</v>
      </c>
      <c r="I38" s="591" t="s">
        <v>1945</v>
      </c>
      <c r="J38" s="591" t="s">
        <v>1635</v>
      </c>
      <c r="K38" s="588" t="s">
        <v>1636</v>
      </c>
      <c r="L38" s="590" t="s">
        <v>669</v>
      </c>
      <c r="M38" s="590" t="s">
        <v>1540</v>
      </c>
      <c r="N38" s="590" t="s">
        <v>1077</v>
      </c>
      <c r="O38" s="591" t="s">
        <v>1341</v>
      </c>
      <c r="P38" s="592"/>
      <c r="Q38" s="592"/>
      <c r="R38" s="593"/>
      <c r="S38" s="593"/>
      <c r="T38" s="593"/>
      <c r="U38" s="599"/>
      <c r="V38" s="592"/>
      <c r="W38" s="593"/>
      <c r="X38" s="593"/>
      <c r="Y38" s="593"/>
      <c r="Z38" s="592"/>
      <c r="AA38" s="592" t="s">
        <v>833</v>
      </c>
      <c r="AB38" s="592" t="s">
        <v>833</v>
      </c>
      <c r="AC38" s="592" t="s">
        <v>833</v>
      </c>
      <c r="AD38" s="592"/>
      <c r="AE38" s="592"/>
      <c r="AF38" s="592" t="s">
        <v>1532</v>
      </c>
      <c r="AG38" s="594" t="s">
        <v>393</v>
      </c>
      <c r="AH38" s="595" t="s">
        <v>423</v>
      </c>
      <c r="AI38" s="596" t="s">
        <v>424</v>
      </c>
      <c r="AJ38" s="591" t="s">
        <v>1635</v>
      </c>
      <c r="AK38" s="597"/>
    </row>
    <row r="39" spans="1:38" ht="48">
      <c r="A39" s="626">
        <v>38</v>
      </c>
      <c r="B39" s="588" t="s">
        <v>272</v>
      </c>
      <c r="C39" s="587" t="s">
        <v>1935</v>
      </c>
      <c r="D39" s="589" t="s">
        <v>678</v>
      </c>
      <c r="E39" s="590" t="s">
        <v>1076</v>
      </c>
      <c r="F39" s="590" t="s">
        <v>1481</v>
      </c>
      <c r="G39" s="591" t="s">
        <v>669</v>
      </c>
      <c r="H39" s="588" t="s">
        <v>272</v>
      </c>
      <c r="I39" s="591" t="s">
        <v>1945</v>
      </c>
      <c r="J39" s="591" t="s">
        <v>1635</v>
      </c>
      <c r="K39" s="591" t="s">
        <v>669</v>
      </c>
      <c r="L39" s="590" t="s">
        <v>669</v>
      </c>
      <c r="M39" s="590" t="s">
        <v>1077</v>
      </c>
      <c r="N39" s="590" t="s">
        <v>1077</v>
      </c>
      <c r="O39" s="591" t="s">
        <v>1341</v>
      </c>
      <c r="P39" s="592"/>
      <c r="Q39" s="592"/>
      <c r="R39" s="593"/>
      <c r="S39" s="593"/>
      <c r="T39" s="593"/>
      <c r="U39" s="599"/>
      <c r="V39" s="592"/>
      <c r="W39" s="593"/>
      <c r="X39" s="593"/>
      <c r="Y39" s="593"/>
      <c r="Z39" s="592"/>
      <c r="AA39" s="592" t="s">
        <v>833</v>
      </c>
      <c r="AB39" s="592" t="s">
        <v>833</v>
      </c>
      <c r="AC39" s="592" t="s">
        <v>833</v>
      </c>
      <c r="AD39" s="592"/>
      <c r="AE39" s="592"/>
      <c r="AF39" s="592" t="s">
        <v>1532</v>
      </c>
      <c r="AG39" s="594" t="s">
        <v>1381</v>
      </c>
      <c r="AH39" s="595" t="s">
        <v>1382</v>
      </c>
      <c r="AI39" s="596" t="s">
        <v>1383</v>
      </c>
      <c r="AJ39" s="591" t="s">
        <v>1635</v>
      </c>
      <c r="AK39" s="597"/>
    </row>
    <row r="40" spans="1:38" ht="48">
      <c r="A40" s="626">
        <v>39</v>
      </c>
      <c r="B40" s="588" t="s">
        <v>275</v>
      </c>
      <c r="C40" s="587" t="s">
        <v>1935</v>
      </c>
      <c r="D40" s="600" t="s">
        <v>678</v>
      </c>
      <c r="E40" s="601" t="s">
        <v>1076</v>
      </c>
      <c r="F40" s="590" t="s">
        <v>1481</v>
      </c>
      <c r="G40" s="591" t="s">
        <v>669</v>
      </c>
      <c r="H40" s="588" t="s">
        <v>275</v>
      </c>
      <c r="I40" s="591" t="s">
        <v>1945</v>
      </c>
      <c r="J40" s="591" t="s">
        <v>1635</v>
      </c>
      <c r="K40" s="602" t="s">
        <v>669</v>
      </c>
      <c r="L40" s="590" t="s">
        <v>669</v>
      </c>
      <c r="M40" s="590" t="s">
        <v>1077</v>
      </c>
      <c r="N40" s="590" t="s">
        <v>1077</v>
      </c>
      <c r="O40" s="591" t="s">
        <v>1341</v>
      </c>
      <c r="P40" s="592"/>
      <c r="Q40" s="592"/>
      <c r="R40" s="593"/>
      <c r="S40" s="593"/>
      <c r="T40" s="593"/>
      <c r="U40" s="599"/>
      <c r="V40" s="592"/>
      <c r="W40" s="593"/>
      <c r="X40" s="593"/>
      <c r="Y40" s="593"/>
      <c r="Z40" s="592"/>
      <c r="AA40" s="592" t="s">
        <v>833</v>
      </c>
      <c r="AB40" s="592" t="s">
        <v>833</v>
      </c>
      <c r="AC40" s="592" t="s">
        <v>833</v>
      </c>
      <c r="AD40" s="592"/>
      <c r="AE40" s="592"/>
      <c r="AF40" s="592" t="s">
        <v>1532</v>
      </c>
      <c r="AG40" s="594" t="s">
        <v>1384</v>
      </c>
      <c r="AH40" s="595" t="s">
        <v>1385</v>
      </c>
      <c r="AI40" s="596" t="s">
        <v>1386</v>
      </c>
      <c r="AJ40" s="591" t="s">
        <v>1635</v>
      </c>
      <c r="AK40" s="597" t="s">
        <v>1477</v>
      </c>
    </row>
    <row r="41" spans="1:38" ht="96">
      <c r="A41" s="626">
        <v>40</v>
      </c>
      <c r="B41" s="588" t="s">
        <v>395</v>
      </c>
      <c r="C41" s="587" t="s">
        <v>1935</v>
      </c>
      <c r="D41" s="600" t="s">
        <v>678</v>
      </c>
      <c r="E41" s="601" t="s">
        <v>1076</v>
      </c>
      <c r="F41" s="590" t="s">
        <v>1481</v>
      </c>
      <c r="G41" s="591" t="s">
        <v>669</v>
      </c>
      <c r="H41" s="588" t="s">
        <v>395</v>
      </c>
      <c r="I41" s="591" t="s">
        <v>1945</v>
      </c>
      <c r="J41" s="591" t="s">
        <v>1635</v>
      </c>
      <c r="K41" s="602" t="s">
        <v>669</v>
      </c>
      <c r="L41" s="590" t="s">
        <v>669</v>
      </c>
      <c r="M41" s="590" t="s">
        <v>1077</v>
      </c>
      <c r="N41" s="590" t="s">
        <v>1077</v>
      </c>
      <c r="O41" s="591" t="s">
        <v>1341</v>
      </c>
      <c r="P41" s="592"/>
      <c r="Q41" s="592"/>
      <c r="R41" s="593"/>
      <c r="S41" s="593"/>
      <c r="T41" s="593"/>
      <c r="U41" s="599"/>
      <c r="V41" s="592"/>
      <c r="W41" s="593"/>
      <c r="X41" s="593"/>
      <c r="Y41" s="593"/>
      <c r="Z41" s="592"/>
      <c r="AA41" s="592" t="s">
        <v>833</v>
      </c>
      <c r="AB41" s="592" t="s">
        <v>833</v>
      </c>
      <c r="AC41" s="592" t="s">
        <v>833</v>
      </c>
      <c r="AD41" s="592"/>
      <c r="AE41" s="592"/>
      <c r="AF41" s="592" t="s">
        <v>1532</v>
      </c>
      <c r="AG41" s="594" t="s">
        <v>1387</v>
      </c>
      <c r="AH41" s="595" t="s">
        <v>1388</v>
      </c>
      <c r="AI41" s="596" t="s">
        <v>1389</v>
      </c>
      <c r="AJ41" s="591" t="s">
        <v>1635</v>
      </c>
      <c r="AK41" s="597"/>
    </row>
    <row r="42" spans="1:38" ht="85.5">
      <c r="A42" s="626">
        <v>41</v>
      </c>
      <c r="B42" s="588" t="s">
        <v>398</v>
      </c>
      <c r="C42" s="587" t="s">
        <v>1935</v>
      </c>
      <c r="D42" s="600" t="s">
        <v>678</v>
      </c>
      <c r="E42" s="601" t="s">
        <v>1076</v>
      </c>
      <c r="F42" s="590" t="s">
        <v>1481</v>
      </c>
      <c r="G42" s="591" t="s">
        <v>669</v>
      </c>
      <c r="H42" s="588" t="s">
        <v>398</v>
      </c>
      <c r="I42" s="591" t="s">
        <v>1945</v>
      </c>
      <c r="J42" s="591" t="s">
        <v>1635</v>
      </c>
      <c r="K42" s="602" t="s">
        <v>669</v>
      </c>
      <c r="L42" s="590" t="s">
        <v>669</v>
      </c>
      <c r="M42" s="590" t="s">
        <v>1077</v>
      </c>
      <c r="N42" s="590" t="s">
        <v>1077</v>
      </c>
      <c r="O42" s="591" t="s">
        <v>1341</v>
      </c>
      <c r="P42" s="592"/>
      <c r="Q42" s="592"/>
      <c r="R42" s="593"/>
      <c r="S42" s="593"/>
      <c r="T42" s="593"/>
      <c r="U42" s="599"/>
      <c r="V42" s="592"/>
      <c r="W42" s="593"/>
      <c r="X42" s="593"/>
      <c r="Y42" s="593"/>
      <c r="Z42" s="592"/>
      <c r="AA42" s="592" t="s">
        <v>833</v>
      </c>
      <c r="AB42" s="592" t="s">
        <v>833</v>
      </c>
      <c r="AC42" s="592" t="s">
        <v>833</v>
      </c>
      <c r="AD42" s="592"/>
      <c r="AE42" s="592"/>
      <c r="AF42" s="592" t="s">
        <v>1532</v>
      </c>
      <c r="AG42" s="594" t="s">
        <v>400</v>
      </c>
      <c r="AH42" s="595" t="s">
        <v>431</v>
      </c>
      <c r="AI42" s="596" t="s">
        <v>432</v>
      </c>
      <c r="AJ42" s="591" t="s">
        <v>1635</v>
      </c>
      <c r="AK42" s="603" t="s">
        <v>1390</v>
      </c>
    </row>
    <row r="43" spans="1:38" ht="72">
      <c r="A43" s="626">
        <v>42</v>
      </c>
      <c r="B43" s="588" t="s">
        <v>401</v>
      </c>
      <c r="C43" s="587" t="s">
        <v>1935</v>
      </c>
      <c r="D43" s="600" t="s">
        <v>678</v>
      </c>
      <c r="E43" s="601" t="s">
        <v>1076</v>
      </c>
      <c r="F43" s="590" t="s">
        <v>1481</v>
      </c>
      <c r="G43" s="591" t="s">
        <v>669</v>
      </c>
      <c r="H43" s="588" t="s">
        <v>401</v>
      </c>
      <c r="I43" s="591" t="s">
        <v>1945</v>
      </c>
      <c r="J43" s="591" t="s">
        <v>1635</v>
      </c>
      <c r="K43" s="602" t="s">
        <v>669</v>
      </c>
      <c r="L43" s="590" t="s">
        <v>669</v>
      </c>
      <c r="M43" s="590" t="s">
        <v>1077</v>
      </c>
      <c r="N43" s="590" t="s">
        <v>1077</v>
      </c>
      <c r="O43" s="591" t="s">
        <v>1341</v>
      </c>
      <c r="P43" s="592"/>
      <c r="Q43" s="592"/>
      <c r="R43" s="593"/>
      <c r="S43" s="593"/>
      <c r="T43" s="593"/>
      <c r="U43" s="599"/>
      <c r="V43" s="592"/>
      <c r="W43" s="593"/>
      <c r="X43" s="593"/>
      <c r="Y43" s="593"/>
      <c r="Z43" s="592"/>
      <c r="AA43" s="592" t="s">
        <v>833</v>
      </c>
      <c r="AB43" s="592" t="s">
        <v>833</v>
      </c>
      <c r="AC43" s="592" t="s">
        <v>833</v>
      </c>
      <c r="AD43" s="592"/>
      <c r="AE43" s="592"/>
      <c r="AF43" s="592" t="s">
        <v>1532</v>
      </c>
      <c r="AG43" s="594" t="s">
        <v>1391</v>
      </c>
      <c r="AH43" s="595" t="s">
        <v>1392</v>
      </c>
      <c r="AI43" s="596" t="s">
        <v>1393</v>
      </c>
      <c r="AJ43" s="591" t="s">
        <v>1635</v>
      </c>
      <c r="AK43" s="604" t="s">
        <v>1478</v>
      </c>
    </row>
    <row r="44" spans="1:38" ht="85.5">
      <c r="A44" s="626">
        <v>43</v>
      </c>
      <c r="B44" s="588" t="s">
        <v>404</v>
      </c>
      <c r="C44" s="587" t="s">
        <v>1935</v>
      </c>
      <c r="D44" s="600" t="s">
        <v>678</v>
      </c>
      <c r="E44" s="601" t="s">
        <v>1076</v>
      </c>
      <c r="F44" s="590" t="s">
        <v>1481</v>
      </c>
      <c r="G44" s="591" t="s">
        <v>669</v>
      </c>
      <c r="H44" s="588" t="s">
        <v>404</v>
      </c>
      <c r="I44" s="591" t="s">
        <v>1945</v>
      </c>
      <c r="J44" s="591" t="s">
        <v>1635</v>
      </c>
      <c r="K44" s="602" t="s">
        <v>669</v>
      </c>
      <c r="L44" s="590" t="s">
        <v>669</v>
      </c>
      <c r="M44" s="590" t="s">
        <v>1077</v>
      </c>
      <c r="N44" s="590" t="s">
        <v>1077</v>
      </c>
      <c r="O44" s="591" t="s">
        <v>1341</v>
      </c>
      <c r="P44" s="592"/>
      <c r="Q44" s="592"/>
      <c r="R44" s="593"/>
      <c r="S44" s="593"/>
      <c r="T44" s="593"/>
      <c r="U44" s="599"/>
      <c r="V44" s="592"/>
      <c r="W44" s="593"/>
      <c r="X44" s="593"/>
      <c r="Y44" s="593"/>
      <c r="Z44" s="592"/>
      <c r="AA44" s="592" t="s">
        <v>833</v>
      </c>
      <c r="AB44" s="592" t="s">
        <v>833</v>
      </c>
      <c r="AC44" s="592" t="s">
        <v>833</v>
      </c>
      <c r="AD44" s="592"/>
      <c r="AE44" s="592"/>
      <c r="AF44" s="592" t="s">
        <v>1532</v>
      </c>
      <c r="AG44" s="594" t="s">
        <v>406</v>
      </c>
      <c r="AH44" s="595" t="s">
        <v>435</v>
      </c>
      <c r="AI44" s="596" t="s">
        <v>436</v>
      </c>
      <c r="AJ44" s="591" t="s">
        <v>1635</v>
      </c>
      <c r="AK44" s="603" t="s">
        <v>1390</v>
      </c>
      <c r="AL44" s="605" t="s">
        <v>1480</v>
      </c>
    </row>
    <row r="45" spans="1:38" s="215" customFormat="1" ht="72">
      <c r="A45" s="626">
        <v>44</v>
      </c>
      <c r="B45" s="534" t="s">
        <v>277</v>
      </c>
      <c r="C45" s="587" t="s">
        <v>1935</v>
      </c>
      <c r="D45" s="538" t="s">
        <v>676</v>
      </c>
      <c r="E45" s="539" t="s">
        <v>1077</v>
      </c>
      <c r="F45" s="536" t="s">
        <v>1341</v>
      </c>
      <c r="G45" s="530" t="s">
        <v>1641</v>
      </c>
      <c r="H45" s="534" t="s">
        <v>277</v>
      </c>
      <c r="I45" s="527" t="s">
        <v>1640</v>
      </c>
      <c r="J45" s="527" t="s">
        <v>1635</v>
      </c>
      <c r="K45" s="530" t="s">
        <v>669</v>
      </c>
      <c r="L45" s="536" t="s">
        <v>669</v>
      </c>
      <c r="M45" s="536" t="s">
        <v>1077</v>
      </c>
      <c r="N45" s="536" t="s">
        <v>1077</v>
      </c>
      <c r="O45" s="530" t="s">
        <v>1063</v>
      </c>
      <c r="P45" s="528"/>
      <c r="Q45" s="528"/>
      <c r="R45" s="529"/>
      <c r="S45" s="529"/>
      <c r="T45" s="529"/>
      <c r="U45" s="572"/>
      <c r="V45" s="572"/>
      <c r="W45" s="529"/>
      <c r="X45" s="529"/>
      <c r="Y45" s="529"/>
      <c r="Z45" s="528"/>
      <c r="AA45" s="528"/>
      <c r="AB45" s="528"/>
      <c r="AC45" s="528"/>
      <c r="AD45" s="528"/>
      <c r="AE45" s="528"/>
      <c r="AF45" s="592" t="s">
        <v>1532</v>
      </c>
      <c r="AG45" s="551" t="s">
        <v>569</v>
      </c>
      <c r="AH45" s="552" t="s">
        <v>279</v>
      </c>
      <c r="AI45" s="553" t="s">
        <v>523</v>
      </c>
      <c r="AJ45" s="527" t="s">
        <v>1635</v>
      </c>
      <c r="AK45" s="226"/>
    </row>
    <row r="46" spans="1:38" s="215" customFormat="1" ht="252">
      <c r="A46" s="626">
        <v>45</v>
      </c>
      <c r="B46" s="534" t="s">
        <v>1639</v>
      </c>
      <c r="C46" s="587" t="s">
        <v>1935</v>
      </c>
      <c r="D46" s="538" t="s">
        <v>676</v>
      </c>
      <c r="E46" s="539" t="s">
        <v>1077</v>
      </c>
      <c r="F46" s="536" t="s">
        <v>1341</v>
      </c>
      <c r="G46" s="527" t="s">
        <v>669</v>
      </c>
      <c r="H46" s="534" t="s">
        <v>1652</v>
      </c>
      <c r="I46" s="534" t="s">
        <v>1654</v>
      </c>
      <c r="J46" s="527" t="s">
        <v>1063</v>
      </c>
      <c r="K46" s="530" t="s">
        <v>1956</v>
      </c>
      <c r="L46" s="536" t="s">
        <v>669</v>
      </c>
      <c r="M46" s="536" t="s">
        <v>1540</v>
      </c>
      <c r="N46" s="539" t="s">
        <v>1077</v>
      </c>
      <c r="O46" s="530" t="s">
        <v>1063</v>
      </c>
      <c r="P46" s="528"/>
      <c r="Q46" s="528"/>
      <c r="R46" s="529"/>
      <c r="S46" s="529"/>
      <c r="T46" s="529"/>
      <c r="U46" s="572"/>
      <c r="V46" s="572"/>
      <c r="W46" s="529"/>
      <c r="X46" s="529"/>
      <c r="Y46" s="529"/>
      <c r="Z46" s="528" t="s">
        <v>833</v>
      </c>
      <c r="AA46" s="528" t="s">
        <v>833</v>
      </c>
      <c r="AB46" s="528" t="s">
        <v>833</v>
      </c>
      <c r="AC46" s="528" t="s">
        <v>833</v>
      </c>
      <c r="AD46" s="528"/>
      <c r="AE46" s="528"/>
      <c r="AF46" s="592" t="s">
        <v>1532</v>
      </c>
      <c r="AG46" s="557" t="s">
        <v>1394</v>
      </c>
      <c r="AH46" s="558" t="s">
        <v>1395</v>
      </c>
      <c r="AI46" s="553" t="s">
        <v>1396</v>
      </c>
      <c r="AJ46" s="527" t="s">
        <v>1063</v>
      </c>
      <c r="AK46" s="226"/>
    </row>
    <row r="47" spans="1:38" s="215" customFormat="1" ht="216">
      <c r="A47" s="626">
        <v>46</v>
      </c>
      <c r="B47" s="534" t="s">
        <v>1651</v>
      </c>
      <c r="C47" s="587" t="s">
        <v>1935</v>
      </c>
      <c r="D47" s="538" t="s">
        <v>676</v>
      </c>
      <c r="E47" s="539" t="s">
        <v>1077</v>
      </c>
      <c r="F47" s="539" t="s">
        <v>1341</v>
      </c>
      <c r="G47" s="527" t="s">
        <v>669</v>
      </c>
      <c r="H47" s="534" t="s">
        <v>1651</v>
      </c>
      <c r="I47" s="534" t="s">
        <v>1655</v>
      </c>
      <c r="J47" s="530" t="s">
        <v>1064</v>
      </c>
      <c r="K47" s="527" t="s">
        <v>1653</v>
      </c>
      <c r="L47" s="527" t="s">
        <v>1657</v>
      </c>
      <c r="M47" s="536" t="s">
        <v>1540</v>
      </c>
      <c r="N47" s="539" t="s">
        <v>1077</v>
      </c>
      <c r="O47" s="530" t="s">
        <v>1063</v>
      </c>
      <c r="P47" s="528">
        <v>67</v>
      </c>
      <c r="Q47" s="528">
        <v>2</v>
      </c>
      <c r="R47" s="529"/>
      <c r="S47" s="529"/>
      <c r="T47" s="529"/>
      <c r="U47" s="572" t="s">
        <v>1656</v>
      </c>
      <c r="V47" s="572" t="s">
        <v>1490</v>
      </c>
      <c r="W47" s="529"/>
      <c r="X47" s="529"/>
      <c r="Y47" s="529"/>
      <c r="Z47" s="528" t="e">
        <v>#N/A</v>
      </c>
      <c r="AA47" s="528" t="s">
        <v>1533</v>
      </c>
      <c r="AB47" s="528" t="s">
        <v>833</v>
      </c>
      <c r="AC47" s="528" t="s">
        <v>833</v>
      </c>
      <c r="AD47" s="528"/>
      <c r="AE47" s="528"/>
      <c r="AF47" s="592" t="s">
        <v>1532</v>
      </c>
      <c r="AG47" s="551" t="s">
        <v>201</v>
      </c>
      <c r="AH47" s="552" t="s">
        <v>547</v>
      </c>
      <c r="AI47" s="553" t="s">
        <v>203</v>
      </c>
      <c r="AJ47" s="530" t="s">
        <v>1064</v>
      </c>
      <c r="AK47" s="226"/>
    </row>
    <row r="48" spans="1:38" s="215" customFormat="1" ht="168">
      <c r="A48" s="626">
        <v>47</v>
      </c>
      <c r="B48" s="534" t="s">
        <v>281</v>
      </c>
      <c r="C48" s="587" t="s">
        <v>1935</v>
      </c>
      <c r="D48" s="538" t="s">
        <v>676</v>
      </c>
      <c r="E48" s="539" t="s">
        <v>1077</v>
      </c>
      <c r="F48" s="590" t="s">
        <v>1341</v>
      </c>
      <c r="G48" s="527" t="s">
        <v>1660</v>
      </c>
      <c r="H48" s="530" t="s">
        <v>1658</v>
      </c>
      <c r="I48" s="530" t="s">
        <v>1659</v>
      </c>
      <c r="J48" s="530" t="s">
        <v>1711</v>
      </c>
      <c r="K48" s="530" t="s">
        <v>1865</v>
      </c>
      <c r="L48" s="527" t="s">
        <v>1697</v>
      </c>
      <c r="M48" s="539" t="s">
        <v>1540</v>
      </c>
      <c r="N48" s="539" t="s">
        <v>1077</v>
      </c>
      <c r="O48" s="530" t="s">
        <v>1063</v>
      </c>
      <c r="P48" s="528"/>
      <c r="Q48" s="528"/>
      <c r="R48" s="529"/>
      <c r="S48" s="529"/>
      <c r="T48" s="529"/>
      <c r="U48" s="572"/>
      <c r="V48" s="572"/>
      <c r="W48" s="529"/>
      <c r="X48" s="529"/>
      <c r="Y48" s="529"/>
      <c r="Z48" s="528" t="s">
        <v>833</v>
      </c>
      <c r="AA48" s="528" t="s">
        <v>833</v>
      </c>
      <c r="AB48" s="528" t="s">
        <v>833</v>
      </c>
      <c r="AC48" s="528" t="s">
        <v>833</v>
      </c>
      <c r="AD48" s="528"/>
      <c r="AE48" s="528"/>
      <c r="AF48" s="592" t="s">
        <v>1532</v>
      </c>
      <c r="AG48" s="551" t="s">
        <v>201</v>
      </c>
      <c r="AH48" s="552" t="s">
        <v>282</v>
      </c>
      <c r="AI48" s="553" t="s">
        <v>283</v>
      </c>
      <c r="AJ48" s="530" t="s">
        <v>1965</v>
      </c>
      <c r="AK48" s="226"/>
    </row>
    <row r="49" spans="1:42" s="215" customFormat="1" ht="132">
      <c r="A49" s="626">
        <v>48</v>
      </c>
      <c r="B49" s="534" t="s">
        <v>1866</v>
      </c>
      <c r="C49" s="587" t="s">
        <v>1936</v>
      </c>
      <c r="D49" s="538" t="s">
        <v>676</v>
      </c>
      <c r="E49" s="539" t="s">
        <v>1077</v>
      </c>
      <c r="F49" s="539" t="s">
        <v>1341</v>
      </c>
      <c r="G49" s="530" t="s">
        <v>669</v>
      </c>
      <c r="H49" s="534" t="s">
        <v>1664</v>
      </c>
      <c r="I49" s="530" t="s">
        <v>1665</v>
      </c>
      <c r="J49" s="530" t="s">
        <v>1063</v>
      </c>
      <c r="K49" s="530" t="s">
        <v>1947</v>
      </c>
      <c r="L49" s="539" t="s">
        <v>669</v>
      </c>
      <c r="M49" s="539" t="s">
        <v>1077</v>
      </c>
      <c r="N49" s="539" t="s">
        <v>1077</v>
      </c>
      <c r="O49" s="530" t="s">
        <v>1063</v>
      </c>
      <c r="P49" s="531">
        <v>69</v>
      </c>
      <c r="Q49" s="531">
        <v>70</v>
      </c>
      <c r="R49" s="529"/>
      <c r="S49" s="529"/>
      <c r="T49" s="529"/>
      <c r="U49" s="572"/>
      <c r="V49" s="572"/>
      <c r="W49" s="529"/>
      <c r="X49" s="529"/>
      <c r="Y49" s="529"/>
      <c r="Z49" s="528"/>
      <c r="AA49" s="528"/>
      <c r="AB49" s="528"/>
      <c r="AC49" s="528"/>
      <c r="AD49" s="528"/>
      <c r="AE49" s="528"/>
      <c r="AF49" s="592" t="s">
        <v>1063</v>
      </c>
      <c r="AG49" s="551" t="s">
        <v>1398</v>
      </c>
      <c r="AH49" s="552" t="s">
        <v>1399</v>
      </c>
      <c r="AI49" s="553" t="s">
        <v>132</v>
      </c>
      <c r="AJ49" s="530" t="s">
        <v>1063</v>
      </c>
      <c r="AK49" s="226"/>
    </row>
    <row r="50" spans="1:42" s="215" customFormat="1" ht="120">
      <c r="A50" s="626">
        <v>49</v>
      </c>
      <c r="B50" s="534" t="s">
        <v>1668</v>
      </c>
      <c r="C50" s="587" t="s">
        <v>1936</v>
      </c>
      <c r="D50" s="538" t="s">
        <v>676</v>
      </c>
      <c r="E50" s="539" t="s">
        <v>1077</v>
      </c>
      <c r="F50" s="539" t="s">
        <v>1341</v>
      </c>
      <c r="G50" s="530" t="s">
        <v>1867</v>
      </c>
      <c r="H50" s="534" t="s">
        <v>1668</v>
      </c>
      <c r="I50" s="530" t="s">
        <v>1669</v>
      </c>
      <c r="J50" s="527" t="s">
        <v>1868</v>
      </c>
      <c r="K50" s="530" t="s">
        <v>1670</v>
      </c>
      <c r="L50" s="539" t="s">
        <v>669</v>
      </c>
      <c r="M50" s="539" t="s">
        <v>1540</v>
      </c>
      <c r="N50" s="539" t="s">
        <v>1077</v>
      </c>
      <c r="O50" s="530" t="s">
        <v>1063</v>
      </c>
      <c r="P50" s="531">
        <v>6</v>
      </c>
      <c r="Q50" s="531">
        <v>71</v>
      </c>
      <c r="R50" s="529"/>
      <c r="S50" s="529"/>
      <c r="T50" s="529"/>
      <c r="U50" s="572"/>
      <c r="V50" s="572"/>
      <c r="W50" s="529"/>
      <c r="X50" s="529"/>
      <c r="Y50" s="529"/>
      <c r="Z50" s="528"/>
      <c r="AA50" s="528"/>
      <c r="AB50" s="528"/>
      <c r="AC50" s="528" t="s">
        <v>833</v>
      </c>
      <c r="AD50" s="528"/>
      <c r="AE50" s="528"/>
      <c r="AF50" s="528" t="s">
        <v>1063</v>
      </c>
      <c r="AG50" s="551" t="s">
        <v>1400</v>
      </c>
      <c r="AH50" s="552" t="s">
        <v>1401</v>
      </c>
      <c r="AI50" s="553" t="s">
        <v>1402</v>
      </c>
      <c r="AJ50" s="527" t="s">
        <v>1966</v>
      </c>
      <c r="AK50" s="226"/>
    </row>
    <row r="51" spans="1:42" s="215" customFormat="1" ht="288">
      <c r="A51" s="626">
        <v>50</v>
      </c>
      <c r="B51" s="534" t="s">
        <v>134</v>
      </c>
      <c r="C51" s="587" t="s">
        <v>1936</v>
      </c>
      <c r="D51" s="535" t="s">
        <v>676</v>
      </c>
      <c r="E51" s="536" t="s">
        <v>1076</v>
      </c>
      <c r="F51" s="536" t="s">
        <v>1483</v>
      </c>
      <c r="G51" s="527" t="s">
        <v>1585</v>
      </c>
      <c r="H51" s="534" t="s">
        <v>134</v>
      </c>
      <c r="I51" s="527" t="s">
        <v>1672</v>
      </c>
      <c r="J51" s="527" t="s">
        <v>1674</v>
      </c>
      <c r="K51" s="527" t="s">
        <v>1675</v>
      </c>
      <c r="L51" s="527" t="s">
        <v>1697</v>
      </c>
      <c r="M51" s="536" t="s">
        <v>1540</v>
      </c>
      <c r="N51" s="536" t="s">
        <v>1077</v>
      </c>
      <c r="O51" s="530" t="s">
        <v>1063</v>
      </c>
      <c r="P51" s="531">
        <v>67</v>
      </c>
      <c r="Q51" s="531">
        <v>68</v>
      </c>
      <c r="R51" s="529"/>
      <c r="S51" s="529"/>
      <c r="T51" s="529"/>
      <c r="U51" s="531"/>
      <c r="V51" s="531"/>
      <c r="W51" s="529"/>
      <c r="X51" s="529"/>
      <c r="Y51" s="529"/>
      <c r="Z51" s="528"/>
      <c r="AA51" s="528"/>
      <c r="AB51" s="528"/>
      <c r="AC51" s="528"/>
      <c r="AD51" s="528"/>
      <c r="AE51" s="528"/>
      <c r="AF51" s="528" t="s">
        <v>1063</v>
      </c>
      <c r="AG51" s="551" t="s">
        <v>548</v>
      </c>
      <c r="AH51" s="552" t="s">
        <v>76</v>
      </c>
      <c r="AI51" s="553" t="s">
        <v>77</v>
      </c>
      <c r="AJ51" s="527" t="s">
        <v>1674</v>
      </c>
      <c r="AK51" s="226"/>
    </row>
    <row r="52" spans="1:42" s="215" customFormat="1" ht="128.25" customHeight="1">
      <c r="A52" s="626">
        <v>51</v>
      </c>
      <c r="B52" s="534" t="s">
        <v>133</v>
      </c>
      <c r="C52" s="587" t="s">
        <v>1936</v>
      </c>
      <c r="D52" s="535" t="s">
        <v>676</v>
      </c>
      <c r="E52" s="536" t="s">
        <v>1076</v>
      </c>
      <c r="F52" s="536" t="s">
        <v>1483</v>
      </c>
      <c r="G52" s="527" t="s">
        <v>1585</v>
      </c>
      <c r="H52" s="534" t="s">
        <v>133</v>
      </c>
      <c r="I52" s="527" t="s">
        <v>1673</v>
      </c>
      <c r="J52" s="527" t="s">
        <v>1674</v>
      </c>
      <c r="K52" s="527" t="s">
        <v>1696</v>
      </c>
      <c r="L52" s="527" t="s">
        <v>1697</v>
      </c>
      <c r="M52" s="536" t="s">
        <v>1540</v>
      </c>
      <c r="N52" s="536" t="s">
        <v>1077</v>
      </c>
      <c r="O52" s="530" t="s">
        <v>1063</v>
      </c>
      <c r="P52" s="531">
        <v>69</v>
      </c>
      <c r="Q52" s="531">
        <v>70</v>
      </c>
      <c r="R52" s="529">
        <v>68</v>
      </c>
      <c r="S52" s="529"/>
      <c r="T52" s="529"/>
      <c r="U52" s="531"/>
      <c r="V52" s="531"/>
      <c r="W52" s="529"/>
      <c r="X52" s="529"/>
      <c r="Y52" s="529"/>
      <c r="Z52" s="528"/>
      <c r="AA52" s="528"/>
      <c r="AB52" s="528"/>
      <c r="AC52" s="528"/>
      <c r="AD52" s="528"/>
      <c r="AE52" s="528"/>
      <c r="AF52" s="528" t="s">
        <v>1063</v>
      </c>
      <c r="AG52" s="551" t="s">
        <v>201</v>
      </c>
      <c r="AH52" s="552" t="s">
        <v>547</v>
      </c>
      <c r="AI52" s="553" t="s">
        <v>203</v>
      </c>
      <c r="AJ52" s="527" t="s">
        <v>1674</v>
      </c>
      <c r="AK52" s="226"/>
    </row>
    <row r="53" spans="1:42" s="215" customFormat="1" ht="96">
      <c r="A53" s="626">
        <v>52</v>
      </c>
      <c r="B53" s="534" t="s">
        <v>136</v>
      </c>
      <c r="C53" s="587" t="s">
        <v>1936</v>
      </c>
      <c r="D53" s="538" t="s">
        <v>676</v>
      </c>
      <c r="E53" s="539" t="s">
        <v>1077</v>
      </c>
      <c r="F53" s="590" t="s">
        <v>1341</v>
      </c>
      <c r="G53" s="539" t="s">
        <v>669</v>
      </c>
      <c r="H53" s="534" t="s">
        <v>136</v>
      </c>
      <c r="I53" s="527" t="s">
        <v>1699</v>
      </c>
      <c r="J53" s="527" t="s">
        <v>1700</v>
      </c>
      <c r="K53" s="530" t="s">
        <v>1341</v>
      </c>
      <c r="L53" s="539" t="s">
        <v>1341</v>
      </c>
      <c r="M53" s="539" t="s">
        <v>1540</v>
      </c>
      <c r="N53" s="539" t="s">
        <v>1077</v>
      </c>
      <c r="O53" s="530" t="s">
        <v>1063</v>
      </c>
      <c r="P53" s="531">
        <v>71</v>
      </c>
      <c r="Q53" s="531">
        <v>34</v>
      </c>
      <c r="R53" s="529"/>
      <c r="S53" s="529"/>
      <c r="T53" s="529"/>
      <c r="U53" s="531"/>
      <c r="V53" s="531"/>
      <c r="W53" s="529"/>
      <c r="X53" s="529"/>
      <c r="Y53" s="529"/>
      <c r="Z53" s="528"/>
      <c r="AA53" s="528"/>
      <c r="AB53" s="528"/>
      <c r="AC53" s="528"/>
      <c r="AD53" s="528"/>
      <c r="AE53" s="528"/>
      <c r="AF53" s="528" t="s">
        <v>1063</v>
      </c>
      <c r="AG53" s="551" t="s">
        <v>138</v>
      </c>
      <c r="AH53" s="552" t="s">
        <v>139</v>
      </c>
      <c r="AI53" s="553" t="s">
        <v>140</v>
      </c>
      <c r="AJ53" s="527" t="s">
        <v>1967</v>
      </c>
      <c r="AK53" s="226"/>
    </row>
    <row r="54" spans="1:42" s="215" customFormat="1" ht="96">
      <c r="A54" s="626">
        <v>53</v>
      </c>
      <c r="B54" s="534" t="s">
        <v>1487</v>
      </c>
      <c r="C54" s="587" t="s">
        <v>1936</v>
      </c>
      <c r="D54" s="540" t="s">
        <v>676</v>
      </c>
      <c r="E54" s="541" t="s">
        <v>1077</v>
      </c>
      <c r="F54" s="590" t="s">
        <v>1341</v>
      </c>
      <c r="G54" s="541" t="s">
        <v>669</v>
      </c>
      <c r="H54" s="534" t="s">
        <v>1701</v>
      </c>
      <c r="I54" s="527" t="s">
        <v>1702</v>
      </c>
      <c r="J54" s="527" t="s">
        <v>1703</v>
      </c>
      <c r="K54" s="530" t="s">
        <v>1341</v>
      </c>
      <c r="L54" s="539" t="s">
        <v>1341</v>
      </c>
      <c r="M54" s="539" t="s">
        <v>1540</v>
      </c>
      <c r="N54" s="539" t="s">
        <v>1077</v>
      </c>
      <c r="O54" s="530" t="s">
        <v>1063</v>
      </c>
      <c r="P54" s="531">
        <v>72</v>
      </c>
      <c r="Q54" s="531">
        <v>34</v>
      </c>
      <c r="R54" s="529"/>
      <c r="S54" s="529"/>
      <c r="T54" s="529"/>
      <c r="U54" s="531"/>
      <c r="V54" s="531"/>
      <c r="W54" s="529"/>
      <c r="X54" s="529"/>
      <c r="Y54" s="529"/>
      <c r="Z54" s="528"/>
      <c r="AA54" s="528"/>
      <c r="AB54" s="528"/>
      <c r="AC54" s="528"/>
      <c r="AD54" s="528"/>
      <c r="AE54" s="528"/>
      <c r="AF54" s="528" t="s">
        <v>1063</v>
      </c>
      <c r="AG54" s="551" t="s">
        <v>141</v>
      </c>
      <c r="AH54" s="552" t="s">
        <v>79</v>
      </c>
      <c r="AI54" s="553" t="s">
        <v>80</v>
      </c>
      <c r="AJ54" s="527" t="s">
        <v>1968</v>
      </c>
      <c r="AK54" s="226"/>
    </row>
    <row r="55" spans="1:42" ht="48">
      <c r="A55" s="626">
        <v>54</v>
      </c>
      <c r="B55" s="588" t="s">
        <v>1704</v>
      </c>
      <c r="C55" s="587" t="s">
        <v>1936</v>
      </c>
      <c r="D55" s="600" t="s">
        <v>678</v>
      </c>
      <c r="E55" s="601" t="s">
        <v>1076</v>
      </c>
      <c r="F55" s="601" t="s">
        <v>1481</v>
      </c>
      <c r="G55" s="606" t="s">
        <v>669</v>
      </c>
      <c r="H55" s="588" t="s">
        <v>1704</v>
      </c>
      <c r="I55" s="602" t="s">
        <v>1945</v>
      </c>
      <c r="J55" s="602" t="s">
        <v>1114</v>
      </c>
      <c r="K55" s="602" t="s">
        <v>669</v>
      </c>
      <c r="L55" s="601" t="s">
        <v>669</v>
      </c>
      <c r="M55" s="601" t="s">
        <v>1077</v>
      </c>
      <c r="N55" s="601" t="s">
        <v>1077</v>
      </c>
      <c r="O55" s="602" t="s">
        <v>1714</v>
      </c>
      <c r="P55" s="607"/>
      <c r="Q55" s="607"/>
      <c r="R55" s="593"/>
      <c r="S55" s="593"/>
      <c r="T55" s="593"/>
      <c r="U55" s="607"/>
      <c r="V55" s="607"/>
      <c r="W55" s="593"/>
      <c r="X55" s="593"/>
      <c r="Y55" s="593"/>
      <c r="Z55" s="592"/>
      <c r="AA55" s="592"/>
      <c r="AB55" s="592"/>
      <c r="AC55" s="592"/>
      <c r="AD55" s="592"/>
      <c r="AE55" s="592"/>
      <c r="AF55" s="592" t="s">
        <v>1532</v>
      </c>
      <c r="AG55" s="594" t="s">
        <v>1403</v>
      </c>
      <c r="AH55" s="595" t="s">
        <v>1404</v>
      </c>
      <c r="AI55" s="596" t="s">
        <v>1405</v>
      </c>
      <c r="AJ55" s="602" t="s">
        <v>1114</v>
      </c>
      <c r="AK55" s="597"/>
      <c r="AM55" s="598" t="s">
        <v>1409</v>
      </c>
    </row>
    <row r="56" spans="1:42" ht="96.75" thickBot="1">
      <c r="A56" s="626">
        <v>55</v>
      </c>
      <c r="B56" s="588" t="s">
        <v>144</v>
      </c>
      <c r="C56" s="587" t="s">
        <v>1936</v>
      </c>
      <c r="D56" s="608" t="s">
        <v>678</v>
      </c>
      <c r="E56" s="609" t="s">
        <v>1076</v>
      </c>
      <c r="F56" s="609" t="s">
        <v>1481</v>
      </c>
      <c r="G56" s="606" t="s">
        <v>669</v>
      </c>
      <c r="H56" s="588" t="s">
        <v>144</v>
      </c>
      <c r="I56" s="602" t="s">
        <v>1945</v>
      </c>
      <c r="J56" s="602" t="s">
        <v>1114</v>
      </c>
      <c r="K56" s="602" t="s">
        <v>669</v>
      </c>
      <c r="L56" s="601" t="s">
        <v>669</v>
      </c>
      <c r="M56" s="601" t="s">
        <v>1077</v>
      </c>
      <c r="N56" s="601" t="s">
        <v>1077</v>
      </c>
      <c r="O56" s="602" t="s">
        <v>1714</v>
      </c>
      <c r="P56" s="607"/>
      <c r="Q56" s="607"/>
      <c r="R56" s="593"/>
      <c r="S56" s="593"/>
      <c r="T56" s="593"/>
      <c r="U56" s="607"/>
      <c r="V56" s="607"/>
      <c r="W56" s="593"/>
      <c r="X56" s="593"/>
      <c r="Y56" s="593"/>
      <c r="Z56" s="592"/>
      <c r="AA56" s="592"/>
      <c r="AB56" s="592"/>
      <c r="AC56" s="592"/>
      <c r="AD56" s="592"/>
      <c r="AE56" s="592"/>
      <c r="AF56" s="592" t="s">
        <v>1532</v>
      </c>
      <c r="AG56" s="594" t="s">
        <v>1406</v>
      </c>
      <c r="AH56" s="595" t="s">
        <v>1407</v>
      </c>
      <c r="AI56" s="596" t="s">
        <v>1408</v>
      </c>
      <c r="AJ56" s="602" t="s">
        <v>1114</v>
      </c>
      <c r="AK56" s="603" t="s">
        <v>1933</v>
      </c>
      <c r="AL56" s="610">
        <v>1</v>
      </c>
      <c r="AM56" s="611" t="s">
        <v>441</v>
      </c>
      <c r="AN56" s="612" t="s">
        <v>442</v>
      </c>
      <c r="AO56" s="613" t="s">
        <v>443</v>
      </c>
      <c r="AP56" s="603" t="s">
        <v>1410</v>
      </c>
    </row>
    <row r="57" spans="1:42" s="215" customFormat="1" ht="149.25" thickTop="1">
      <c r="A57" s="626">
        <v>56</v>
      </c>
      <c r="B57" s="534" t="s">
        <v>87</v>
      </c>
      <c r="C57" s="550" t="s">
        <v>85</v>
      </c>
      <c r="D57" s="538" t="s">
        <v>676</v>
      </c>
      <c r="E57" s="539" t="s">
        <v>1077</v>
      </c>
      <c r="F57" s="539" t="s">
        <v>1341</v>
      </c>
      <c r="G57" s="606" t="s">
        <v>669</v>
      </c>
      <c r="H57" s="534" t="s">
        <v>87</v>
      </c>
      <c r="I57" s="530" t="s">
        <v>1706</v>
      </c>
      <c r="J57" s="530" t="s">
        <v>1707</v>
      </c>
      <c r="K57" s="530" t="s">
        <v>1705</v>
      </c>
      <c r="L57" s="539" t="s">
        <v>1077</v>
      </c>
      <c r="M57" s="539" t="s">
        <v>1077</v>
      </c>
      <c r="N57" s="539" t="s">
        <v>1077</v>
      </c>
      <c r="O57" s="530" t="s">
        <v>1714</v>
      </c>
      <c r="P57" s="531">
        <v>75</v>
      </c>
      <c r="Q57" s="531">
        <v>34</v>
      </c>
      <c r="R57" s="529"/>
      <c r="S57" s="529"/>
      <c r="T57" s="529"/>
      <c r="U57" s="572" t="s">
        <v>1870</v>
      </c>
      <c r="V57" s="572" t="s">
        <v>1869</v>
      </c>
      <c r="W57" s="529"/>
      <c r="X57" s="529"/>
      <c r="Y57" s="529"/>
      <c r="Z57" s="528" t="s">
        <v>1515</v>
      </c>
      <c r="AA57" s="528" t="s">
        <v>1515</v>
      </c>
      <c r="AB57" s="528"/>
      <c r="AC57" s="528"/>
      <c r="AD57" s="528"/>
      <c r="AE57" s="528"/>
      <c r="AF57" s="528" t="s">
        <v>1515</v>
      </c>
      <c r="AG57" s="551" t="s">
        <v>75</v>
      </c>
      <c r="AH57" s="552" t="s">
        <v>76</v>
      </c>
      <c r="AI57" s="553" t="s">
        <v>77</v>
      </c>
      <c r="AJ57" s="530" t="s">
        <v>1707</v>
      </c>
      <c r="AK57" s="226"/>
    </row>
    <row r="58" spans="1:42" s="215" customFormat="1" ht="132">
      <c r="A58" s="626">
        <v>57</v>
      </c>
      <c r="B58" s="534" t="s">
        <v>147</v>
      </c>
      <c r="C58" s="550" t="s">
        <v>85</v>
      </c>
      <c r="D58" s="544" t="s">
        <v>676</v>
      </c>
      <c r="E58" s="545" t="s">
        <v>1077</v>
      </c>
      <c r="F58" s="545" t="s">
        <v>1341</v>
      </c>
      <c r="G58" s="606" t="s">
        <v>669</v>
      </c>
      <c r="H58" s="530" t="s">
        <v>1708</v>
      </c>
      <c r="I58" s="530" t="s">
        <v>1709</v>
      </c>
      <c r="J58" s="530" t="s">
        <v>1710</v>
      </c>
      <c r="K58" s="530" t="s">
        <v>1871</v>
      </c>
      <c r="L58" s="539" t="s">
        <v>1077</v>
      </c>
      <c r="M58" s="539" t="s">
        <v>1540</v>
      </c>
      <c r="N58" s="539" t="s">
        <v>1077</v>
      </c>
      <c r="O58" s="530" t="s">
        <v>1714</v>
      </c>
      <c r="P58" s="531">
        <v>76</v>
      </c>
      <c r="Q58" s="531">
        <v>68</v>
      </c>
      <c r="R58" s="529"/>
      <c r="S58" s="529"/>
      <c r="T58" s="529"/>
      <c r="U58" s="572" t="s">
        <v>1872</v>
      </c>
      <c r="V58" s="572" t="s">
        <v>1873</v>
      </c>
      <c r="W58" s="531"/>
      <c r="X58" s="529"/>
      <c r="Y58" s="529"/>
      <c r="Z58" s="528" t="s">
        <v>1533</v>
      </c>
      <c r="AA58" s="528" t="s">
        <v>1533</v>
      </c>
      <c r="AB58" s="528"/>
      <c r="AC58" s="528"/>
      <c r="AD58" s="528"/>
      <c r="AE58" s="528"/>
      <c r="AF58" s="528" t="s">
        <v>1533</v>
      </c>
      <c r="AG58" s="551" t="s">
        <v>1411</v>
      </c>
      <c r="AH58" s="552" t="s">
        <v>1412</v>
      </c>
      <c r="AI58" s="553" t="s">
        <v>1413</v>
      </c>
      <c r="AJ58" s="530" t="s">
        <v>1969</v>
      </c>
      <c r="AK58" s="226"/>
    </row>
    <row r="59" spans="1:42" s="215" customFormat="1" ht="36">
      <c r="A59" s="626">
        <v>58</v>
      </c>
      <c r="B59" s="534" t="s">
        <v>149</v>
      </c>
      <c r="C59" s="550" t="s">
        <v>85</v>
      </c>
      <c r="D59" s="542" t="s">
        <v>676</v>
      </c>
      <c r="E59" s="543" t="s">
        <v>1077</v>
      </c>
      <c r="F59" s="543" t="s">
        <v>1341</v>
      </c>
      <c r="G59" s="543" t="s">
        <v>669</v>
      </c>
      <c r="H59" s="534" t="s">
        <v>149</v>
      </c>
      <c r="I59" s="533" t="s">
        <v>669</v>
      </c>
      <c r="J59" s="530" t="s">
        <v>1712</v>
      </c>
      <c r="K59" s="533" t="s">
        <v>669</v>
      </c>
      <c r="L59" s="539" t="s">
        <v>1077</v>
      </c>
      <c r="M59" s="543" t="s">
        <v>1077</v>
      </c>
      <c r="N59" s="543" t="s">
        <v>1077</v>
      </c>
      <c r="O59" s="530" t="s">
        <v>1714</v>
      </c>
      <c r="P59" s="531">
        <v>77</v>
      </c>
      <c r="Q59" s="531"/>
      <c r="R59" s="529"/>
      <c r="S59" s="529"/>
      <c r="T59" s="529"/>
      <c r="U59" s="572" t="s">
        <v>1874</v>
      </c>
      <c r="V59" s="531"/>
      <c r="W59" s="529"/>
      <c r="X59" s="529"/>
      <c r="Y59" s="529"/>
      <c r="Z59" s="528" t="s">
        <v>1515</v>
      </c>
      <c r="AA59" s="528"/>
      <c r="AB59" s="528"/>
      <c r="AC59" s="528"/>
      <c r="AD59" s="528"/>
      <c r="AE59" s="528"/>
      <c r="AF59" s="528" t="s">
        <v>1515</v>
      </c>
      <c r="AG59" s="551" t="s">
        <v>459</v>
      </c>
      <c r="AH59" s="552" t="s">
        <v>460</v>
      </c>
      <c r="AI59" s="553" t="s">
        <v>461</v>
      </c>
      <c r="AJ59" s="530" t="s">
        <v>1712</v>
      </c>
      <c r="AK59" s="226"/>
    </row>
    <row r="60" spans="1:42" s="215" customFormat="1" ht="57.75">
      <c r="A60" s="626">
        <v>59</v>
      </c>
      <c r="B60" s="534" t="s">
        <v>491</v>
      </c>
      <c r="C60" s="550" t="s">
        <v>90</v>
      </c>
      <c r="D60" s="538" t="s">
        <v>676</v>
      </c>
      <c r="E60" s="539" t="s">
        <v>1077</v>
      </c>
      <c r="F60" s="539" t="s">
        <v>1341</v>
      </c>
      <c r="G60" s="543" t="s">
        <v>669</v>
      </c>
      <c r="H60" s="534" t="s">
        <v>491</v>
      </c>
      <c r="I60" s="530" t="s">
        <v>669</v>
      </c>
      <c r="J60" s="530" t="s">
        <v>1713</v>
      </c>
      <c r="K60" s="533" t="s">
        <v>669</v>
      </c>
      <c r="L60" s="539" t="s">
        <v>1077</v>
      </c>
      <c r="M60" s="543" t="s">
        <v>1077</v>
      </c>
      <c r="N60" s="543" t="s">
        <v>1077</v>
      </c>
      <c r="O60" s="530" t="s">
        <v>1714</v>
      </c>
      <c r="P60" s="528">
        <v>78</v>
      </c>
      <c r="Q60" s="528"/>
      <c r="R60" s="529"/>
      <c r="S60" s="529"/>
      <c r="T60" s="529"/>
      <c r="U60" s="572" t="s">
        <v>491</v>
      </c>
      <c r="V60" s="572"/>
      <c r="W60" s="529"/>
      <c r="X60" s="529"/>
      <c r="Y60" s="529"/>
      <c r="Z60" s="528" t="s">
        <v>1532</v>
      </c>
      <c r="AA60" s="528"/>
      <c r="AB60" s="528"/>
      <c r="AC60" s="528"/>
      <c r="AD60" s="528"/>
      <c r="AE60" s="528"/>
      <c r="AF60" s="528" t="s">
        <v>1532</v>
      </c>
      <c r="AG60" s="551" t="s">
        <v>492</v>
      </c>
      <c r="AH60" s="552" t="s">
        <v>493</v>
      </c>
      <c r="AI60" s="553" t="s">
        <v>558</v>
      </c>
      <c r="AJ60" s="530" t="s">
        <v>1713</v>
      </c>
      <c r="AK60" s="226"/>
    </row>
    <row r="61" spans="1:42" s="215" customFormat="1" ht="72">
      <c r="A61" s="626">
        <v>60</v>
      </c>
      <c r="B61" s="534" t="s">
        <v>95</v>
      </c>
      <c r="C61" s="550" t="s">
        <v>90</v>
      </c>
      <c r="D61" s="538" t="s">
        <v>676</v>
      </c>
      <c r="E61" s="539" t="s">
        <v>1077</v>
      </c>
      <c r="F61" s="539" t="s">
        <v>1341</v>
      </c>
      <c r="G61" s="543" t="s">
        <v>669</v>
      </c>
      <c r="H61" s="534" t="s">
        <v>95</v>
      </c>
      <c r="I61" s="530" t="s">
        <v>1716</v>
      </c>
      <c r="J61" s="530" t="s">
        <v>1063</v>
      </c>
      <c r="K61" s="530" t="s">
        <v>1715</v>
      </c>
      <c r="L61" s="539" t="s">
        <v>1077</v>
      </c>
      <c r="M61" s="543" t="s">
        <v>1540</v>
      </c>
      <c r="N61" s="543" t="s">
        <v>1077</v>
      </c>
      <c r="O61" s="530" t="s">
        <v>1063</v>
      </c>
      <c r="P61" s="528">
        <v>79</v>
      </c>
      <c r="Q61" s="528"/>
      <c r="R61" s="529"/>
      <c r="S61" s="529"/>
      <c r="T61" s="529"/>
      <c r="U61" s="572"/>
      <c r="V61" s="572"/>
      <c r="W61" s="529"/>
      <c r="X61" s="529"/>
      <c r="Y61" s="529"/>
      <c r="Z61" s="528"/>
      <c r="AA61" s="528"/>
      <c r="AB61" s="528"/>
      <c r="AC61" s="528"/>
      <c r="AD61" s="528"/>
      <c r="AE61" s="528"/>
      <c r="AF61" s="528" t="s">
        <v>1063</v>
      </c>
      <c r="AG61" s="557" t="s">
        <v>97</v>
      </c>
      <c r="AH61" s="558" t="s">
        <v>98</v>
      </c>
      <c r="AI61" s="553" t="s">
        <v>99</v>
      </c>
      <c r="AJ61" s="530" t="s">
        <v>1063</v>
      </c>
      <c r="AK61" s="226" t="s">
        <v>1414</v>
      </c>
    </row>
    <row r="62" spans="1:42" s="215" customFormat="1" ht="72">
      <c r="A62" s="626">
        <v>61</v>
      </c>
      <c r="B62" s="534" t="s">
        <v>100</v>
      </c>
      <c r="C62" s="550" t="s">
        <v>90</v>
      </c>
      <c r="D62" s="538" t="s">
        <v>676</v>
      </c>
      <c r="E62" s="539" t="s">
        <v>1077</v>
      </c>
      <c r="F62" s="539" t="s">
        <v>1341</v>
      </c>
      <c r="G62" s="543" t="s">
        <v>669</v>
      </c>
      <c r="H62" s="534" t="s">
        <v>100</v>
      </c>
      <c r="I62" s="530" t="s">
        <v>1717</v>
      </c>
      <c r="J62" s="530" t="s">
        <v>1063</v>
      </c>
      <c r="K62" s="530" t="s">
        <v>1715</v>
      </c>
      <c r="L62" s="539" t="s">
        <v>1077</v>
      </c>
      <c r="M62" s="543" t="s">
        <v>1540</v>
      </c>
      <c r="N62" s="543" t="s">
        <v>1077</v>
      </c>
      <c r="O62" s="530" t="s">
        <v>1063</v>
      </c>
      <c r="P62" s="528">
        <v>80</v>
      </c>
      <c r="Q62" s="528"/>
      <c r="R62" s="529"/>
      <c r="S62" s="529"/>
      <c r="T62" s="529"/>
      <c r="U62" s="572"/>
      <c r="V62" s="572"/>
      <c r="W62" s="529"/>
      <c r="X62" s="529"/>
      <c r="Y62" s="529"/>
      <c r="Z62" s="528"/>
      <c r="AA62" s="528"/>
      <c r="AB62" s="528"/>
      <c r="AC62" s="528"/>
      <c r="AD62" s="528"/>
      <c r="AE62" s="528"/>
      <c r="AF62" s="528" t="s">
        <v>1063</v>
      </c>
      <c r="AG62" s="551" t="s">
        <v>569</v>
      </c>
      <c r="AH62" s="552" t="s">
        <v>101</v>
      </c>
      <c r="AI62" s="553" t="s">
        <v>3</v>
      </c>
      <c r="AJ62" s="530" t="s">
        <v>1063</v>
      </c>
      <c r="AK62" s="226" t="s">
        <v>1414</v>
      </c>
    </row>
    <row r="63" spans="1:42" s="215" customFormat="1" ht="72">
      <c r="A63" s="626">
        <v>62</v>
      </c>
      <c r="B63" s="534" t="s">
        <v>102</v>
      </c>
      <c r="C63" s="550" t="s">
        <v>90</v>
      </c>
      <c r="D63" s="538" t="s">
        <v>676</v>
      </c>
      <c r="E63" s="539" t="s">
        <v>1077</v>
      </c>
      <c r="F63" s="539" t="s">
        <v>1341</v>
      </c>
      <c r="G63" s="543" t="s">
        <v>669</v>
      </c>
      <c r="H63" s="534" t="s">
        <v>102</v>
      </c>
      <c r="I63" s="530" t="s">
        <v>1718</v>
      </c>
      <c r="J63" s="530" t="s">
        <v>1063</v>
      </c>
      <c r="K63" s="530" t="s">
        <v>1715</v>
      </c>
      <c r="L63" s="539" t="s">
        <v>1077</v>
      </c>
      <c r="M63" s="543" t="s">
        <v>1540</v>
      </c>
      <c r="N63" s="543" t="s">
        <v>1077</v>
      </c>
      <c r="O63" s="530" t="s">
        <v>1063</v>
      </c>
      <c r="P63" s="528">
        <v>81</v>
      </c>
      <c r="Q63" s="528"/>
      <c r="R63" s="529"/>
      <c r="S63" s="529"/>
      <c r="T63" s="529"/>
      <c r="U63" s="572"/>
      <c r="V63" s="572"/>
      <c r="W63" s="529"/>
      <c r="X63" s="529"/>
      <c r="Y63" s="529"/>
      <c r="Z63" s="528"/>
      <c r="AA63" s="528"/>
      <c r="AB63" s="528"/>
      <c r="AC63" s="528"/>
      <c r="AD63" s="528"/>
      <c r="AE63" s="528"/>
      <c r="AF63" s="528" t="s">
        <v>1063</v>
      </c>
      <c r="AG63" s="557" t="s">
        <v>97</v>
      </c>
      <c r="AH63" s="558" t="s">
        <v>98</v>
      </c>
      <c r="AI63" s="553" t="s">
        <v>99</v>
      </c>
      <c r="AJ63" s="530" t="s">
        <v>1063</v>
      </c>
      <c r="AK63" s="226" t="s">
        <v>1414</v>
      </c>
    </row>
    <row r="64" spans="1:42" s="215" customFormat="1" ht="72">
      <c r="A64" s="626">
        <v>63</v>
      </c>
      <c r="B64" s="534" t="s">
        <v>103</v>
      </c>
      <c r="C64" s="550" t="s">
        <v>90</v>
      </c>
      <c r="D64" s="538" t="s">
        <v>676</v>
      </c>
      <c r="E64" s="539" t="s">
        <v>1077</v>
      </c>
      <c r="F64" s="539" t="s">
        <v>1341</v>
      </c>
      <c r="G64" s="543" t="s">
        <v>669</v>
      </c>
      <c r="H64" s="534" t="s">
        <v>103</v>
      </c>
      <c r="I64" s="530" t="s">
        <v>1719</v>
      </c>
      <c r="J64" s="530" t="s">
        <v>1063</v>
      </c>
      <c r="K64" s="530" t="s">
        <v>1715</v>
      </c>
      <c r="L64" s="539" t="s">
        <v>1077</v>
      </c>
      <c r="M64" s="543" t="s">
        <v>1540</v>
      </c>
      <c r="N64" s="543" t="s">
        <v>1077</v>
      </c>
      <c r="O64" s="530" t="s">
        <v>1063</v>
      </c>
      <c r="P64" s="528">
        <v>82</v>
      </c>
      <c r="Q64" s="528"/>
      <c r="R64" s="529"/>
      <c r="S64" s="529"/>
      <c r="T64" s="529"/>
      <c r="U64" s="572"/>
      <c r="V64" s="572"/>
      <c r="W64" s="529"/>
      <c r="X64" s="529"/>
      <c r="Y64" s="529"/>
      <c r="Z64" s="528"/>
      <c r="AA64" s="528"/>
      <c r="AB64" s="528"/>
      <c r="AC64" s="528"/>
      <c r="AD64" s="528"/>
      <c r="AE64" s="528"/>
      <c r="AF64" s="528" t="s">
        <v>1063</v>
      </c>
      <c r="AG64" s="557" t="s">
        <v>97</v>
      </c>
      <c r="AH64" s="558" t="s">
        <v>98</v>
      </c>
      <c r="AI64" s="553" t="s">
        <v>99</v>
      </c>
      <c r="AJ64" s="530" t="s">
        <v>1063</v>
      </c>
      <c r="AK64" s="226" t="s">
        <v>1414</v>
      </c>
    </row>
    <row r="65" spans="1:37" s="215" customFormat="1" ht="107.25">
      <c r="A65" s="626">
        <v>64</v>
      </c>
      <c r="B65" s="534" t="s">
        <v>494</v>
      </c>
      <c r="C65" s="550" t="s">
        <v>90</v>
      </c>
      <c r="D65" s="538" t="s">
        <v>676</v>
      </c>
      <c r="E65" s="539" t="s">
        <v>1077</v>
      </c>
      <c r="F65" s="539" t="s">
        <v>1341</v>
      </c>
      <c r="G65" s="539" t="s">
        <v>669</v>
      </c>
      <c r="H65" s="534" t="s">
        <v>494</v>
      </c>
      <c r="I65" s="530" t="s">
        <v>1720</v>
      </c>
      <c r="J65" s="530" t="s">
        <v>1063</v>
      </c>
      <c r="K65" s="533" t="s">
        <v>669</v>
      </c>
      <c r="L65" s="539" t="s">
        <v>1077</v>
      </c>
      <c r="M65" s="545" t="s">
        <v>1077</v>
      </c>
      <c r="N65" s="545" t="s">
        <v>1077</v>
      </c>
      <c r="O65" s="530" t="s">
        <v>1714</v>
      </c>
      <c r="P65" s="528">
        <v>83</v>
      </c>
      <c r="Q65" s="528">
        <v>84</v>
      </c>
      <c r="R65" s="529"/>
      <c r="S65" s="529"/>
      <c r="T65" s="529"/>
      <c r="U65" s="572" t="s">
        <v>1875</v>
      </c>
      <c r="V65" s="572" t="s">
        <v>1876</v>
      </c>
      <c r="W65" s="529"/>
      <c r="X65" s="529"/>
      <c r="Y65" s="529"/>
      <c r="Z65" s="528" t="s">
        <v>1533</v>
      </c>
      <c r="AA65" s="528" t="s">
        <v>1532</v>
      </c>
      <c r="AB65" s="528"/>
      <c r="AC65" s="528"/>
      <c r="AD65" s="528"/>
      <c r="AE65" s="528"/>
      <c r="AF65" s="528" t="s">
        <v>1533</v>
      </c>
      <c r="AG65" s="551" t="s">
        <v>105</v>
      </c>
      <c r="AH65" s="552" t="s">
        <v>106</v>
      </c>
      <c r="AI65" s="553" t="s">
        <v>107</v>
      </c>
      <c r="AJ65" s="530" t="s">
        <v>1063</v>
      </c>
      <c r="AK65" s="226"/>
    </row>
    <row r="66" spans="1:37" s="215" customFormat="1" ht="72">
      <c r="A66" s="626">
        <v>65</v>
      </c>
      <c r="B66" s="534" t="s">
        <v>1345</v>
      </c>
      <c r="C66" s="550" t="s">
        <v>90</v>
      </c>
      <c r="D66" s="538" t="s">
        <v>676</v>
      </c>
      <c r="E66" s="539" t="s">
        <v>1076</v>
      </c>
      <c r="F66" s="539" t="s">
        <v>1481</v>
      </c>
      <c r="G66" s="539" t="s">
        <v>669</v>
      </c>
      <c r="H66" s="534" t="s">
        <v>1345</v>
      </c>
      <c r="I66" s="527" t="s">
        <v>1721</v>
      </c>
      <c r="J66" s="527" t="s">
        <v>1722</v>
      </c>
      <c r="K66" s="530" t="s">
        <v>669</v>
      </c>
      <c r="L66" s="539" t="s">
        <v>1077</v>
      </c>
      <c r="M66" s="545" t="s">
        <v>1077</v>
      </c>
      <c r="N66" s="545" t="s">
        <v>1077</v>
      </c>
      <c r="O66" s="530" t="s">
        <v>1714</v>
      </c>
      <c r="P66" s="528">
        <v>85</v>
      </c>
      <c r="Q66" s="528">
        <v>34</v>
      </c>
      <c r="R66" s="529"/>
      <c r="S66" s="529"/>
      <c r="T66" s="529"/>
      <c r="U66" s="572" t="s">
        <v>1877</v>
      </c>
      <c r="V66" s="572" t="s">
        <v>1878</v>
      </c>
      <c r="W66" s="572"/>
      <c r="X66" s="529"/>
      <c r="Y66" s="529"/>
      <c r="Z66" s="528" t="s">
        <v>1532</v>
      </c>
      <c r="AA66" s="528" t="s">
        <v>1533</v>
      </c>
      <c r="AB66" s="528"/>
      <c r="AC66" s="528"/>
      <c r="AD66" s="528"/>
      <c r="AE66" s="528"/>
      <c r="AF66" s="528" t="s">
        <v>1533</v>
      </c>
      <c r="AG66" s="551" t="s">
        <v>1415</v>
      </c>
      <c r="AH66" s="552" t="s">
        <v>1416</v>
      </c>
      <c r="AI66" s="553" t="s">
        <v>1417</v>
      </c>
      <c r="AJ66" s="527" t="s">
        <v>1970</v>
      </c>
      <c r="AK66" s="226"/>
    </row>
    <row r="67" spans="1:37" s="215" customFormat="1" ht="24">
      <c r="A67" s="626">
        <v>66</v>
      </c>
      <c r="B67" s="534" t="s">
        <v>113</v>
      </c>
      <c r="C67" s="550" t="s">
        <v>90</v>
      </c>
      <c r="D67" s="538" t="s">
        <v>676</v>
      </c>
      <c r="E67" s="539" t="s">
        <v>1077</v>
      </c>
      <c r="F67" s="539" t="s">
        <v>1341</v>
      </c>
      <c r="G67" s="539" t="s">
        <v>669</v>
      </c>
      <c r="H67" s="534" t="s">
        <v>113</v>
      </c>
      <c r="I67" s="530" t="s">
        <v>669</v>
      </c>
      <c r="J67" s="530" t="s">
        <v>1063</v>
      </c>
      <c r="K67" s="530" t="s">
        <v>669</v>
      </c>
      <c r="L67" s="539" t="s">
        <v>1077</v>
      </c>
      <c r="M67" s="539" t="s">
        <v>1077</v>
      </c>
      <c r="N67" s="539" t="s">
        <v>1077</v>
      </c>
      <c r="O67" s="530" t="s">
        <v>1063</v>
      </c>
      <c r="P67" s="528">
        <v>86</v>
      </c>
      <c r="Q67" s="528"/>
      <c r="R67" s="529"/>
      <c r="S67" s="529"/>
      <c r="T67" s="529"/>
      <c r="U67" s="572"/>
      <c r="V67" s="572"/>
      <c r="W67" s="572"/>
      <c r="X67" s="529"/>
      <c r="Y67" s="529"/>
      <c r="Z67" s="528"/>
      <c r="AA67" s="528"/>
      <c r="AB67" s="528"/>
      <c r="AC67" s="528"/>
      <c r="AD67" s="528"/>
      <c r="AE67" s="528"/>
      <c r="AF67" s="528" t="s">
        <v>1063</v>
      </c>
      <c r="AG67" s="551" t="s">
        <v>342</v>
      </c>
      <c r="AH67" s="552" t="s">
        <v>495</v>
      </c>
      <c r="AI67" s="553" t="s">
        <v>496</v>
      </c>
      <c r="AJ67" s="530" t="s">
        <v>1063</v>
      </c>
      <c r="AK67" s="226"/>
    </row>
    <row r="68" spans="1:37" ht="60">
      <c r="A68" s="626">
        <v>67</v>
      </c>
      <c r="B68" s="588" t="s">
        <v>1344</v>
      </c>
      <c r="C68" s="587" t="s">
        <v>90</v>
      </c>
      <c r="D68" s="600" t="s">
        <v>678</v>
      </c>
      <c r="E68" s="601" t="s">
        <v>1077</v>
      </c>
      <c r="F68" s="601" t="s">
        <v>1341</v>
      </c>
      <c r="G68" s="601" t="s">
        <v>669</v>
      </c>
      <c r="H68" s="588" t="s">
        <v>1723</v>
      </c>
      <c r="I68" s="602" t="s">
        <v>669</v>
      </c>
      <c r="J68" s="602" t="s">
        <v>1114</v>
      </c>
      <c r="K68" s="602" t="s">
        <v>669</v>
      </c>
      <c r="L68" s="601" t="s">
        <v>1077</v>
      </c>
      <c r="M68" s="601" t="s">
        <v>1077</v>
      </c>
      <c r="N68" s="601" t="s">
        <v>1077</v>
      </c>
      <c r="O68" s="591" t="s">
        <v>1341</v>
      </c>
      <c r="P68" s="592"/>
      <c r="Q68" s="592"/>
      <c r="R68" s="593"/>
      <c r="S68" s="593"/>
      <c r="T68" s="593"/>
      <c r="U68" s="599"/>
      <c r="V68" s="599"/>
      <c r="W68" s="599"/>
      <c r="X68" s="593"/>
      <c r="Y68" s="593"/>
      <c r="Z68" s="592"/>
      <c r="AA68" s="592"/>
      <c r="AB68" s="592"/>
      <c r="AC68" s="592"/>
      <c r="AD68" s="592"/>
      <c r="AE68" s="592"/>
      <c r="AF68" s="592" t="s">
        <v>1532</v>
      </c>
      <c r="AG68" s="594" t="s">
        <v>117</v>
      </c>
      <c r="AH68" s="595" t="s">
        <v>118</v>
      </c>
      <c r="AI68" s="596" t="s">
        <v>119</v>
      </c>
      <c r="AJ68" s="602" t="s">
        <v>1114</v>
      </c>
      <c r="AK68" s="597" t="s">
        <v>1397</v>
      </c>
    </row>
    <row r="69" spans="1:37" s="215" customFormat="1" ht="24">
      <c r="A69" s="626">
        <v>68</v>
      </c>
      <c r="B69" s="534" t="s">
        <v>120</v>
      </c>
      <c r="C69" s="550" t="s">
        <v>90</v>
      </c>
      <c r="D69" s="538" t="s">
        <v>676</v>
      </c>
      <c r="E69" s="539" t="s">
        <v>1077</v>
      </c>
      <c r="F69" s="539" t="s">
        <v>1341</v>
      </c>
      <c r="G69" s="539" t="s">
        <v>669</v>
      </c>
      <c r="H69" s="534" t="s">
        <v>120</v>
      </c>
      <c r="I69" s="530" t="s">
        <v>669</v>
      </c>
      <c r="J69" s="530" t="s">
        <v>1063</v>
      </c>
      <c r="K69" s="530" t="s">
        <v>669</v>
      </c>
      <c r="L69" s="539" t="s">
        <v>1077</v>
      </c>
      <c r="M69" s="539" t="s">
        <v>1540</v>
      </c>
      <c r="N69" s="539" t="s">
        <v>1077</v>
      </c>
      <c r="O69" s="530" t="s">
        <v>1063</v>
      </c>
      <c r="P69" s="528">
        <v>88</v>
      </c>
      <c r="Q69" s="528"/>
      <c r="R69" s="529"/>
      <c r="S69" s="529"/>
      <c r="T69" s="529"/>
      <c r="U69" s="572"/>
      <c r="V69" s="572"/>
      <c r="W69" s="572"/>
      <c r="X69" s="529"/>
      <c r="Y69" s="529"/>
      <c r="Z69" s="528"/>
      <c r="AA69" s="528"/>
      <c r="AB69" s="528"/>
      <c r="AC69" s="528"/>
      <c r="AD69" s="528"/>
      <c r="AE69" s="528"/>
      <c r="AF69" s="528" t="s">
        <v>1063</v>
      </c>
      <c r="AG69" s="551" t="s">
        <v>122</v>
      </c>
      <c r="AH69" s="552" t="s">
        <v>123</v>
      </c>
      <c r="AI69" s="553" t="s">
        <v>124</v>
      </c>
      <c r="AJ69" s="530" t="s">
        <v>1063</v>
      </c>
      <c r="AK69" s="226" t="s">
        <v>1397</v>
      </c>
    </row>
    <row r="70" spans="1:37" s="215" customFormat="1" ht="24">
      <c r="A70" s="626">
        <v>69</v>
      </c>
      <c r="B70" s="534" t="s">
        <v>125</v>
      </c>
      <c r="C70" s="550" t="s">
        <v>90</v>
      </c>
      <c r="D70" s="538" t="s">
        <v>676</v>
      </c>
      <c r="E70" s="539" t="s">
        <v>1077</v>
      </c>
      <c r="F70" s="539" t="s">
        <v>1341</v>
      </c>
      <c r="G70" s="539" t="s">
        <v>669</v>
      </c>
      <c r="H70" s="534" t="s">
        <v>125</v>
      </c>
      <c r="I70" s="530" t="s">
        <v>669</v>
      </c>
      <c r="J70" s="530" t="s">
        <v>1063</v>
      </c>
      <c r="K70" s="530" t="s">
        <v>669</v>
      </c>
      <c r="L70" s="539" t="s">
        <v>1077</v>
      </c>
      <c r="M70" s="539" t="s">
        <v>1540</v>
      </c>
      <c r="N70" s="539" t="s">
        <v>1077</v>
      </c>
      <c r="O70" s="530" t="s">
        <v>1063</v>
      </c>
      <c r="P70" s="528">
        <v>89</v>
      </c>
      <c r="Q70" s="528"/>
      <c r="R70" s="529"/>
      <c r="S70" s="529"/>
      <c r="T70" s="529"/>
      <c r="U70" s="528"/>
      <c r="V70" s="528"/>
      <c r="W70" s="529"/>
      <c r="X70" s="529"/>
      <c r="Y70" s="529"/>
      <c r="Z70" s="528"/>
      <c r="AA70" s="528"/>
      <c r="AB70" s="528"/>
      <c r="AC70" s="528"/>
      <c r="AD70" s="528"/>
      <c r="AE70" s="528"/>
      <c r="AF70" s="528" t="s">
        <v>1063</v>
      </c>
      <c r="AG70" s="551" t="s">
        <v>122</v>
      </c>
      <c r="AH70" s="552" t="s">
        <v>123</v>
      </c>
      <c r="AI70" s="553" t="s">
        <v>124</v>
      </c>
      <c r="AJ70" s="530" t="s">
        <v>1063</v>
      </c>
      <c r="AK70" s="226"/>
    </row>
    <row r="71" spans="1:37" s="215" customFormat="1" ht="123.75">
      <c r="A71" s="626">
        <v>70</v>
      </c>
      <c r="B71" s="534" t="s">
        <v>1486</v>
      </c>
      <c r="C71" s="550" t="s">
        <v>90</v>
      </c>
      <c r="D71" s="538" t="s">
        <v>676</v>
      </c>
      <c r="E71" s="539" t="s">
        <v>1076</v>
      </c>
      <c r="F71" s="539" t="s">
        <v>1481</v>
      </c>
      <c r="G71" s="539" t="s">
        <v>669</v>
      </c>
      <c r="H71" s="534" t="s">
        <v>1725</v>
      </c>
      <c r="I71" s="530" t="s">
        <v>1776</v>
      </c>
      <c r="J71" s="530" t="s">
        <v>1724</v>
      </c>
      <c r="K71" s="530" t="s">
        <v>1726</v>
      </c>
      <c r="L71" s="539" t="s">
        <v>1077</v>
      </c>
      <c r="M71" s="539" t="s">
        <v>1077</v>
      </c>
      <c r="N71" s="539" t="s">
        <v>664</v>
      </c>
      <c r="O71" s="530" t="s">
        <v>1727</v>
      </c>
      <c r="P71" s="528">
        <v>90</v>
      </c>
      <c r="Q71" s="528">
        <v>34</v>
      </c>
      <c r="R71" s="529"/>
      <c r="S71" s="529"/>
      <c r="T71" s="529"/>
      <c r="U71" s="572" t="s">
        <v>1879</v>
      </c>
      <c r="V71" s="572" t="s">
        <v>1878</v>
      </c>
      <c r="W71" s="529"/>
      <c r="X71" s="529"/>
      <c r="Y71" s="529"/>
      <c r="Z71" s="528" t="s">
        <v>1532</v>
      </c>
      <c r="AA71" s="528" t="s">
        <v>1533</v>
      </c>
      <c r="AB71" s="528"/>
      <c r="AC71" s="528"/>
      <c r="AD71" s="528"/>
      <c r="AE71" s="528"/>
      <c r="AF71" s="528" t="s">
        <v>1533</v>
      </c>
      <c r="AG71" s="551" t="s">
        <v>1418</v>
      </c>
      <c r="AH71" s="552" t="s">
        <v>1419</v>
      </c>
      <c r="AI71" s="553" t="s">
        <v>1420</v>
      </c>
      <c r="AJ71" s="530" t="s">
        <v>1724</v>
      </c>
      <c r="AK71" s="226"/>
    </row>
    <row r="72" spans="1:37" s="215" customFormat="1" ht="82.5">
      <c r="A72" s="626">
        <v>71</v>
      </c>
      <c r="B72" s="534" t="s">
        <v>533</v>
      </c>
      <c r="C72" s="550" t="s">
        <v>1937</v>
      </c>
      <c r="D72" s="538" t="s">
        <v>676</v>
      </c>
      <c r="E72" s="539" t="s">
        <v>1076</v>
      </c>
      <c r="F72" s="539" t="s">
        <v>1481</v>
      </c>
      <c r="G72" s="539" t="s">
        <v>669</v>
      </c>
      <c r="H72" s="534" t="s">
        <v>533</v>
      </c>
      <c r="I72" s="530" t="s">
        <v>1728</v>
      </c>
      <c r="J72" s="530" t="s">
        <v>1729</v>
      </c>
      <c r="K72" s="530" t="s">
        <v>1730</v>
      </c>
      <c r="L72" s="539" t="s">
        <v>1077</v>
      </c>
      <c r="M72" s="539" t="s">
        <v>1077</v>
      </c>
      <c r="N72" s="539" t="s">
        <v>664</v>
      </c>
      <c r="O72" s="530" t="s">
        <v>1727</v>
      </c>
      <c r="P72" s="531">
        <v>91</v>
      </c>
      <c r="Q72" s="531"/>
      <c r="R72" s="529"/>
      <c r="S72" s="529"/>
      <c r="T72" s="529"/>
      <c r="U72" s="572" t="s">
        <v>1880</v>
      </c>
      <c r="V72" s="572" t="s">
        <v>1881</v>
      </c>
      <c r="W72" s="572" t="s">
        <v>1882</v>
      </c>
      <c r="X72" s="529"/>
      <c r="Y72" s="529"/>
      <c r="Z72" s="528" t="s">
        <v>1532</v>
      </c>
      <c r="AA72" s="528" t="s">
        <v>1532</v>
      </c>
      <c r="AB72" s="528" t="s">
        <v>1532</v>
      </c>
      <c r="AC72" s="528"/>
      <c r="AD72" s="528"/>
      <c r="AE72" s="528"/>
      <c r="AF72" s="528" t="s">
        <v>1532</v>
      </c>
      <c r="AG72" s="551" t="s">
        <v>525</v>
      </c>
      <c r="AH72" s="552" t="s">
        <v>526</v>
      </c>
      <c r="AI72" s="553" t="s">
        <v>524</v>
      </c>
      <c r="AJ72" s="530" t="s">
        <v>1729</v>
      </c>
      <c r="AK72" s="226"/>
    </row>
    <row r="73" spans="1:37" ht="48">
      <c r="A73" s="626">
        <v>72</v>
      </c>
      <c r="B73" s="588" t="s">
        <v>513</v>
      </c>
      <c r="C73" s="550" t="s">
        <v>1937</v>
      </c>
      <c r="D73" s="608" t="s">
        <v>678</v>
      </c>
      <c r="E73" s="609" t="s">
        <v>1076</v>
      </c>
      <c r="F73" s="609" t="s">
        <v>1481</v>
      </c>
      <c r="G73" s="609" t="s">
        <v>669</v>
      </c>
      <c r="H73" s="588" t="s">
        <v>513</v>
      </c>
      <c r="I73" s="614" t="s">
        <v>1945</v>
      </c>
      <c r="J73" s="614" t="s">
        <v>1731</v>
      </c>
      <c r="K73" s="614" t="s">
        <v>669</v>
      </c>
      <c r="L73" s="601" t="s">
        <v>1077</v>
      </c>
      <c r="M73" s="601" t="s">
        <v>1077</v>
      </c>
      <c r="N73" s="601" t="s">
        <v>664</v>
      </c>
      <c r="O73" s="602" t="s">
        <v>1727</v>
      </c>
      <c r="P73" s="607"/>
      <c r="Q73" s="607"/>
      <c r="R73" s="593"/>
      <c r="S73" s="593"/>
      <c r="T73" s="593"/>
      <c r="U73" s="607"/>
      <c r="V73" s="607"/>
      <c r="W73" s="593"/>
      <c r="X73" s="593"/>
      <c r="Y73" s="593"/>
      <c r="Z73" s="592"/>
      <c r="AA73" s="592"/>
      <c r="AB73" s="592"/>
      <c r="AC73" s="592"/>
      <c r="AD73" s="592"/>
      <c r="AE73" s="592"/>
      <c r="AF73" s="592" t="s">
        <v>1532</v>
      </c>
      <c r="AG73" s="594" t="s">
        <v>1421</v>
      </c>
      <c r="AH73" s="595" t="s">
        <v>447</v>
      </c>
      <c r="AI73" s="596" t="s">
        <v>1422</v>
      </c>
      <c r="AJ73" s="614" t="s">
        <v>1731</v>
      </c>
      <c r="AK73" s="597"/>
    </row>
    <row r="74" spans="1:37" s="215" customFormat="1" ht="60">
      <c r="A74" s="626">
        <v>73</v>
      </c>
      <c r="B74" s="534" t="s">
        <v>535</v>
      </c>
      <c r="C74" s="550" t="s">
        <v>1937</v>
      </c>
      <c r="D74" s="538" t="s">
        <v>676</v>
      </c>
      <c r="E74" s="539" t="s">
        <v>1077</v>
      </c>
      <c r="F74" s="539" t="s">
        <v>1341</v>
      </c>
      <c r="G74" s="609" t="s">
        <v>669</v>
      </c>
      <c r="H74" s="534" t="s">
        <v>535</v>
      </c>
      <c r="I74" s="530" t="s">
        <v>669</v>
      </c>
      <c r="J74" s="530" t="s">
        <v>1063</v>
      </c>
      <c r="K74" s="530" t="s">
        <v>1732</v>
      </c>
      <c r="L74" s="539" t="s">
        <v>1077</v>
      </c>
      <c r="M74" s="539" t="s">
        <v>1077</v>
      </c>
      <c r="N74" s="539" t="s">
        <v>664</v>
      </c>
      <c r="O74" s="530" t="s">
        <v>1727</v>
      </c>
      <c r="P74" s="531">
        <v>93</v>
      </c>
      <c r="Q74" s="531">
        <v>34</v>
      </c>
      <c r="R74" s="529"/>
      <c r="S74" s="529"/>
      <c r="T74" s="529"/>
      <c r="U74" s="572"/>
      <c r="V74" s="572"/>
      <c r="W74" s="572"/>
      <c r="X74" s="529"/>
      <c r="Y74" s="529"/>
      <c r="Z74" s="528"/>
      <c r="AA74" s="528"/>
      <c r="AB74" s="528"/>
      <c r="AC74" s="528"/>
      <c r="AD74" s="528"/>
      <c r="AE74" s="528"/>
      <c r="AF74" s="528" t="s">
        <v>1063</v>
      </c>
      <c r="AG74" s="551" t="s">
        <v>362</v>
      </c>
      <c r="AH74" s="552" t="s">
        <v>361</v>
      </c>
      <c r="AI74" s="553" t="s">
        <v>534</v>
      </c>
      <c r="AJ74" s="530" t="s">
        <v>1063</v>
      </c>
      <c r="AK74" s="226"/>
    </row>
    <row r="75" spans="1:37" s="215" customFormat="1" ht="96">
      <c r="A75" s="626">
        <v>76</v>
      </c>
      <c r="B75" s="534" t="s">
        <v>1310</v>
      </c>
      <c r="C75" s="550" t="s">
        <v>776</v>
      </c>
      <c r="D75" s="538" t="s">
        <v>676</v>
      </c>
      <c r="E75" s="539" t="s">
        <v>1076</v>
      </c>
      <c r="F75" s="539" t="s">
        <v>1481</v>
      </c>
      <c r="G75" s="539" t="s">
        <v>669</v>
      </c>
      <c r="H75" s="534" t="s">
        <v>1310</v>
      </c>
      <c r="I75" s="530" t="s">
        <v>1733</v>
      </c>
      <c r="J75" s="530" t="s">
        <v>1734</v>
      </c>
      <c r="K75" s="530" t="s">
        <v>1735</v>
      </c>
      <c r="L75" s="539" t="s">
        <v>1077</v>
      </c>
      <c r="M75" s="539" t="s">
        <v>1077</v>
      </c>
      <c r="N75" s="539" t="s">
        <v>664</v>
      </c>
      <c r="O75" s="530" t="s">
        <v>1727</v>
      </c>
      <c r="P75" s="531">
        <v>94</v>
      </c>
      <c r="Q75" s="531">
        <v>95</v>
      </c>
      <c r="R75" s="529"/>
      <c r="S75" s="529"/>
      <c r="T75" s="529"/>
      <c r="U75" s="572" t="s">
        <v>1887</v>
      </c>
      <c r="V75" s="572" t="s">
        <v>1883</v>
      </c>
      <c r="W75" s="572"/>
      <c r="X75" s="529"/>
      <c r="Y75" s="529"/>
      <c r="Z75" s="528" t="s">
        <v>1948</v>
      </c>
      <c r="AA75" s="528" t="s">
        <v>1532</v>
      </c>
      <c r="AB75" s="528"/>
      <c r="AC75" s="528"/>
      <c r="AD75" s="528"/>
      <c r="AE75" s="528"/>
      <c r="AF75" s="528" t="s">
        <v>1948</v>
      </c>
      <c r="AG75" s="551" t="s">
        <v>1169</v>
      </c>
      <c r="AH75" s="552" t="s">
        <v>1169</v>
      </c>
      <c r="AI75" s="553" t="s">
        <v>1169</v>
      </c>
      <c r="AJ75" s="530" t="s">
        <v>1971</v>
      </c>
      <c r="AK75" s="226"/>
    </row>
    <row r="76" spans="1:37" s="215" customFormat="1" ht="48">
      <c r="A76" s="626">
        <v>77</v>
      </c>
      <c r="B76" s="534" t="s">
        <v>779</v>
      </c>
      <c r="C76" s="550" t="s">
        <v>776</v>
      </c>
      <c r="D76" s="542" t="s">
        <v>676</v>
      </c>
      <c r="E76" s="539" t="s">
        <v>1076</v>
      </c>
      <c r="F76" s="543" t="s">
        <v>1481</v>
      </c>
      <c r="G76" s="543" t="s">
        <v>669</v>
      </c>
      <c r="H76" s="534" t="s">
        <v>779</v>
      </c>
      <c r="I76" s="533" t="s">
        <v>1736</v>
      </c>
      <c r="J76" s="533" t="s">
        <v>1737</v>
      </c>
      <c r="K76" s="533" t="s">
        <v>669</v>
      </c>
      <c r="L76" s="539" t="s">
        <v>1077</v>
      </c>
      <c r="M76" s="539" t="s">
        <v>1077</v>
      </c>
      <c r="N76" s="539" t="s">
        <v>664</v>
      </c>
      <c r="O76" s="530" t="s">
        <v>1727</v>
      </c>
      <c r="P76" s="531">
        <v>96</v>
      </c>
      <c r="Q76" s="531">
        <v>97</v>
      </c>
      <c r="R76" s="529"/>
      <c r="S76" s="529"/>
      <c r="T76" s="529"/>
      <c r="U76" s="572" t="s">
        <v>1885</v>
      </c>
      <c r="V76" s="572"/>
      <c r="W76" s="572"/>
      <c r="X76" s="529"/>
      <c r="Y76" s="529"/>
      <c r="Z76" s="528" t="s">
        <v>1948</v>
      </c>
      <c r="AA76" s="528"/>
      <c r="AB76" s="528"/>
      <c r="AC76" s="528"/>
      <c r="AD76" s="528"/>
      <c r="AE76" s="528"/>
      <c r="AF76" s="528" t="s">
        <v>1948</v>
      </c>
      <c r="AG76" s="551" t="s">
        <v>1169</v>
      </c>
      <c r="AH76" s="552" t="s">
        <v>1169</v>
      </c>
      <c r="AI76" s="553" t="s">
        <v>1169</v>
      </c>
      <c r="AJ76" s="533" t="s">
        <v>1737</v>
      </c>
      <c r="AK76" s="226"/>
    </row>
    <row r="77" spans="1:37" s="215" customFormat="1" ht="48">
      <c r="A77" s="626">
        <v>78</v>
      </c>
      <c r="B77" s="534" t="s">
        <v>781</v>
      </c>
      <c r="C77" s="550" t="s">
        <v>776</v>
      </c>
      <c r="D77" s="542" t="s">
        <v>676</v>
      </c>
      <c r="E77" s="539" t="s">
        <v>1076</v>
      </c>
      <c r="F77" s="543" t="s">
        <v>1481</v>
      </c>
      <c r="G77" s="543" t="s">
        <v>669</v>
      </c>
      <c r="H77" s="534" t="s">
        <v>781</v>
      </c>
      <c r="I77" s="533" t="s">
        <v>1738</v>
      </c>
      <c r="J77" s="533" t="s">
        <v>1737</v>
      </c>
      <c r="K77" s="533" t="s">
        <v>669</v>
      </c>
      <c r="L77" s="539" t="s">
        <v>1077</v>
      </c>
      <c r="M77" s="539" t="s">
        <v>1077</v>
      </c>
      <c r="N77" s="539" t="s">
        <v>664</v>
      </c>
      <c r="O77" s="530" t="s">
        <v>1727</v>
      </c>
      <c r="P77" s="531">
        <v>98</v>
      </c>
      <c r="Q77" s="531">
        <v>99</v>
      </c>
      <c r="R77" s="529"/>
      <c r="S77" s="529"/>
      <c r="T77" s="529"/>
      <c r="U77" s="572" t="s">
        <v>1884</v>
      </c>
      <c r="V77" s="572"/>
      <c r="W77" s="572"/>
      <c r="X77" s="529"/>
      <c r="Y77" s="529"/>
      <c r="Z77" s="528" t="s">
        <v>1948</v>
      </c>
      <c r="AA77" s="528"/>
      <c r="AB77" s="528"/>
      <c r="AC77" s="528"/>
      <c r="AD77" s="528"/>
      <c r="AE77" s="528"/>
      <c r="AF77" s="528" t="s">
        <v>1948</v>
      </c>
      <c r="AG77" s="551" t="s">
        <v>1169</v>
      </c>
      <c r="AH77" s="552" t="s">
        <v>1169</v>
      </c>
      <c r="AI77" s="553" t="s">
        <v>1169</v>
      </c>
      <c r="AJ77" s="533" t="s">
        <v>1737</v>
      </c>
      <c r="AK77" s="226"/>
    </row>
    <row r="78" spans="1:37" s="215" customFormat="1" ht="48">
      <c r="A78" s="626">
        <v>79</v>
      </c>
      <c r="B78" s="534" t="s">
        <v>782</v>
      </c>
      <c r="C78" s="550" t="s">
        <v>776</v>
      </c>
      <c r="D78" s="542" t="s">
        <v>676</v>
      </c>
      <c r="E78" s="539" t="s">
        <v>1076</v>
      </c>
      <c r="F78" s="543" t="s">
        <v>1481</v>
      </c>
      <c r="G78" s="543" t="s">
        <v>669</v>
      </c>
      <c r="H78" s="534" t="s">
        <v>782</v>
      </c>
      <c r="I78" s="530" t="s">
        <v>1739</v>
      </c>
      <c r="J78" s="533" t="s">
        <v>1737</v>
      </c>
      <c r="K78" s="533" t="s">
        <v>669</v>
      </c>
      <c r="L78" s="539" t="s">
        <v>1077</v>
      </c>
      <c r="M78" s="539" t="s">
        <v>1077</v>
      </c>
      <c r="N78" s="539" t="s">
        <v>664</v>
      </c>
      <c r="O78" s="530" t="s">
        <v>1727</v>
      </c>
      <c r="P78" s="531">
        <v>100</v>
      </c>
      <c r="Q78" s="531">
        <v>99</v>
      </c>
      <c r="R78" s="529"/>
      <c r="S78" s="529"/>
      <c r="T78" s="529"/>
      <c r="U78" s="572" t="s">
        <v>1886</v>
      </c>
      <c r="V78" s="572"/>
      <c r="W78" s="572"/>
      <c r="X78" s="529"/>
      <c r="Y78" s="529"/>
      <c r="Z78" s="528" t="s">
        <v>1948</v>
      </c>
      <c r="AA78" s="528"/>
      <c r="AB78" s="528"/>
      <c r="AC78" s="528"/>
      <c r="AD78" s="528"/>
      <c r="AE78" s="528"/>
      <c r="AF78" s="528" t="s">
        <v>1948</v>
      </c>
      <c r="AG78" s="551" t="s">
        <v>1169</v>
      </c>
      <c r="AH78" s="552" t="s">
        <v>1169</v>
      </c>
      <c r="AI78" s="553" t="s">
        <v>1169</v>
      </c>
      <c r="AJ78" s="533" t="s">
        <v>1737</v>
      </c>
      <c r="AK78" s="226"/>
    </row>
    <row r="79" spans="1:37" s="215" customFormat="1" ht="96">
      <c r="A79" s="626">
        <v>80</v>
      </c>
      <c r="B79" s="534" t="s">
        <v>783</v>
      </c>
      <c r="C79" s="550" t="s">
        <v>776</v>
      </c>
      <c r="D79" s="542" t="s">
        <v>676</v>
      </c>
      <c r="E79" s="543" t="s">
        <v>1077</v>
      </c>
      <c r="F79" s="590" t="s">
        <v>1341</v>
      </c>
      <c r="G79" s="533" t="s">
        <v>1741</v>
      </c>
      <c r="H79" s="534" t="s">
        <v>1740</v>
      </c>
      <c r="I79" s="533" t="s">
        <v>1742</v>
      </c>
      <c r="J79" s="533" t="s">
        <v>1063</v>
      </c>
      <c r="K79" s="533" t="s">
        <v>669</v>
      </c>
      <c r="L79" s="539" t="s">
        <v>1077</v>
      </c>
      <c r="M79" s="539" t="s">
        <v>1540</v>
      </c>
      <c r="N79" s="539" t="s">
        <v>664</v>
      </c>
      <c r="O79" s="530" t="s">
        <v>1063</v>
      </c>
      <c r="P79" s="531">
        <v>101</v>
      </c>
      <c r="Q79" s="531">
        <v>102</v>
      </c>
      <c r="R79" s="529"/>
      <c r="S79" s="529"/>
      <c r="T79" s="529"/>
      <c r="U79" s="572"/>
      <c r="V79" s="572"/>
      <c r="W79" s="572"/>
      <c r="X79" s="572"/>
      <c r="Y79" s="529"/>
      <c r="Z79" s="528"/>
      <c r="AA79" s="528"/>
      <c r="AB79" s="528"/>
      <c r="AC79" s="528"/>
      <c r="AD79" s="528"/>
      <c r="AE79" s="528"/>
      <c r="AF79" s="528" t="s">
        <v>1063</v>
      </c>
      <c r="AG79" s="551" t="s">
        <v>1169</v>
      </c>
      <c r="AH79" s="552" t="s">
        <v>1169</v>
      </c>
      <c r="AI79" s="553" t="s">
        <v>1169</v>
      </c>
      <c r="AJ79" s="533" t="s">
        <v>1063</v>
      </c>
      <c r="AK79" s="226"/>
    </row>
    <row r="80" spans="1:37" ht="120">
      <c r="A80" s="626">
        <v>81</v>
      </c>
      <c r="B80" s="588" t="s">
        <v>792</v>
      </c>
      <c r="C80" s="587" t="s">
        <v>776</v>
      </c>
      <c r="D80" s="608" t="s">
        <v>678</v>
      </c>
      <c r="E80" s="609" t="s">
        <v>1076</v>
      </c>
      <c r="F80" s="609" t="s">
        <v>1481</v>
      </c>
      <c r="G80" s="614" t="s">
        <v>1743</v>
      </c>
      <c r="H80" s="588" t="s">
        <v>792</v>
      </c>
      <c r="I80" s="614" t="s">
        <v>1744</v>
      </c>
      <c r="J80" s="614" t="s">
        <v>1737</v>
      </c>
      <c r="K80" s="614" t="s">
        <v>669</v>
      </c>
      <c r="L80" s="601" t="s">
        <v>1077</v>
      </c>
      <c r="M80" s="601" t="s">
        <v>1077</v>
      </c>
      <c r="N80" s="601" t="s">
        <v>664</v>
      </c>
      <c r="O80" s="602" t="s">
        <v>1727</v>
      </c>
      <c r="P80" s="607"/>
      <c r="Q80" s="607"/>
      <c r="R80" s="593"/>
      <c r="S80" s="593"/>
      <c r="T80" s="593"/>
      <c r="U80" s="599"/>
      <c r="V80" s="599"/>
      <c r="W80" s="599"/>
      <c r="X80" s="599"/>
      <c r="Y80" s="593"/>
      <c r="Z80" s="592"/>
      <c r="AA80" s="592"/>
      <c r="AB80" s="592"/>
      <c r="AC80" s="592"/>
      <c r="AD80" s="592"/>
      <c r="AE80" s="592"/>
      <c r="AF80" s="592" t="s">
        <v>1948</v>
      </c>
      <c r="AG80" s="615" t="s">
        <v>1169</v>
      </c>
      <c r="AH80" s="616" t="s">
        <v>1169</v>
      </c>
      <c r="AI80" s="596" t="s">
        <v>1169</v>
      </c>
      <c r="AJ80" s="614" t="s">
        <v>1737</v>
      </c>
      <c r="AK80" s="597"/>
    </row>
    <row r="81" spans="1:37" s="215" customFormat="1" ht="72">
      <c r="A81" s="626">
        <v>82</v>
      </c>
      <c r="B81" s="534" t="s">
        <v>785</v>
      </c>
      <c r="C81" s="550" t="s">
        <v>776</v>
      </c>
      <c r="D81" s="542" t="s">
        <v>676</v>
      </c>
      <c r="E81" s="543" t="s">
        <v>1077</v>
      </c>
      <c r="F81" s="543" t="s">
        <v>1341</v>
      </c>
      <c r="G81" s="543" t="s">
        <v>669</v>
      </c>
      <c r="H81" s="534" t="s">
        <v>785</v>
      </c>
      <c r="I81" s="533" t="s">
        <v>1745</v>
      </c>
      <c r="J81" s="533" t="s">
        <v>1746</v>
      </c>
      <c r="K81" s="533" t="s">
        <v>1750</v>
      </c>
      <c r="L81" s="543" t="s">
        <v>1077</v>
      </c>
      <c r="M81" s="539" t="s">
        <v>1077</v>
      </c>
      <c r="N81" s="539" t="s">
        <v>664</v>
      </c>
      <c r="O81" s="530" t="s">
        <v>1727</v>
      </c>
      <c r="P81" s="531">
        <v>104</v>
      </c>
      <c r="Q81" s="531">
        <v>105</v>
      </c>
      <c r="R81" s="529"/>
      <c r="S81" s="529"/>
      <c r="T81" s="529"/>
      <c r="U81" s="572" t="s">
        <v>1888</v>
      </c>
      <c r="V81" s="572" t="s">
        <v>1889</v>
      </c>
      <c r="W81" s="572"/>
      <c r="X81" s="572"/>
      <c r="Y81" s="529"/>
      <c r="Z81" s="528" t="s">
        <v>1532</v>
      </c>
      <c r="AA81" s="528" t="s">
        <v>1532</v>
      </c>
      <c r="AB81" s="528"/>
      <c r="AC81" s="528"/>
      <c r="AD81" s="528"/>
      <c r="AE81" s="528"/>
      <c r="AF81" s="528" t="s">
        <v>1532</v>
      </c>
      <c r="AG81" s="551" t="s">
        <v>1169</v>
      </c>
      <c r="AH81" s="552" t="s">
        <v>1169</v>
      </c>
      <c r="AI81" s="553" t="s">
        <v>1169</v>
      </c>
      <c r="AJ81" s="533" t="s">
        <v>1746</v>
      </c>
      <c r="AK81" s="226"/>
    </row>
    <row r="82" spans="1:37" s="215" customFormat="1" ht="72">
      <c r="A82" s="626">
        <v>83</v>
      </c>
      <c r="B82" s="534" t="s">
        <v>788</v>
      </c>
      <c r="C82" s="550" t="s">
        <v>776</v>
      </c>
      <c r="D82" s="542" t="s">
        <v>676</v>
      </c>
      <c r="E82" s="543" t="s">
        <v>1077</v>
      </c>
      <c r="F82" s="543" t="s">
        <v>1341</v>
      </c>
      <c r="G82" s="543" t="s">
        <v>669</v>
      </c>
      <c r="H82" s="534" t="s">
        <v>788</v>
      </c>
      <c r="I82" s="533" t="s">
        <v>1748</v>
      </c>
      <c r="J82" s="533" t="s">
        <v>1749</v>
      </c>
      <c r="K82" s="533" t="s">
        <v>1750</v>
      </c>
      <c r="L82" s="543" t="s">
        <v>1077</v>
      </c>
      <c r="M82" s="539" t="s">
        <v>1077</v>
      </c>
      <c r="N82" s="539" t="s">
        <v>664</v>
      </c>
      <c r="O82" s="530" t="s">
        <v>1727</v>
      </c>
      <c r="P82" s="531">
        <v>106</v>
      </c>
      <c r="Q82" s="531">
        <v>107</v>
      </c>
      <c r="R82" s="529"/>
      <c r="S82" s="529"/>
      <c r="T82" s="529"/>
      <c r="U82" s="572" t="s">
        <v>1890</v>
      </c>
      <c r="V82" s="572" t="s">
        <v>1891</v>
      </c>
      <c r="W82" s="572"/>
      <c r="X82" s="572"/>
      <c r="Y82" s="529"/>
      <c r="Z82" s="528" t="s">
        <v>1532</v>
      </c>
      <c r="AA82" s="528" t="s">
        <v>1532</v>
      </c>
      <c r="AB82" s="528"/>
      <c r="AC82" s="528"/>
      <c r="AD82" s="528"/>
      <c r="AE82" s="528"/>
      <c r="AF82" s="528" t="s">
        <v>1532</v>
      </c>
      <c r="AG82" s="551" t="s">
        <v>1169</v>
      </c>
      <c r="AH82" s="552" t="s">
        <v>1169</v>
      </c>
      <c r="AI82" s="553" t="s">
        <v>1169</v>
      </c>
      <c r="AJ82" s="533" t="s">
        <v>1749</v>
      </c>
      <c r="AK82" s="226"/>
    </row>
    <row r="83" spans="1:37" s="215" customFormat="1" ht="148.5" customHeight="1">
      <c r="A83" s="626">
        <v>84</v>
      </c>
      <c r="B83" s="534" t="s">
        <v>789</v>
      </c>
      <c r="C83" s="550" t="s">
        <v>776</v>
      </c>
      <c r="D83" s="542" t="s">
        <v>676</v>
      </c>
      <c r="E83" s="543" t="s">
        <v>1077</v>
      </c>
      <c r="F83" s="543" t="s">
        <v>1341</v>
      </c>
      <c r="G83" s="543" t="s">
        <v>669</v>
      </c>
      <c r="H83" s="534" t="s">
        <v>789</v>
      </c>
      <c r="I83" s="533" t="s">
        <v>1751</v>
      </c>
      <c r="J83" s="533" t="s">
        <v>1712</v>
      </c>
      <c r="K83" s="533" t="s">
        <v>1949</v>
      </c>
      <c r="L83" s="543" t="s">
        <v>1076</v>
      </c>
      <c r="M83" s="539" t="s">
        <v>1077</v>
      </c>
      <c r="N83" s="539" t="s">
        <v>664</v>
      </c>
      <c r="O83" s="530" t="s">
        <v>1727</v>
      </c>
      <c r="P83" s="531">
        <v>108</v>
      </c>
      <c r="Q83" s="531">
        <v>109</v>
      </c>
      <c r="R83" s="529"/>
      <c r="S83" s="529"/>
      <c r="T83" s="529"/>
      <c r="U83" s="572" t="s">
        <v>1892</v>
      </c>
      <c r="V83" s="572" t="s">
        <v>1893</v>
      </c>
      <c r="W83" s="572"/>
      <c r="X83" s="572"/>
      <c r="Y83" s="529"/>
      <c r="Z83" s="528" t="s">
        <v>1515</v>
      </c>
      <c r="AA83" s="528" t="s">
        <v>1515</v>
      </c>
      <c r="AB83" s="528"/>
      <c r="AC83" s="528"/>
      <c r="AD83" s="528"/>
      <c r="AE83" s="528"/>
      <c r="AF83" s="528" t="s">
        <v>1515</v>
      </c>
      <c r="AG83" s="551" t="s">
        <v>1169</v>
      </c>
      <c r="AH83" s="552" t="s">
        <v>1169</v>
      </c>
      <c r="AI83" s="553" t="s">
        <v>1169</v>
      </c>
      <c r="AJ83" s="533" t="s">
        <v>1712</v>
      </c>
      <c r="AK83" s="226"/>
    </row>
    <row r="84" spans="1:37" s="215" customFormat="1" ht="60">
      <c r="A84" s="626">
        <v>85</v>
      </c>
      <c r="B84" s="534" t="s">
        <v>1747</v>
      </c>
      <c r="C84" s="550" t="s">
        <v>776</v>
      </c>
      <c r="D84" s="542" t="s">
        <v>676</v>
      </c>
      <c r="E84" s="543" t="s">
        <v>1077</v>
      </c>
      <c r="F84" s="543" t="s">
        <v>1341</v>
      </c>
      <c r="G84" s="533" t="s">
        <v>1753</v>
      </c>
      <c r="H84" s="534" t="s">
        <v>1752</v>
      </c>
      <c r="I84" s="533" t="s">
        <v>669</v>
      </c>
      <c r="J84" s="533" t="s">
        <v>1063</v>
      </c>
      <c r="K84" s="533" t="s">
        <v>669</v>
      </c>
      <c r="L84" s="543" t="s">
        <v>1077</v>
      </c>
      <c r="M84" s="543" t="s">
        <v>1540</v>
      </c>
      <c r="N84" s="543" t="s">
        <v>1077</v>
      </c>
      <c r="O84" s="532" t="s">
        <v>1063</v>
      </c>
      <c r="P84" s="531">
        <v>110</v>
      </c>
      <c r="Q84" s="531">
        <v>141</v>
      </c>
      <c r="R84" s="529">
        <v>144</v>
      </c>
      <c r="S84" s="529"/>
      <c r="T84" s="529"/>
      <c r="U84" s="572"/>
      <c r="V84" s="572"/>
      <c r="W84" s="572"/>
      <c r="X84" s="572"/>
      <c r="Y84" s="529"/>
      <c r="Z84" s="528"/>
      <c r="AA84" s="528"/>
      <c r="AB84" s="528"/>
      <c r="AC84" s="528"/>
      <c r="AD84" s="528"/>
      <c r="AE84" s="528"/>
      <c r="AF84" s="528" t="s">
        <v>1063</v>
      </c>
      <c r="AG84" s="551" t="s">
        <v>1169</v>
      </c>
      <c r="AH84" s="552" t="s">
        <v>1169</v>
      </c>
      <c r="AI84" s="553" t="s">
        <v>1169</v>
      </c>
      <c r="AJ84" s="533" t="s">
        <v>1063</v>
      </c>
      <c r="AK84" s="226"/>
    </row>
    <row r="85" spans="1:37" s="215" customFormat="1" ht="74.25">
      <c r="A85" s="215">
        <v>74</v>
      </c>
      <c r="B85" s="534" t="s">
        <v>1754</v>
      </c>
      <c r="C85" s="550" t="s">
        <v>1937</v>
      </c>
      <c r="D85" s="538" t="s">
        <v>676</v>
      </c>
      <c r="E85" s="539" t="s">
        <v>1076</v>
      </c>
      <c r="F85" s="539" t="s">
        <v>1482</v>
      </c>
      <c r="G85" s="530" t="s">
        <v>1758</v>
      </c>
      <c r="H85" s="534" t="s">
        <v>1756</v>
      </c>
      <c r="I85" s="530" t="s">
        <v>1755</v>
      </c>
      <c r="J85" s="530" t="s">
        <v>1485</v>
      </c>
      <c r="K85" s="530" t="s">
        <v>669</v>
      </c>
      <c r="L85" s="543" t="s">
        <v>1077</v>
      </c>
      <c r="M85" s="543" t="s">
        <v>1077</v>
      </c>
      <c r="N85" s="543" t="s">
        <v>1077</v>
      </c>
      <c r="O85" s="530" t="s">
        <v>1727</v>
      </c>
      <c r="P85" s="531">
        <v>111</v>
      </c>
      <c r="Q85" s="531"/>
      <c r="R85" s="529"/>
      <c r="S85" s="529"/>
      <c r="T85" s="529"/>
      <c r="U85" s="572" t="s">
        <v>1755</v>
      </c>
      <c r="V85" s="572"/>
      <c r="W85" s="572"/>
      <c r="X85" s="572"/>
      <c r="Y85" s="529"/>
      <c r="Z85" s="528" t="s">
        <v>1515</v>
      </c>
      <c r="AA85" s="528"/>
      <c r="AB85" s="528"/>
      <c r="AC85" s="528"/>
      <c r="AD85" s="528"/>
      <c r="AE85" s="528"/>
      <c r="AF85" s="528" t="s">
        <v>1515</v>
      </c>
      <c r="AG85" s="551" t="s">
        <v>527</v>
      </c>
      <c r="AH85" s="552" t="s">
        <v>528</v>
      </c>
      <c r="AI85" s="553" t="s">
        <v>529</v>
      </c>
      <c r="AJ85" s="530" t="s">
        <v>1485</v>
      </c>
      <c r="AK85" s="226"/>
    </row>
    <row r="86" spans="1:37" s="215" customFormat="1" ht="324">
      <c r="A86" s="215">
        <v>75</v>
      </c>
      <c r="B86" s="534" t="s">
        <v>519</v>
      </c>
      <c r="C86" s="550" t="s">
        <v>1937</v>
      </c>
      <c r="D86" s="542" t="s">
        <v>676</v>
      </c>
      <c r="E86" s="543" t="s">
        <v>1076</v>
      </c>
      <c r="F86" s="539" t="s">
        <v>1482</v>
      </c>
      <c r="G86" s="530" t="s">
        <v>1758</v>
      </c>
      <c r="H86" s="534" t="s">
        <v>1757</v>
      </c>
      <c r="I86" s="533" t="s">
        <v>1760</v>
      </c>
      <c r="J86" s="533" t="s">
        <v>1712</v>
      </c>
      <c r="K86" s="533" t="s">
        <v>1759</v>
      </c>
      <c r="L86" s="543" t="s">
        <v>1077</v>
      </c>
      <c r="M86" s="543" t="s">
        <v>1077</v>
      </c>
      <c r="N86" s="543" t="s">
        <v>1077</v>
      </c>
      <c r="O86" s="530" t="s">
        <v>1727</v>
      </c>
      <c r="P86" s="531">
        <v>112</v>
      </c>
      <c r="Q86" s="531"/>
      <c r="R86" s="529"/>
      <c r="S86" s="529"/>
      <c r="T86" s="529"/>
      <c r="U86" s="572" t="s">
        <v>1760</v>
      </c>
      <c r="V86" s="572"/>
      <c r="W86" s="572"/>
      <c r="X86" s="572"/>
      <c r="Y86" s="529"/>
      <c r="Z86" s="528" t="s">
        <v>1515</v>
      </c>
      <c r="AA86" s="528"/>
      <c r="AB86" s="528"/>
      <c r="AC86" s="528"/>
      <c r="AD86" s="528"/>
      <c r="AE86" s="528"/>
      <c r="AF86" s="528" t="s">
        <v>1515</v>
      </c>
      <c r="AG86" s="551" t="s">
        <v>523</v>
      </c>
      <c r="AH86" s="552" t="s">
        <v>530</v>
      </c>
      <c r="AI86" s="553" t="s">
        <v>531</v>
      </c>
      <c r="AJ86" s="533" t="s">
        <v>1712</v>
      </c>
      <c r="AK86" s="226"/>
    </row>
    <row r="87" spans="1:37" s="215" customFormat="1" ht="48">
      <c r="A87" s="626">
        <v>86</v>
      </c>
      <c r="B87" s="534" t="s">
        <v>1166</v>
      </c>
      <c r="C87" s="550" t="s">
        <v>538</v>
      </c>
      <c r="D87" s="538" t="s">
        <v>676</v>
      </c>
      <c r="E87" s="539" t="s">
        <v>1077</v>
      </c>
      <c r="F87" s="539" t="s">
        <v>1341</v>
      </c>
      <c r="G87" s="539" t="s">
        <v>669</v>
      </c>
      <c r="H87" s="534" t="s">
        <v>1166</v>
      </c>
      <c r="I87" s="530" t="s">
        <v>1761</v>
      </c>
      <c r="J87" s="530" t="s">
        <v>1063</v>
      </c>
      <c r="K87" s="530" t="s">
        <v>669</v>
      </c>
      <c r="L87" s="539" t="s">
        <v>1077</v>
      </c>
      <c r="M87" s="539" t="s">
        <v>1540</v>
      </c>
      <c r="N87" s="539" t="s">
        <v>1077</v>
      </c>
      <c r="O87" s="530" t="s">
        <v>1063</v>
      </c>
      <c r="P87" s="531">
        <v>113</v>
      </c>
      <c r="Q87" s="531">
        <v>34</v>
      </c>
      <c r="R87" s="529"/>
      <c r="S87" s="529"/>
      <c r="T87" s="529"/>
      <c r="U87" s="572"/>
      <c r="V87" s="572"/>
      <c r="W87" s="572"/>
      <c r="X87" s="572"/>
      <c r="Y87" s="529"/>
      <c r="Z87" s="528"/>
      <c r="AA87" s="528"/>
      <c r="AB87" s="528"/>
      <c r="AC87" s="528"/>
      <c r="AD87" s="528"/>
      <c r="AE87" s="528"/>
      <c r="AF87" s="528" t="s">
        <v>1063</v>
      </c>
      <c r="AG87" s="551" t="s">
        <v>541</v>
      </c>
      <c r="AH87" s="552" t="s">
        <v>542</v>
      </c>
      <c r="AI87" s="553" t="s">
        <v>543</v>
      </c>
      <c r="AJ87" s="530" t="s">
        <v>1063</v>
      </c>
      <c r="AK87" s="226"/>
    </row>
    <row r="88" spans="1:37" s="215" customFormat="1" ht="48">
      <c r="A88" s="626">
        <v>87</v>
      </c>
      <c r="B88" s="534" t="s">
        <v>1163</v>
      </c>
      <c r="C88" s="550" t="s">
        <v>538</v>
      </c>
      <c r="D88" s="538" t="s">
        <v>676</v>
      </c>
      <c r="E88" s="539" t="s">
        <v>1077</v>
      </c>
      <c r="F88" s="539" t="s">
        <v>1341</v>
      </c>
      <c r="G88" s="539" t="s">
        <v>669</v>
      </c>
      <c r="H88" s="534" t="s">
        <v>1163</v>
      </c>
      <c r="I88" s="530" t="s">
        <v>1762</v>
      </c>
      <c r="J88" s="530" t="s">
        <v>1063</v>
      </c>
      <c r="K88" s="530" t="s">
        <v>669</v>
      </c>
      <c r="L88" s="539" t="s">
        <v>1077</v>
      </c>
      <c r="M88" s="539" t="s">
        <v>1540</v>
      </c>
      <c r="N88" s="539" t="s">
        <v>1077</v>
      </c>
      <c r="O88" s="530" t="s">
        <v>1063</v>
      </c>
      <c r="P88" s="531">
        <v>114</v>
      </c>
      <c r="Q88" s="531">
        <v>34</v>
      </c>
      <c r="R88" s="529"/>
      <c r="S88" s="529"/>
      <c r="T88" s="529"/>
      <c r="U88" s="572"/>
      <c r="V88" s="572"/>
      <c r="W88" s="572"/>
      <c r="X88" s="572"/>
      <c r="Y88" s="529"/>
      <c r="Z88" s="528"/>
      <c r="AA88" s="528"/>
      <c r="AB88" s="528"/>
      <c r="AC88" s="528"/>
      <c r="AD88" s="528"/>
      <c r="AE88" s="528"/>
      <c r="AF88" s="528" t="s">
        <v>1063</v>
      </c>
      <c r="AG88" s="551" t="s">
        <v>546</v>
      </c>
      <c r="AH88" s="552" t="s">
        <v>547</v>
      </c>
      <c r="AI88" s="553" t="s">
        <v>548</v>
      </c>
      <c r="AJ88" s="530" t="s">
        <v>1063</v>
      </c>
      <c r="AK88" s="226"/>
    </row>
    <row r="89" spans="1:37" s="215" customFormat="1" ht="48">
      <c r="A89" s="626">
        <v>88</v>
      </c>
      <c r="B89" s="534" t="s">
        <v>1159</v>
      </c>
      <c r="C89" s="550" t="s">
        <v>538</v>
      </c>
      <c r="D89" s="542" t="s">
        <v>676</v>
      </c>
      <c r="E89" s="543" t="s">
        <v>1077</v>
      </c>
      <c r="F89" s="543" t="s">
        <v>1341</v>
      </c>
      <c r="G89" s="543" t="s">
        <v>669</v>
      </c>
      <c r="H89" s="534" t="s">
        <v>1159</v>
      </c>
      <c r="I89" s="530" t="s">
        <v>1763</v>
      </c>
      <c r="J89" s="530" t="s">
        <v>1063</v>
      </c>
      <c r="K89" s="533" t="s">
        <v>669</v>
      </c>
      <c r="L89" s="539" t="s">
        <v>1077</v>
      </c>
      <c r="M89" s="539" t="s">
        <v>1540</v>
      </c>
      <c r="N89" s="539" t="s">
        <v>1077</v>
      </c>
      <c r="O89" s="530" t="s">
        <v>1063</v>
      </c>
      <c r="P89" s="531">
        <v>115</v>
      </c>
      <c r="Q89" s="531">
        <v>34</v>
      </c>
      <c r="R89" s="529"/>
      <c r="S89" s="529"/>
      <c r="T89" s="529"/>
      <c r="U89" s="572"/>
      <c r="V89" s="572"/>
      <c r="W89" s="572"/>
      <c r="X89" s="572"/>
      <c r="Y89" s="529"/>
      <c r="Z89" s="528"/>
      <c r="AA89" s="528"/>
      <c r="AB89" s="528"/>
      <c r="AC89" s="528"/>
      <c r="AD89" s="528"/>
      <c r="AE89" s="528"/>
      <c r="AF89" s="528" t="s">
        <v>1063</v>
      </c>
      <c r="AG89" s="551" t="s">
        <v>552</v>
      </c>
      <c r="AH89" s="552" t="s">
        <v>553</v>
      </c>
      <c r="AI89" s="553" t="s">
        <v>554</v>
      </c>
      <c r="AJ89" s="530" t="s">
        <v>1063</v>
      </c>
      <c r="AK89" s="226"/>
    </row>
    <row r="90" spans="1:37" s="215" customFormat="1" ht="48">
      <c r="A90" s="626">
        <v>89</v>
      </c>
      <c r="B90" s="534" t="s">
        <v>1764</v>
      </c>
      <c r="C90" s="550" t="s">
        <v>285</v>
      </c>
      <c r="D90" s="538" t="s">
        <v>676</v>
      </c>
      <c r="E90" s="539" t="s">
        <v>1076</v>
      </c>
      <c r="F90" s="539" t="s">
        <v>1483</v>
      </c>
      <c r="G90" s="527" t="s">
        <v>1585</v>
      </c>
      <c r="H90" s="534" t="s">
        <v>1765</v>
      </c>
      <c r="I90" s="530" t="s">
        <v>669</v>
      </c>
      <c r="J90" s="530" t="s">
        <v>1485</v>
      </c>
      <c r="K90" s="530" t="s">
        <v>669</v>
      </c>
      <c r="L90" s="539" t="s">
        <v>1077</v>
      </c>
      <c r="M90" s="539" t="s">
        <v>1077</v>
      </c>
      <c r="N90" s="539" t="s">
        <v>1077</v>
      </c>
      <c r="O90" s="530" t="s">
        <v>1063</v>
      </c>
      <c r="P90" s="531">
        <v>116</v>
      </c>
      <c r="Q90" s="531"/>
      <c r="R90" s="529"/>
      <c r="S90" s="529"/>
      <c r="T90" s="529"/>
      <c r="U90" s="572"/>
      <c r="V90" s="572"/>
      <c r="W90" s="572"/>
      <c r="X90" s="572"/>
      <c r="Y90" s="529"/>
      <c r="Z90" s="528"/>
      <c r="AA90" s="528"/>
      <c r="AB90" s="528"/>
      <c r="AC90" s="528"/>
      <c r="AD90" s="528"/>
      <c r="AE90" s="528"/>
      <c r="AF90" s="528" t="s">
        <v>1063</v>
      </c>
      <c r="AG90" s="551" t="s">
        <v>311</v>
      </c>
      <c r="AH90" s="552" t="s">
        <v>312</v>
      </c>
      <c r="AI90" s="553" t="s">
        <v>168</v>
      </c>
      <c r="AJ90" s="530" t="s">
        <v>1485</v>
      </c>
      <c r="AK90" s="226"/>
    </row>
    <row r="91" spans="1:37" s="215" customFormat="1" ht="35.25" customHeight="1">
      <c r="A91" s="626">
        <v>90</v>
      </c>
      <c r="B91" s="534" t="s">
        <v>449</v>
      </c>
      <c r="C91" s="550" t="s">
        <v>285</v>
      </c>
      <c r="D91" s="540" t="s">
        <v>676</v>
      </c>
      <c r="E91" s="541" t="s">
        <v>1077</v>
      </c>
      <c r="F91" s="541" t="s">
        <v>1341</v>
      </c>
      <c r="G91" s="532" t="s">
        <v>1766</v>
      </c>
      <c r="H91" s="534" t="s">
        <v>449</v>
      </c>
      <c r="I91" s="532" t="s">
        <v>669</v>
      </c>
      <c r="J91" s="532" t="s">
        <v>1063</v>
      </c>
      <c r="K91" s="530" t="s">
        <v>669</v>
      </c>
      <c r="L91" s="539" t="s">
        <v>1077</v>
      </c>
      <c r="M91" s="539" t="s">
        <v>1077</v>
      </c>
      <c r="N91" s="539" t="s">
        <v>1077</v>
      </c>
      <c r="O91" s="530" t="s">
        <v>1063</v>
      </c>
      <c r="P91" s="531">
        <v>117</v>
      </c>
      <c r="Q91" s="531">
        <v>118</v>
      </c>
      <c r="R91" s="529"/>
      <c r="S91" s="529"/>
      <c r="T91" s="529"/>
      <c r="U91" s="572"/>
      <c r="V91" s="572"/>
      <c r="W91" s="572"/>
      <c r="X91" s="572"/>
      <c r="Y91" s="529"/>
      <c r="Z91" s="528"/>
      <c r="AA91" s="528"/>
      <c r="AB91" s="528"/>
      <c r="AC91" s="528"/>
      <c r="AD91" s="528"/>
      <c r="AE91" s="528"/>
      <c r="AF91" s="528" t="s">
        <v>1063</v>
      </c>
      <c r="AG91" s="557" t="s">
        <v>306</v>
      </c>
      <c r="AH91" s="558" t="s">
        <v>1423</v>
      </c>
      <c r="AI91" s="553" t="s">
        <v>1424</v>
      </c>
      <c r="AJ91" s="532" t="s">
        <v>1063</v>
      </c>
      <c r="AK91" s="226"/>
    </row>
    <row r="92" spans="1:37" s="215" customFormat="1" ht="35.25" customHeight="1">
      <c r="A92" s="626">
        <v>91</v>
      </c>
      <c r="B92" s="534" t="s">
        <v>1346</v>
      </c>
      <c r="C92" s="550" t="s">
        <v>285</v>
      </c>
      <c r="D92" s="540" t="s">
        <v>676</v>
      </c>
      <c r="E92" s="541" t="s">
        <v>1077</v>
      </c>
      <c r="F92" s="541" t="s">
        <v>1341</v>
      </c>
      <c r="G92" s="532" t="s">
        <v>1766</v>
      </c>
      <c r="H92" s="534" t="s">
        <v>1346</v>
      </c>
      <c r="I92" s="532" t="s">
        <v>669</v>
      </c>
      <c r="J92" s="532" t="s">
        <v>1063</v>
      </c>
      <c r="K92" s="530" t="s">
        <v>669</v>
      </c>
      <c r="L92" s="539" t="s">
        <v>1077</v>
      </c>
      <c r="M92" s="539" t="s">
        <v>1077</v>
      </c>
      <c r="N92" s="539" t="s">
        <v>1077</v>
      </c>
      <c r="O92" s="530" t="s">
        <v>1063</v>
      </c>
      <c r="P92" s="531">
        <v>119</v>
      </c>
      <c r="Q92" s="531">
        <v>120</v>
      </c>
      <c r="R92" s="529"/>
      <c r="S92" s="529"/>
      <c r="T92" s="529"/>
      <c r="U92" s="572"/>
      <c r="V92" s="572"/>
      <c r="W92" s="572"/>
      <c r="X92" s="572"/>
      <c r="Y92" s="529"/>
      <c r="Z92" s="528"/>
      <c r="AA92" s="528"/>
      <c r="AB92" s="528"/>
      <c r="AC92" s="528"/>
      <c r="AD92" s="528"/>
      <c r="AE92" s="528"/>
      <c r="AF92" s="528" t="s">
        <v>1063</v>
      </c>
      <c r="AG92" s="557" t="s">
        <v>306</v>
      </c>
      <c r="AH92" s="558" t="s">
        <v>1423</v>
      </c>
      <c r="AI92" s="553" t="s">
        <v>1424</v>
      </c>
      <c r="AJ92" s="532" t="s">
        <v>1063</v>
      </c>
      <c r="AK92" s="226"/>
    </row>
    <row r="93" spans="1:37" s="215" customFormat="1" ht="84">
      <c r="A93" s="626">
        <v>92</v>
      </c>
      <c r="B93" s="534" t="s">
        <v>287</v>
      </c>
      <c r="C93" s="550" t="s">
        <v>285</v>
      </c>
      <c r="D93" s="538" t="s">
        <v>676</v>
      </c>
      <c r="E93" s="539" t="s">
        <v>1076</v>
      </c>
      <c r="F93" s="539" t="s">
        <v>1481</v>
      </c>
      <c r="G93" s="539" t="s">
        <v>669</v>
      </c>
      <c r="H93" s="534" t="s">
        <v>1767</v>
      </c>
      <c r="I93" s="530" t="s">
        <v>1768</v>
      </c>
      <c r="J93" s="530" t="s">
        <v>1769</v>
      </c>
      <c r="K93" s="530" t="s">
        <v>1770</v>
      </c>
      <c r="L93" s="539" t="s">
        <v>1077</v>
      </c>
      <c r="M93" s="539" t="s">
        <v>1077</v>
      </c>
      <c r="N93" s="539" t="s">
        <v>1077</v>
      </c>
      <c r="O93" s="530" t="s">
        <v>1727</v>
      </c>
      <c r="P93" s="531">
        <v>121</v>
      </c>
      <c r="Q93" s="531">
        <v>122</v>
      </c>
      <c r="R93" s="529">
        <v>123</v>
      </c>
      <c r="S93" s="529">
        <v>124</v>
      </c>
      <c r="T93" s="529"/>
      <c r="U93" s="572" t="s">
        <v>1894</v>
      </c>
      <c r="V93" s="572" t="s">
        <v>1895</v>
      </c>
      <c r="W93" s="572"/>
      <c r="X93" s="572"/>
      <c r="Y93" s="529"/>
      <c r="Z93" s="528" t="s">
        <v>1532</v>
      </c>
      <c r="AA93" s="528" t="s">
        <v>1533</v>
      </c>
      <c r="AB93" s="528"/>
      <c r="AC93" s="528"/>
      <c r="AD93" s="528"/>
      <c r="AE93" s="528"/>
      <c r="AF93" s="528" t="s">
        <v>1533</v>
      </c>
      <c r="AG93" s="551" t="s">
        <v>288</v>
      </c>
      <c r="AH93" s="552" t="s">
        <v>289</v>
      </c>
      <c r="AI93" s="553" t="s">
        <v>290</v>
      </c>
      <c r="AJ93" s="530" t="s">
        <v>1972</v>
      </c>
      <c r="AK93" s="226"/>
    </row>
    <row r="94" spans="1:37" s="215" customFormat="1" ht="156">
      <c r="A94" s="626">
        <v>93</v>
      </c>
      <c r="B94" s="534" t="s">
        <v>302</v>
      </c>
      <c r="C94" s="550" t="s">
        <v>285</v>
      </c>
      <c r="D94" s="538" t="s">
        <v>676</v>
      </c>
      <c r="E94" s="539" t="s">
        <v>1076</v>
      </c>
      <c r="F94" s="539" t="s">
        <v>1483</v>
      </c>
      <c r="G94" s="527" t="s">
        <v>1951</v>
      </c>
      <c r="H94" s="534" t="s">
        <v>1950</v>
      </c>
      <c r="I94" s="530" t="s">
        <v>1773</v>
      </c>
      <c r="J94" s="530" t="s">
        <v>1063</v>
      </c>
      <c r="K94" s="530" t="s">
        <v>1952</v>
      </c>
      <c r="L94" s="527" t="s">
        <v>1771</v>
      </c>
      <c r="M94" s="539" t="s">
        <v>1077</v>
      </c>
      <c r="N94" s="539" t="s">
        <v>1077</v>
      </c>
      <c r="O94" s="530" t="s">
        <v>1678</v>
      </c>
      <c r="P94" s="531">
        <v>125</v>
      </c>
      <c r="Q94" s="531">
        <v>126</v>
      </c>
      <c r="R94" s="529"/>
      <c r="S94" s="529"/>
      <c r="T94" s="529"/>
      <c r="U94" s="572" t="s">
        <v>1897</v>
      </c>
      <c r="V94" s="572" t="s">
        <v>1896</v>
      </c>
      <c r="W94" s="572"/>
      <c r="X94" s="572"/>
      <c r="Y94" s="529"/>
      <c r="Z94" s="528"/>
      <c r="AA94" s="528"/>
      <c r="AB94" s="528"/>
      <c r="AC94" s="528"/>
      <c r="AD94" s="528"/>
      <c r="AE94" s="528"/>
      <c r="AF94" s="528" t="s">
        <v>1955</v>
      </c>
      <c r="AG94" s="551" t="s">
        <v>1425</v>
      </c>
      <c r="AH94" s="552" t="s">
        <v>1426</v>
      </c>
      <c r="AI94" s="553" t="s">
        <v>414</v>
      </c>
      <c r="AJ94" s="530" t="s">
        <v>1063</v>
      </c>
      <c r="AK94" s="226"/>
    </row>
    <row r="95" spans="1:37" s="215" customFormat="1" ht="156">
      <c r="A95" s="626">
        <v>94</v>
      </c>
      <c r="B95" s="534" t="s">
        <v>303</v>
      </c>
      <c r="C95" s="550" t="s">
        <v>285</v>
      </c>
      <c r="D95" s="538" t="s">
        <v>676</v>
      </c>
      <c r="E95" s="539" t="s">
        <v>1076</v>
      </c>
      <c r="F95" s="539" t="s">
        <v>1483</v>
      </c>
      <c r="G95" s="543" t="s">
        <v>669</v>
      </c>
      <c r="H95" s="534" t="s">
        <v>303</v>
      </c>
      <c r="I95" s="530" t="s">
        <v>1772</v>
      </c>
      <c r="J95" s="530" t="s">
        <v>1063</v>
      </c>
      <c r="K95" s="530" t="s">
        <v>1952</v>
      </c>
      <c r="L95" s="527" t="s">
        <v>1771</v>
      </c>
      <c r="M95" s="539" t="s">
        <v>1077</v>
      </c>
      <c r="N95" s="539" t="s">
        <v>1077</v>
      </c>
      <c r="O95" s="530" t="s">
        <v>1678</v>
      </c>
      <c r="P95" s="531">
        <v>127</v>
      </c>
      <c r="Q95" s="531">
        <v>128</v>
      </c>
      <c r="R95" s="529"/>
      <c r="S95" s="529"/>
      <c r="T95" s="529"/>
      <c r="U95" s="572" t="s">
        <v>1898</v>
      </c>
      <c r="V95" s="572" t="s">
        <v>1901</v>
      </c>
      <c r="W95" s="572"/>
      <c r="X95" s="572"/>
      <c r="Y95" s="529"/>
      <c r="Z95" s="528"/>
      <c r="AA95" s="528"/>
      <c r="AB95" s="528"/>
      <c r="AC95" s="528"/>
      <c r="AD95" s="528"/>
      <c r="AE95" s="528"/>
      <c r="AF95" s="528" t="s">
        <v>1955</v>
      </c>
      <c r="AG95" s="551" t="s">
        <v>1427</v>
      </c>
      <c r="AH95" s="552" t="s">
        <v>1428</v>
      </c>
      <c r="AI95" s="553" t="s">
        <v>1429</v>
      </c>
      <c r="AJ95" s="530" t="s">
        <v>1063</v>
      </c>
      <c r="AK95" s="226"/>
    </row>
    <row r="96" spans="1:37" s="215" customFormat="1" ht="156">
      <c r="A96" s="626">
        <v>95</v>
      </c>
      <c r="B96" s="534" t="s">
        <v>304</v>
      </c>
      <c r="C96" s="550" t="s">
        <v>285</v>
      </c>
      <c r="D96" s="538" t="s">
        <v>676</v>
      </c>
      <c r="E96" s="539" t="s">
        <v>1076</v>
      </c>
      <c r="F96" s="539" t="s">
        <v>1483</v>
      </c>
      <c r="G96" s="543" t="s">
        <v>669</v>
      </c>
      <c r="H96" s="534" t="s">
        <v>304</v>
      </c>
      <c r="I96" s="530" t="s">
        <v>1775</v>
      </c>
      <c r="J96" s="530" t="s">
        <v>1063</v>
      </c>
      <c r="K96" s="530" t="s">
        <v>1952</v>
      </c>
      <c r="L96" s="527" t="s">
        <v>1771</v>
      </c>
      <c r="M96" s="539" t="s">
        <v>1077</v>
      </c>
      <c r="N96" s="539" t="s">
        <v>1077</v>
      </c>
      <c r="O96" s="530" t="s">
        <v>1678</v>
      </c>
      <c r="P96" s="531">
        <v>129</v>
      </c>
      <c r="Q96" s="531">
        <v>130</v>
      </c>
      <c r="R96" s="529"/>
      <c r="S96" s="529"/>
      <c r="T96" s="529"/>
      <c r="U96" s="572" t="s">
        <v>1899</v>
      </c>
      <c r="V96" s="572" t="s">
        <v>1902</v>
      </c>
      <c r="W96" s="572"/>
      <c r="X96" s="572"/>
      <c r="Y96" s="529"/>
      <c r="Z96" s="528"/>
      <c r="AA96" s="528"/>
      <c r="AB96" s="528"/>
      <c r="AC96" s="528"/>
      <c r="AD96" s="528"/>
      <c r="AE96" s="528"/>
      <c r="AF96" s="528" t="s">
        <v>1955</v>
      </c>
      <c r="AG96" s="551" t="s">
        <v>1430</v>
      </c>
      <c r="AH96" s="552" t="s">
        <v>1431</v>
      </c>
      <c r="AI96" s="553" t="s">
        <v>1432</v>
      </c>
      <c r="AJ96" s="530" t="s">
        <v>1063</v>
      </c>
      <c r="AK96" s="226"/>
    </row>
    <row r="97" spans="1:40" s="215" customFormat="1" ht="156">
      <c r="A97" s="626">
        <v>96</v>
      </c>
      <c r="B97" s="534" t="s">
        <v>305</v>
      </c>
      <c r="C97" s="550" t="s">
        <v>285</v>
      </c>
      <c r="D97" s="538" t="s">
        <v>676</v>
      </c>
      <c r="E97" s="539" t="s">
        <v>1076</v>
      </c>
      <c r="F97" s="539" t="s">
        <v>1483</v>
      </c>
      <c r="G97" s="543" t="s">
        <v>669</v>
      </c>
      <c r="H97" s="534" t="s">
        <v>305</v>
      </c>
      <c r="I97" s="530" t="s">
        <v>1774</v>
      </c>
      <c r="J97" s="530" t="s">
        <v>1063</v>
      </c>
      <c r="K97" s="530" t="s">
        <v>1952</v>
      </c>
      <c r="L97" s="527" t="s">
        <v>1771</v>
      </c>
      <c r="M97" s="539" t="s">
        <v>1077</v>
      </c>
      <c r="N97" s="539" t="s">
        <v>1077</v>
      </c>
      <c r="O97" s="530" t="s">
        <v>1678</v>
      </c>
      <c r="P97" s="531">
        <v>131</v>
      </c>
      <c r="Q97" s="531">
        <v>132</v>
      </c>
      <c r="R97" s="529"/>
      <c r="S97" s="529"/>
      <c r="T97" s="529"/>
      <c r="U97" s="572" t="s">
        <v>1900</v>
      </c>
      <c r="V97" s="572" t="s">
        <v>1903</v>
      </c>
      <c r="W97" s="572"/>
      <c r="X97" s="572"/>
      <c r="Y97" s="529"/>
      <c r="Z97" s="528"/>
      <c r="AA97" s="528"/>
      <c r="AB97" s="528"/>
      <c r="AC97" s="528"/>
      <c r="AD97" s="528"/>
      <c r="AE97" s="528"/>
      <c r="AF97" s="528" t="s">
        <v>1955</v>
      </c>
      <c r="AG97" s="551" t="s">
        <v>1433</v>
      </c>
      <c r="AH97" s="552" t="s">
        <v>1434</v>
      </c>
      <c r="AI97" s="553" t="s">
        <v>554</v>
      </c>
      <c r="AJ97" s="530" t="s">
        <v>1063</v>
      </c>
      <c r="AK97" s="226"/>
    </row>
    <row r="98" spans="1:40" s="215" customFormat="1" ht="90.75">
      <c r="A98" s="626">
        <v>97</v>
      </c>
      <c r="B98" s="534" t="s">
        <v>299</v>
      </c>
      <c r="C98" s="550" t="s">
        <v>285</v>
      </c>
      <c r="D98" s="542" t="s">
        <v>676</v>
      </c>
      <c r="E98" s="543" t="s">
        <v>1076</v>
      </c>
      <c r="F98" s="543" t="s">
        <v>1481</v>
      </c>
      <c r="G98" s="543" t="s">
        <v>669</v>
      </c>
      <c r="H98" s="534" t="s">
        <v>299</v>
      </c>
      <c r="I98" s="533" t="s">
        <v>1805</v>
      </c>
      <c r="J98" s="533" t="s">
        <v>1777</v>
      </c>
      <c r="K98" s="533" t="s">
        <v>1778</v>
      </c>
      <c r="L98" s="543" t="s">
        <v>669</v>
      </c>
      <c r="M98" s="539" t="s">
        <v>1077</v>
      </c>
      <c r="N98" s="539" t="s">
        <v>1077</v>
      </c>
      <c r="O98" s="533" t="s">
        <v>1714</v>
      </c>
      <c r="P98" s="531">
        <v>133</v>
      </c>
      <c r="Q98" s="531">
        <v>34</v>
      </c>
      <c r="R98" s="529"/>
      <c r="S98" s="529"/>
      <c r="T98" s="529"/>
      <c r="U98" s="572" t="s">
        <v>1904</v>
      </c>
      <c r="V98" s="572" t="s">
        <v>1905</v>
      </c>
      <c r="W98" s="572"/>
      <c r="X98" s="572"/>
      <c r="Y98" s="529"/>
      <c r="Z98" s="528" t="s">
        <v>1533</v>
      </c>
      <c r="AA98" s="528" t="s">
        <v>1533</v>
      </c>
      <c r="AB98" s="528"/>
      <c r="AC98" s="528"/>
      <c r="AD98" s="528"/>
      <c r="AE98" s="528"/>
      <c r="AF98" s="528" t="s">
        <v>1533</v>
      </c>
      <c r="AG98" s="551" t="s">
        <v>480</v>
      </c>
      <c r="AH98" s="552" t="s">
        <v>481</v>
      </c>
      <c r="AI98" s="553" t="s">
        <v>482</v>
      </c>
      <c r="AJ98" s="533" t="s">
        <v>1973</v>
      </c>
      <c r="AK98" s="226"/>
    </row>
    <row r="99" spans="1:40" s="215" customFormat="1" ht="74.25">
      <c r="A99" s="626">
        <v>98</v>
      </c>
      <c r="B99" s="534" t="s">
        <v>556</v>
      </c>
      <c r="C99" s="550" t="s">
        <v>1938</v>
      </c>
      <c r="D99" s="538" t="s">
        <v>676</v>
      </c>
      <c r="E99" s="539" t="s">
        <v>1076</v>
      </c>
      <c r="F99" s="539" t="s">
        <v>1481</v>
      </c>
      <c r="G99" s="543" t="s">
        <v>669</v>
      </c>
      <c r="H99" s="534" t="s">
        <v>556</v>
      </c>
      <c r="I99" s="530" t="s">
        <v>1806</v>
      </c>
      <c r="J99" s="530" t="s">
        <v>1779</v>
      </c>
      <c r="K99" s="530" t="s">
        <v>669</v>
      </c>
      <c r="L99" s="539" t="s">
        <v>669</v>
      </c>
      <c r="M99" s="539" t="s">
        <v>1540</v>
      </c>
      <c r="N99" s="539" t="s">
        <v>1077</v>
      </c>
      <c r="O99" s="530" t="s">
        <v>1714</v>
      </c>
      <c r="P99" s="531">
        <v>134</v>
      </c>
      <c r="Q99" s="531">
        <v>34</v>
      </c>
      <c r="R99" s="529"/>
      <c r="S99" s="529"/>
      <c r="T99" s="529"/>
      <c r="U99" s="572" t="s">
        <v>1906</v>
      </c>
      <c r="V99" s="572" t="s">
        <v>1905</v>
      </c>
      <c r="W99" s="572"/>
      <c r="X99" s="572"/>
      <c r="Y99" s="529"/>
      <c r="Z99" s="528" t="s">
        <v>1532</v>
      </c>
      <c r="AA99" s="528" t="s">
        <v>1533</v>
      </c>
      <c r="AB99" s="528"/>
      <c r="AC99" s="528"/>
      <c r="AD99" s="528"/>
      <c r="AE99" s="528"/>
      <c r="AF99" s="528" t="s">
        <v>1533</v>
      </c>
      <c r="AG99" s="551" t="s">
        <v>558</v>
      </c>
      <c r="AH99" s="552" t="s">
        <v>559</v>
      </c>
      <c r="AI99" s="553" t="s">
        <v>560</v>
      </c>
      <c r="AJ99" s="530" t="s">
        <v>1974</v>
      </c>
      <c r="AK99" s="226"/>
    </row>
    <row r="100" spans="1:40" s="215" customFormat="1" ht="30.75" customHeight="1">
      <c r="A100" s="626">
        <v>99</v>
      </c>
      <c r="B100" s="534" t="s">
        <v>836</v>
      </c>
      <c r="C100" s="550" t="s">
        <v>1938</v>
      </c>
      <c r="D100" s="540" t="s">
        <v>676</v>
      </c>
      <c r="E100" s="541" t="s">
        <v>1076</v>
      </c>
      <c r="F100" s="541" t="s">
        <v>1481</v>
      </c>
      <c r="G100" s="541" t="s">
        <v>669</v>
      </c>
      <c r="H100" s="534" t="s">
        <v>836</v>
      </c>
      <c r="I100" s="532" t="s">
        <v>1780</v>
      </c>
      <c r="J100" s="530" t="s">
        <v>1784</v>
      </c>
      <c r="K100" s="532" t="s">
        <v>669</v>
      </c>
      <c r="L100" s="541" t="s">
        <v>669</v>
      </c>
      <c r="M100" s="541" t="s">
        <v>1077</v>
      </c>
      <c r="N100" s="541" t="s">
        <v>1077</v>
      </c>
      <c r="O100" s="530" t="s">
        <v>1714</v>
      </c>
      <c r="P100" s="531">
        <v>135</v>
      </c>
      <c r="Q100" s="531">
        <v>136</v>
      </c>
      <c r="R100" s="529"/>
      <c r="S100" s="529"/>
      <c r="T100" s="529"/>
      <c r="U100" s="572" t="s">
        <v>1907</v>
      </c>
      <c r="V100" s="572" t="s">
        <v>1905</v>
      </c>
      <c r="W100" s="572"/>
      <c r="X100" s="572"/>
      <c r="Y100" s="529"/>
      <c r="Z100" s="528" t="s">
        <v>1532</v>
      </c>
      <c r="AA100" s="528" t="s">
        <v>1533</v>
      </c>
      <c r="AB100" s="528"/>
      <c r="AC100" s="528"/>
      <c r="AD100" s="528"/>
      <c r="AE100" s="528"/>
      <c r="AF100" s="528" t="s">
        <v>1533</v>
      </c>
      <c r="AG100" s="551" t="s">
        <v>558</v>
      </c>
      <c r="AH100" s="552" t="s">
        <v>559</v>
      </c>
      <c r="AI100" s="553" t="s">
        <v>560</v>
      </c>
      <c r="AJ100" s="530" t="s">
        <v>1975</v>
      </c>
      <c r="AK100" s="226"/>
      <c r="AL100" s="524"/>
    </row>
    <row r="101" spans="1:40" s="215" customFormat="1" ht="34.5" customHeight="1">
      <c r="A101" s="626">
        <v>100</v>
      </c>
      <c r="B101" s="534" t="s">
        <v>562</v>
      </c>
      <c r="C101" s="550" t="s">
        <v>1938</v>
      </c>
      <c r="D101" s="540" t="s">
        <v>676</v>
      </c>
      <c r="E101" s="541" t="s">
        <v>1076</v>
      </c>
      <c r="F101" s="541" t="s">
        <v>1481</v>
      </c>
      <c r="G101" s="532" t="s">
        <v>1782</v>
      </c>
      <c r="H101" s="534" t="s">
        <v>562</v>
      </c>
      <c r="I101" s="532" t="s">
        <v>1781</v>
      </c>
      <c r="J101" s="532" t="s">
        <v>1063</v>
      </c>
      <c r="K101" s="532" t="s">
        <v>669</v>
      </c>
      <c r="L101" s="541" t="s">
        <v>669</v>
      </c>
      <c r="M101" s="541" t="s">
        <v>1077</v>
      </c>
      <c r="N101" s="541" t="s">
        <v>1077</v>
      </c>
      <c r="O101" s="532" t="s">
        <v>1063</v>
      </c>
      <c r="P101" s="531">
        <v>137</v>
      </c>
      <c r="Q101" s="531">
        <v>138</v>
      </c>
      <c r="R101" s="529"/>
      <c r="S101" s="529"/>
      <c r="T101" s="529"/>
      <c r="U101" s="572"/>
      <c r="V101" s="572"/>
      <c r="W101" s="572"/>
      <c r="X101" s="572"/>
      <c r="Y101" s="529"/>
      <c r="Z101" s="528"/>
      <c r="AA101" s="528"/>
      <c r="AB101" s="528"/>
      <c r="AC101" s="528"/>
      <c r="AD101" s="528"/>
      <c r="AE101" s="528"/>
      <c r="AF101" s="528" t="s">
        <v>1063</v>
      </c>
      <c r="AG101" s="551" t="s">
        <v>563</v>
      </c>
      <c r="AH101" s="552" t="s">
        <v>564</v>
      </c>
      <c r="AI101" s="553" t="s">
        <v>565</v>
      </c>
      <c r="AJ101" s="532" t="s">
        <v>1063</v>
      </c>
      <c r="AK101" s="226"/>
      <c r="AL101" s="215" t="s">
        <v>1438</v>
      </c>
    </row>
    <row r="102" spans="1:40" s="215" customFormat="1" ht="72">
      <c r="A102" s="626">
        <v>101</v>
      </c>
      <c r="B102" s="534" t="s">
        <v>566</v>
      </c>
      <c r="C102" s="550" t="s">
        <v>1938</v>
      </c>
      <c r="D102" s="540" t="s">
        <v>676</v>
      </c>
      <c r="E102" s="541" t="s">
        <v>1076</v>
      </c>
      <c r="F102" s="541" t="s">
        <v>1481</v>
      </c>
      <c r="G102" s="541" t="s">
        <v>669</v>
      </c>
      <c r="H102" s="534" t="s">
        <v>566</v>
      </c>
      <c r="I102" s="532" t="s">
        <v>1908</v>
      </c>
      <c r="J102" s="530" t="s">
        <v>1783</v>
      </c>
      <c r="K102" s="532" t="s">
        <v>669</v>
      </c>
      <c r="L102" s="541" t="s">
        <v>669</v>
      </c>
      <c r="M102" s="541" t="s">
        <v>1540</v>
      </c>
      <c r="N102" s="541" t="s">
        <v>1077</v>
      </c>
      <c r="O102" s="530" t="s">
        <v>1714</v>
      </c>
      <c r="P102" s="531">
        <v>140</v>
      </c>
      <c r="Q102" s="531">
        <v>134</v>
      </c>
      <c r="R102" s="529"/>
      <c r="S102" s="529"/>
      <c r="T102" s="529"/>
      <c r="U102" s="572" t="s">
        <v>1909</v>
      </c>
      <c r="V102" s="572" t="s">
        <v>1910</v>
      </c>
      <c r="W102" s="572"/>
      <c r="X102" s="572"/>
      <c r="Y102" s="529"/>
      <c r="Z102" s="528" t="s">
        <v>1532</v>
      </c>
      <c r="AA102" s="528" t="s">
        <v>1532</v>
      </c>
      <c r="AB102" s="528"/>
      <c r="AC102" s="528"/>
      <c r="AD102" s="528"/>
      <c r="AE102" s="528"/>
      <c r="AF102" s="528" t="s">
        <v>1532</v>
      </c>
      <c r="AG102" s="551" t="s">
        <v>563</v>
      </c>
      <c r="AH102" s="552" t="s">
        <v>568</v>
      </c>
      <c r="AI102" s="553" t="s">
        <v>569</v>
      </c>
      <c r="AJ102" s="530" t="s">
        <v>1975</v>
      </c>
      <c r="AK102" s="226"/>
      <c r="AL102" s="521" t="s">
        <v>1435</v>
      </c>
      <c r="AM102" s="522" t="s">
        <v>1436</v>
      </c>
      <c r="AN102" s="523" t="s">
        <v>1437</v>
      </c>
    </row>
    <row r="103" spans="1:40" s="215" customFormat="1" ht="120">
      <c r="A103" s="626">
        <v>102</v>
      </c>
      <c r="B103" s="534" t="s">
        <v>1785</v>
      </c>
      <c r="C103" s="550" t="s">
        <v>1938</v>
      </c>
      <c r="D103" s="540" t="s">
        <v>676</v>
      </c>
      <c r="E103" s="541" t="s">
        <v>1076</v>
      </c>
      <c r="F103" s="541" t="s">
        <v>1481</v>
      </c>
      <c r="G103" s="532" t="s">
        <v>1789</v>
      </c>
      <c r="H103" s="534" t="s">
        <v>1787</v>
      </c>
      <c r="I103" s="532" t="s">
        <v>1807</v>
      </c>
      <c r="J103" s="532" t="s">
        <v>1788</v>
      </c>
      <c r="K103" s="532" t="s">
        <v>1954</v>
      </c>
      <c r="L103" s="541" t="s">
        <v>669</v>
      </c>
      <c r="M103" s="541" t="s">
        <v>1540</v>
      </c>
      <c r="N103" s="541" t="s">
        <v>1077</v>
      </c>
      <c r="O103" s="532" t="s">
        <v>1714</v>
      </c>
      <c r="P103" s="531">
        <v>141</v>
      </c>
      <c r="Q103" s="531">
        <v>34</v>
      </c>
      <c r="R103" s="529"/>
      <c r="S103" s="529"/>
      <c r="T103" s="529"/>
      <c r="U103" s="572" t="s">
        <v>1911</v>
      </c>
      <c r="V103" s="572" t="s">
        <v>1905</v>
      </c>
      <c r="W103" s="572"/>
      <c r="X103" s="572"/>
      <c r="Y103" s="529"/>
      <c r="Z103" s="528" t="s">
        <v>1532</v>
      </c>
      <c r="AA103" s="528" t="s">
        <v>1533</v>
      </c>
      <c r="AB103" s="528"/>
      <c r="AC103" s="528"/>
      <c r="AD103" s="528"/>
      <c r="AE103" s="528"/>
      <c r="AF103" s="528" t="s">
        <v>1533</v>
      </c>
      <c r="AG103" s="551" t="s">
        <v>572</v>
      </c>
      <c r="AH103" s="552" t="s">
        <v>483</v>
      </c>
      <c r="AI103" s="553" t="s">
        <v>484</v>
      </c>
      <c r="AJ103" s="532" t="s">
        <v>1976</v>
      </c>
      <c r="AK103" s="226"/>
    </row>
    <row r="104" spans="1:40" s="215" customFormat="1" ht="120">
      <c r="A104" s="626">
        <v>103</v>
      </c>
      <c r="B104" s="534" t="s">
        <v>1786</v>
      </c>
      <c r="C104" s="550" t="s">
        <v>1938</v>
      </c>
      <c r="D104" s="540" t="s">
        <v>676</v>
      </c>
      <c r="E104" s="541" t="s">
        <v>1077</v>
      </c>
      <c r="F104" s="590" t="s">
        <v>1341</v>
      </c>
      <c r="G104" s="532" t="s">
        <v>1789</v>
      </c>
      <c r="H104" s="534" t="s">
        <v>1786</v>
      </c>
      <c r="I104" s="532" t="s">
        <v>1790</v>
      </c>
      <c r="J104" s="532" t="s">
        <v>1063</v>
      </c>
      <c r="K104" s="532" t="s">
        <v>1953</v>
      </c>
      <c r="L104" s="541" t="s">
        <v>669</v>
      </c>
      <c r="M104" s="541" t="s">
        <v>1540</v>
      </c>
      <c r="N104" s="541" t="s">
        <v>1077</v>
      </c>
      <c r="O104" s="532" t="s">
        <v>1063</v>
      </c>
      <c r="P104" s="531">
        <v>142</v>
      </c>
      <c r="Q104" s="531">
        <v>143</v>
      </c>
      <c r="R104" s="529"/>
      <c r="S104" s="529"/>
      <c r="T104" s="529"/>
      <c r="U104" s="572"/>
      <c r="V104" s="572"/>
      <c r="W104" s="572"/>
      <c r="X104" s="572"/>
      <c r="Y104" s="529"/>
      <c r="Z104" s="528"/>
      <c r="AA104" s="528"/>
      <c r="AB104" s="528"/>
      <c r="AC104" s="528"/>
      <c r="AD104" s="528"/>
      <c r="AE104" s="528"/>
      <c r="AF104" s="528" t="s">
        <v>1063</v>
      </c>
      <c r="AG104" s="551" t="s">
        <v>563</v>
      </c>
      <c r="AH104" s="552" t="s">
        <v>564</v>
      </c>
      <c r="AI104" s="553" t="s">
        <v>565</v>
      </c>
      <c r="AJ104" s="532" t="s">
        <v>1063</v>
      </c>
      <c r="AK104" s="226"/>
    </row>
    <row r="105" spans="1:40" s="215" customFormat="1" ht="33.75" customHeight="1">
      <c r="A105" s="626">
        <v>104</v>
      </c>
      <c r="B105" s="534" t="s">
        <v>574</v>
      </c>
      <c r="C105" s="550" t="s">
        <v>1938</v>
      </c>
      <c r="D105" s="540" t="s">
        <v>676</v>
      </c>
      <c r="E105" s="541" t="s">
        <v>1076</v>
      </c>
      <c r="F105" s="541" t="s">
        <v>1481</v>
      </c>
      <c r="G105" s="532" t="s">
        <v>1789</v>
      </c>
      <c r="H105" s="534" t="s">
        <v>1792</v>
      </c>
      <c r="I105" s="532" t="s">
        <v>1808</v>
      </c>
      <c r="J105" s="532" t="s">
        <v>1793</v>
      </c>
      <c r="K105" s="532" t="s">
        <v>1954</v>
      </c>
      <c r="L105" s="541" t="s">
        <v>669</v>
      </c>
      <c r="M105" s="541" t="s">
        <v>1540</v>
      </c>
      <c r="N105" s="541" t="s">
        <v>1077</v>
      </c>
      <c r="O105" s="532" t="s">
        <v>1714</v>
      </c>
      <c r="P105" s="531">
        <v>144</v>
      </c>
      <c r="Q105" s="531">
        <v>34</v>
      </c>
      <c r="R105" s="529"/>
      <c r="S105" s="529"/>
      <c r="T105" s="529"/>
      <c r="U105" s="572" t="s">
        <v>1912</v>
      </c>
      <c r="V105" s="572" t="s">
        <v>1905</v>
      </c>
      <c r="W105" s="572"/>
      <c r="X105" s="572"/>
      <c r="Y105" s="529"/>
      <c r="Z105" s="528" t="s">
        <v>1532</v>
      </c>
      <c r="AA105" s="528" t="s">
        <v>1533</v>
      </c>
      <c r="AB105" s="528"/>
      <c r="AC105" s="528"/>
      <c r="AD105" s="528"/>
      <c r="AE105" s="528"/>
      <c r="AF105" s="528" t="s">
        <v>1533</v>
      </c>
      <c r="AG105" s="551" t="s">
        <v>458</v>
      </c>
      <c r="AH105" s="552" t="s">
        <v>485</v>
      </c>
      <c r="AI105" s="553" t="s">
        <v>486</v>
      </c>
      <c r="AJ105" s="532" t="s">
        <v>1976</v>
      </c>
      <c r="AK105" s="226"/>
    </row>
    <row r="106" spans="1:40" s="215" customFormat="1" ht="33.75" customHeight="1">
      <c r="A106" s="626">
        <v>105</v>
      </c>
      <c r="B106" s="534" t="s">
        <v>576</v>
      </c>
      <c r="C106" s="550" t="s">
        <v>1938</v>
      </c>
      <c r="D106" s="540" t="s">
        <v>676</v>
      </c>
      <c r="E106" s="541" t="s">
        <v>1077</v>
      </c>
      <c r="F106" s="541" t="s">
        <v>1341</v>
      </c>
      <c r="G106" s="532" t="s">
        <v>1791</v>
      </c>
      <c r="H106" s="534" t="s">
        <v>576</v>
      </c>
      <c r="I106" s="532" t="s">
        <v>1794</v>
      </c>
      <c r="J106" s="532" t="s">
        <v>1063</v>
      </c>
      <c r="K106" s="532" t="s">
        <v>1953</v>
      </c>
      <c r="L106" s="541" t="s">
        <v>669</v>
      </c>
      <c r="M106" s="541" t="s">
        <v>1540</v>
      </c>
      <c r="N106" s="541" t="s">
        <v>1077</v>
      </c>
      <c r="O106" s="532" t="s">
        <v>1063</v>
      </c>
      <c r="P106" s="531">
        <v>145</v>
      </c>
      <c r="Q106" s="531">
        <v>146</v>
      </c>
      <c r="R106" s="529"/>
      <c r="S106" s="529"/>
      <c r="T106" s="529"/>
      <c r="U106" s="572"/>
      <c r="V106" s="572"/>
      <c r="W106" s="572"/>
      <c r="X106" s="572"/>
      <c r="Y106" s="529"/>
      <c r="Z106" s="528"/>
      <c r="AA106" s="528"/>
      <c r="AB106" s="528"/>
      <c r="AC106" s="528"/>
      <c r="AD106" s="528"/>
      <c r="AE106" s="528"/>
      <c r="AF106" s="528" t="s">
        <v>1063</v>
      </c>
      <c r="AG106" s="551" t="s">
        <v>563</v>
      </c>
      <c r="AH106" s="552" t="s">
        <v>564</v>
      </c>
      <c r="AI106" s="553" t="s">
        <v>565</v>
      </c>
      <c r="AJ106" s="532" t="s">
        <v>1063</v>
      </c>
      <c r="AK106" s="226"/>
    </row>
    <row r="107" spans="1:40" s="215" customFormat="1" ht="45.75" customHeight="1">
      <c r="A107" s="626">
        <v>106</v>
      </c>
      <c r="B107" s="534" t="s">
        <v>578</v>
      </c>
      <c r="C107" s="550" t="s">
        <v>1938</v>
      </c>
      <c r="D107" s="540" t="s">
        <v>676</v>
      </c>
      <c r="E107" s="541" t="s">
        <v>1076</v>
      </c>
      <c r="F107" s="541" t="s">
        <v>1481</v>
      </c>
      <c r="G107" s="532" t="s">
        <v>1795</v>
      </c>
      <c r="H107" s="534" t="s">
        <v>578</v>
      </c>
      <c r="I107" s="532" t="s">
        <v>1796</v>
      </c>
      <c r="J107" s="532" t="s">
        <v>1797</v>
      </c>
      <c r="K107" s="532" t="s">
        <v>669</v>
      </c>
      <c r="L107" s="541" t="s">
        <v>669</v>
      </c>
      <c r="M107" s="541" t="s">
        <v>1540</v>
      </c>
      <c r="N107" s="541" t="s">
        <v>499</v>
      </c>
      <c r="O107" s="530" t="s">
        <v>1714</v>
      </c>
      <c r="P107" s="531">
        <v>147</v>
      </c>
      <c r="Q107" s="531"/>
      <c r="R107" s="529"/>
      <c r="S107" s="529"/>
      <c r="T107" s="529"/>
      <c r="U107" s="572"/>
      <c r="V107" s="572"/>
      <c r="W107" s="572"/>
      <c r="X107" s="572"/>
      <c r="Y107" s="529"/>
      <c r="Z107" s="528"/>
      <c r="AA107" s="528"/>
      <c r="AB107" s="528"/>
      <c r="AC107" s="528"/>
      <c r="AD107" s="528"/>
      <c r="AE107" s="528"/>
      <c r="AF107" s="528" t="s">
        <v>1533</v>
      </c>
      <c r="AG107" s="551" t="s">
        <v>580</v>
      </c>
      <c r="AH107" s="552" t="s">
        <v>581</v>
      </c>
      <c r="AI107" s="553" t="s">
        <v>582</v>
      </c>
      <c r="AJ107" s="532" t="s">
        <v>1797</v>
      </c>
      <c r="AK107" s="226"/>
    </row>
    <row r="108" spans="1:40" s="215" customFormat="1" ht="47.25" customHeight="1">
      <c r="A108" s="626">
        <v>107</v>
      </c>
      <c r="B108" s="534" t="s">
        <v>583</v>
      </c>
      <c r="C108" s="550" t="s">
        <v>1938</v>
      </c>
      <c r="D108" s="540" t="s">
        <v>676</v>
      </c>
      <c r="E108" s="541" t="s">
        <v>1077</v>
      </c>
      <c r="F108" s="541" t="s">
        <v>1341</v>
      </c>
      <c r="G108" s="532" t="s">
        <v>1798</v>
      </c>
      <c r="H108" s="534" t="s">
        <v>583</v>
      </c>
      <c r="I108" s="532" t="s">
        <v>669</v>
      </c>
      <c r="J108" s="532" t="s">
        <v>1063</v>
      </c>
      <c r="K108" s="532" t="s">
        <v>669</v>
      </c>
      <c r="L108" s="541" t="s">
        <v>669</v>
      </c>
      <c r="M108" s="541" t="s">
        <v>1077</v>
      </c>
      <c r="N108" s="541" t="s">
        <v>1077</v>
      </c>
      <c r="O108" s="532" t="s">
        <v>1063</v>
      </c>
      <c r="P108" s="531">
        <v>148</v>
      </c>
      <c r="Q108" s="531"/>
      <c r="R108" s="529"/>
      <c r="S108" s="529"/>
      <c r="T108" s="529"/>
      <c r="U108" s="572"/>
      <c r="V108" s="572"/>
      <c r="W108" s="572"/>
      <c r="X108" s="572"/>
      <c r="Y108" s="529"/>
      <c r="Z108" s="528"/>
      <c r="AA108" s="528"/>
      <c r="AB108" s="528"/>
      <c r="AC108" s="528"/>
      <c r="AD108" s="528"/>
      <c r="AE108" s="528"/>
      <c r="AF108" s="528" t="s">
        <v>1063</v>
      </c>
      <c r="AG108" s="557" t="s">
        <v>585</v>
      </c>
      <c r="AH108" s="558" t="s">
        <v>586</v>
      </c>
      <c r="AI108" s="553" t="s">
        <v>587</v>
      </c>
      <c r="AJ108" s="532" t="s">
        <v>1063</v>
      </c>
      <c r="AK108" s="525" t="s">
        <v>1439</v>
      </c>
    </row>
    <row r="109" spans="1:40" ht="29.25" customHeight="1">
      <c r="A109" s="626">
        <v>108</v>
      </c>
      <c r="B109" s="588" t="s">
        <v>589</v>
      </c>
      <c r="C109" s="550" t="s">
        <v>1938</v>
      </c>
      <c r="D109" s="608" t="s">
        <v>678</v>
      </c>
      <c r="E109" s="609" t="s">
        <v>1077</v>
      </c>
      <c r="F109" s="609" t="s">
        <v>1341</v>
      </c>
      <c r="G109" s="609" t="s">
        <v>669</v>
      </c>
      <c r="H109" s="588" t="s">
        <v>589</v>
      </c>
      <c r="I109" s="614" t="s">
        <v>669</v>
      </c>
      <c r="J109" s="614" t="s">
        <v>1063</v>
      </c>
      <c r="K109" s="614" t="s">
        <v>669</v>
      </c>
      <c r="L109" s="609" t="s">
        <v>669</v>
      </c>
      <c r="M109" s="606" t="s">
        <v>1077</v>
      </c>
      <c r="N109" s="606" t="s">
        <v>1077</v>
      </c>
      <c r="O109" s="617" t="s">
        <v>1063</v>
      </c>
      <c r="P109" s="607"/>
      <c r="Q109" s="607"/>
      <c r="R109" s="593"/>
      <c r="S109" s="593"/>
      <c r="T109" s="593"/>
      <c r="U109" s="599"/>
      <c r="V109" s="599"/>
      <c r="W109" s="599"/>
      <c r="X109" s="599"/>
      <c r="Y109" s="593"/>
      <c r="Z109" s="592"/>
      <c r="AA109" s="592"/>
      <c r="AB109" s="592"/>
      <c r="AC109" s="592"/>
      <c r="AD109" s="592"/>
      <c r="AE109" s="592"/>
      <c r="AF109" s="592" t="s">
        <v>1341</v>
      </c>
      <c r="AG109" s="615"/>
      <c r="AH109" s="616"/>
      <c r="AI109" s="596"/>
      <c r="AJ109" s="614" t="s">
        <v>1063</v>
      </c>
    </row>
    <row r="110" spans="1:40" s="215" customFormat="1" ht="84">
      <c r="A110" s="626">
        <v>109</v>
      </c>
      <c r="B110" s="534" t="s">
        <v>333</v>
      </c>
      <c r="C110" s="550" t="s">
        <v>314</v>
      </c>
      <c r="D110" s="538" t="s">
        <v>676</v>
      </c>
      <c r="E110" s="539" t="s">
        <v>1077</v>
      </c>
      <c r="F110" s="539" t="s">
        <v>1341</v>
      </c>
      <c r="G110" s="530" t="s">
        <v>1799</v>
      </c>
      <c r="H110" s="534" t="s">
        <v>333</v>
      </c>
      <c r="I110" s="533" t="s">
        <v>669</v>
      </c>
      <c r="J110" s="533" t="s">
        <v>1063</v>
      </c>
      <c r="K110" s="533" t="s">
        <v>669</v>
      </c>
      <c r="L110" s="543" t="s">
        <v>669</v>
      </c>
      <c r="M110" s="541" t="s">
        <v>1077</v>
      </c>
      <c r="N110" s="541" t="s">
        <v>1077</v>
      </c>
      <c r="O110" s="532" t="s">
        <v>1063</v>
      </c>
      <c r="P110" s="531">
        <v>150</v>
      </c>
      <c r="Q110" s="531"/>
      <c r="R110" s="529"/>
      <c r="S110" s="529"/>
      <c r="T110" s="529"/>
      <c r="U110" s="572"/>
      <c r="V110" s="572"/>
      <c r="W110" s="572"/>
      <c r="X110" s="572"/>
      <c r="Y110" s="529"/>
      <c r="Z110" s="528"/>
      <c r="AA110" s="528"/>
      <c r="AB110" s="528"/>
      <c r="AC110" s="528"/>
      <c r="AD110" s="528"/>
      <c r="AE110" s="528"/>
      <c r="AF110" s="528" t="s">
        <v>1063</v>
      </c>
      <c r="AG110" s="551" t="s">
        <v>335</v>
      </c>
      <c r="AH110" s="552" t="s">
        <v>336</v>
      </c>
      <c r="AI110" s="553" t="s">
        <v>337</v>
      </c>
      <c r="AJ110" s="533" t="s">
        <v>1063</v>
      </c>
      <c r="AK110" s="226"/>
    </row>
    <row r="111" spans="1:40" s="215" customFormat="1" ht="84">
      <c r="A111" s="626">
        <v>110</v>
      </c>
      <c r="B111" s="534" t="s">
        <v>316</v>
      </c>
      <c r="C111" s="550" t="s">
        <v>314</v>
      </c>
      <c r="D111" s="546" t="s">
        <v>676</v>
      </c>
      <c r="E111" s="547" t="s">
        <v>1077</v>
      </c>
      <c r="F111" s="547" t="s">
        <v>1341</v>
      </c>
      <c r="G111" s="530" t="s">
        <v>1799</v>
      </c>
      <c r="H111" s="534" t="s">
        <v>316</v>
      </c>
      <c r="I111" s="533" t="s">
        <v>669</v>
      </c>
      <c r="J111" s="533" t="s">
        <v>1063</v>
      </c>
      <c r="K111" s="533" t="s">
        <v>669</v>
      </c>
      <c r="L111" s="543" t="s">
        <v>669</v>
      </c>
      <c r="M111" s="541" t="s">
        <v>1077</v>
      </c>
      <c r="N111" s="541" t="s">
        <v>1077</v>
      </c>
      <c r="O111" s="532" t="s">
        <v>1063</v>
      </c>
      <c r="P111" s="531">
        <v>151</v>
      </c>
      <c r="Q111" s="531"/>
      <c r="R111" s="529"/>
      <c r="S111" s="529"/>
      <c r="T111" s="529"/>
      <c r="U111" s="572"/>
      <c r="V111" s="572"/>
      <c r="W111" s="572"/>
      <c r="X111" s="572"/>
      <c r="Y111" s="529"/>
      <c r="Z111" s="528"/>
      <c r="AA111" s="528"/>
      <c r="AB111" s="528"/>
      <c r="AC111" s="528"/>
      <c r="AD111" s="528"/>
      <c r="AE111" s="528"/>
      <c r="AF111" s="528" t="s">
        <v>1063</v>
      </c>
      <c r="AG111" s="551" t="s">
        <v>317</v>
      </c>
      <c r="AH111" s="552" t="s">
        <v>343</v>
      </c>
      <c r="AI111" s="553" t="s">
        <v>344</v>
      </c>
      <c r="AJ111" s="533" t="s">
        <v>1063</v>
      </c>
      <c r="AK111" s="226"/>
    </row>
    <row r="112" spans="1:40" s="215" customFormat="1" ht="84">
      <c r="A112" s="626">
        <v>111</v>
      </c>
      <c r="B112" s="534" t="s">
        <v>318</v>
      </c>
      <c r="C112" s="550" t="s">
        <v>314</v>
      </c>
      <c r="D112" s="546" t="s">
        <v>676</v>
      </c>
      <c r="E112" s="547" t="s">
        <v>1077</v>
      </c>
      <c r="F112" s="547" t="s">
        <v>1341</v>
      </c>
      <c r="G112" s="530" t="s">
        <v>1799</v>
      </c>
      <c r="H112" s="534" t="s">
        <v>318</v>
      </c>
      <c r="I112" s="533" t="s">
        <v>669</v>
      </c>
      <c r="J112" s="533" t="s">
        <v>1063</v>
      </c>
      <c r="K112" s="533" t="s">
        <v>669</v>
      </c>
      <c r="L112" s="543" t="s">
        <v>669</v>
      </c>
      <c r="M112" s="541" t="s">
        <v>1077</v>
      </c>
      <c r="N112" s="541" t="s">
        <v>1077</v>
      </c>
      <c r="O112" s="532" t="s">
        <v>1063</v>
      </c>
      <c r="P112" s="531">
        <v>152</v>
      </c>
      <c r="Q112" s="531"/>
      <c r="R112" s="529"/>
      <c r="S112" s="529"/>
      <c r="T112" s="529"/>
      <c r="U112" s="572"/>
      <c r="V112" s="572"/>
      <c r="W112" s="572"/>
      <c r="X112" s="572"/>
      <c r="Y112" s="529"/>
      <c r="Z112" s="528"/>
      <c r="AA112" s="528"/>
      <c r="AB112" s="528"/>
      <c r="AC112" s="528"/>
      <c r="AD112" s="528"/>
      <c r="AE112" s="528"/>
      <c r="AF112" s="528" t="s">
        <v>1063</v>
      </c>
      <c r="AG112" s="551" t="s">
        <v>319</v>
      </c>
      <c r="AH112" s="552" t="s">
        <v>338</v>
      </c>
      <c r="AI112" s="553" t="s">
        <v>339</v>
      </c>
      <c r="AJ112" s="533" t="s">
        <v>1063</v>
      </c>
      <c r="AK112" s="226"/>
    </row>
    <row r="113" spans="1:40" s="215" customFormat="1" ht="49.5">
      <c r="A113" s="626">
        <v>112</v>
      </c>
      <c r="B113" s="534" t="s">
        <v>320</v>
      </c>
      <c r="C113" s="550" t="s">
        <v>314</v>
      </c>
      <c r="D113" s="542" t="s">
        <v>676</v>
      </c>
      <c r="E113" s="543" t="s">
        <v>1076</v>
      </c>
      <c r="F113" s="543" t="s">
        <v>1481</v>
      </c>
      <c r="G113" s="543" t="s">
        <v>669</v>
      </c>
      <c r="H113" s="534" t="s">
        <v>320</v>
      </c>
      <c r="I113" s="533" t="s">
        <v>1800</v>
      </c>
      <c r="J113" s="533" t="s">
        <v>1724</v>
      </c>
      <c r="K113" s="533" t="s">
        <v>669</v>
      </c>
      <c r="L113" s="543" t="s">
        <v>669</v>
      </c>
      <c r="M113" s="541" t="s">
        <v>1077</v>
      </c>
      <c r="N113" s="541" t="s">
        <v>1077</v>
      </c>
      <c r="O113" s="533" t="s">
        <v>1714</v>
      </c>
      <c r="P113" s="531">
        <v>153</v>
      </c>
      <c r="Q113" s="531">
        <v>154</v>
      </c>
      <c r="R113" s="529"/>
      <c r="S113" s="529"/>
      <c r="T113" s="529"/>
      <c r="U113" s="572" t="s">
        <v>1913</v>
      </c>
      <c r="V113" s="572" t="s">
        <v>1914</v>
      </c>
      <c r="W113" s="572"/>
      <c r="X113" s="572"/>
      <c r="Y113" s="529"/>
      <c r="Z113" s="528" t="s">
        <v>1532</v>
      </c>
      <c r="AA113" s="528" t="s">
        <v>1532</v>
      </c>
      <c r="AB113" s="528"/>
      <c r="AC113" s="528"/>
      <c r="AD113" s="528"/>
      <c r="AE113" s="528"/>
      <c r="AF113" s="528" t="s">
        <v>1532</v>
      </c>
      <c r="AG113" s="551" t="s">
        <v>140</v>
      </c>
      <c r="AH113" s="552" t="s">
        <v>341</v>
      </c>
      <c r="AI113" s="553" t="s">
        <v>342</v>
      </c>
      <c r="AJ113" s="533" t="s">
        <v>1724</v>
      </c>
      <c r="AK113" s="226"/>
    </row>
    <row r="114" spans="1:40" s="215" customFormat="1" ht="90.75">
      <c r="A114" s="626">
        <v>113</v>
      </c>
      <c r="B114" s="534" t="s">
        <v>322</v>
      </c>
      <c r="C114" s="550" t="s">
        <v>314</v>
      </c>
      <c r="D114" s="538" t="s">
        <v>676</v>
      </c>
      <c r="E114" s="539" t="s">
        <v>1076</v>
      </c>
      <c r="F114" s="539" t="s">
        <v>1481</v>
      </c>
      <c r="G114" s="539" t="s">
        <v>669</v>
      </c>
      <c r="H114" s="534" t="s">
        <v>322</v>
      </c>
      <c r="I114" s="530" t="s">
        <v>1803</v>
      </c>
      <c r="J114" s="530" t="s">
        <v>1801</v>
      </c>
      <c r="K114" s="530" t="s">
        <v>1802</v>
      </c>
      <c r="L114" s="539" t="s">
        <v>669</v>
      </c>
      <c r="M114" s="541" t="s">
        <v>1077</v>
      </c>
      <c r="N114" s="541" t="s">
        <v>1077</v>
      </c>
      <c r="O114" s="533" t="s">
        <v>1714</v>
      </c>
      <c r="P114" s="531">
        <v>155</v>
      </c>
      <c r="Q114" s="531">
        <v>34</v>
      </c>
      <c r="R114" s="529"/>
      <c r="S114" s="529"/>
      <c r="T114" s="529"/>
      <c r="U114" s="572" t="s">
        <v>1915</v>
      </c>
      <c r="V114" s="572" t="s">
        <v>1905</v>
      </c>
      <c r="W114" s="572"/>
      <c r="X114" s="572"/>
      <c r="Y114" s="529"/>
      <c r="Z114" s="528" t="s">
        <v>1532</v>
      </c>
      <c r="AA114" s="528" t="s">
        <v>1533</v>
      </c>
      <c r="AB114" s="528"/>
      <c r="AC114" s="528"/>
      <c r="AD114" s="528"/>
      <c r="AE114" s="528"/>
      <c r="AF114" s="528" t="s">
        <v>1533</v>
      </c>
      <c r="AG114" s="551" t="s">
        <v>323</v>
      </c>
      <c r="AH114" s="552" t="s">
        <v>487</v>
      </c>
      <c r="AI114" s="553" t="s">
        <v>488</v>
      </c>
      <c r="AJ114" s="530" t="s">
        <v>1977</v>
      </c>
      <c r="AK114" s="226"/>
    </row>
    <row r="115" spans="1:40" s="215" customFormat="1" ht="120">
      <c r="A115" s="626">
        <v>114</v>
      </c>
      <c r="B115" s="534" t="s">
        <v>324</v>
      </c>
      <c r="C115" s="550" t="s">
        <v>314</v>
      </c>
      <c r="D115" s="542" t="s">
        <v>676</v>
      </c>
      <c r="E115" s="543" t="s">
        <v>1076</v>
      </c>
      <c r="F115" s="543" t="s">
        <v>1481</v>
      </c>
      <c r="G115" s="543" t="s">
        <v>669</v>
      </c>
      <c r="H115" s="534" t="s">
        <v>324</v>
      </c>
      <c r="I115" s="533" t="s">
        <v>1804</v>
      </c>
      <c r="J115" s="533" t="s">
        <v>1809</v>
      </c>
      <c r="K115" s="533" t="s">
        <v>669</v>
      </c>
      <c r="L115" s="539" t="s">
        <v>669</v>
      </c>
      <c r="M115" s="541" t="s">
        <v>1077</v>
      </c>
      <c r="N115" s="541" t="s">
        <v>1077</v>
      </c>
      <c r="O115" s="533" t="s">
        <v>1714</v>
      </c>
      <c r="P115" s="531">
        <v>156</v>
      </c>
      <c r="Q115" s="531">
        <v>34</v>
      </c>
      <c r="R115" s="529"/>
      <c r="S115" s="529"/>
      <c r="T115" s="529"/>
      <c r="U115" s="572" t="s">
        <v>1916</v>
      </c>
      <c r="V115" s="572" t="s">
        <v>1905</v>
      </c>
      <c r="W115" s="572"/>
      <c r="X115" s="572"/>
      <c r="Y115" s="529"/>
      <c r="Z115" s="528" t="s">
        <v>1532</v>
      </c>
      <c r="AA115" s="528" t="s">
        <v>1533</v>
      </c>
      <c r="AB115" s="528"/>
      <c r="AC115" s="528"/>
      <c r="AD115" s="528"/>
      <c r="AE115" s="528"/>
      <c r="AF115" s="528" t="s">
        <v>1533</v>
      </c>
      <c r="AG115" s="551" t="s">
        <v>241</v>
      </c>
      <c r="AH115" s="552" t="s">
        <v>243</v>
      </c>
      <c r="AI115" s="553" t="s">
        <v>325</v>
      </c>
      <c r="AJ115" s="533" t="s">
        <v>1978</v>
      </c>
      <c r="AK115" s="226"/>
    </row>
    <row r="116" spans="1:40" ht="195.75" customHeight="1">
      <c r="A116" s="626">
        <v>115</v>
      </c>
      <c r="B116" s="588" t="s">
        <v>597</v>
      </c>
      <c r="C116" s="587" t="s">
        <v>1939</v>
      </c>
      <c r="D116" s="600" t="s">
        <v>678</v>
      </c>
      <c r="E116" s="601" t="s">
        <v>1076</v>
      </c>
      <c r="F116" s="590" t="s">
        <v>1481</v>
      </c>
      <c r="G116" s="601" t="s">
        <v>669</v>
      </c>
      <c r="H116" s="588" t="s">
        <v>597</v>
      </c>
      <c r="I116" s="602" t="s">
        <v>1945</v>
      </c>
      <c r="J116" s="602" t="s">
        <v>1811</v>
      </c>
      <c r="K116" s="602" t="s">
        <v>669</v>
      </c>
      <c r="L116" s="601" t="s">
        <v>669</v>
      </c>
      <c r="M116" s="606" t="s">
        <v>1077</v>
      </c>
      <c r="N116" s="606" t="s">
        <v>1077</v>
      </c>
      <c r="O116" s="614" t="s">
        <v>669</v>
      </c>
      <c r="P116" s="607"/>
      <c r="Q116" s="607"/>
      <c r="R116" s="593"/>
      <c r="S116" s="593"/>
      <c r="T116" s="593"/>
      <c r="U116" s="599"/>
      <c r="V116" s="599"/>
      <c r="W116" s="599"/>
      <c r="X116" s="599"/>
      <c r="Y116" s="593"/>
      <c r="Z116" s="592"/>
      <c r="AA116" s="592"/>
      <c r="AB116" s="592"/>
      <c r="AC116" s="592"/>
      <c r="AD116" s="592"/>
      <c r="AE116" s="592"/>
      <c r="AF116" s="592" t="s">
        <v>1532</v>
      </c>
      <c r="AG116" s="594" t="s">
        <v>1440</v>
      </c>
      <c r="AH116" s="595" t="s">
        <v>1441</v>
      </c>
      <c r="AI116" s="596" t="s">
        <v>1442</v>
      </c>
      <c r="AJ116" s="602" t="s">
        <v>1811</v>
      </c>
      <c r="AK116" s="597"/>
    </row>
    <row r="117" spans="1:40" ht="54.75" customHeight="1">
      <c r="A117" s="626">
        <v>116</v>
      </c>
      <c r="B117" s="588" t="s">
        <v>602</v>
      </c>
      <c r="C117" s="587" t="s">
        <v>1939</v>
      </c>
      <c r="D117" s="608" t="s">
        <v>678</v>
      </c>
      <c r="E117" s="601" t="s">
        <v>1076</v>
      </c>
      <c r="F117" s="590" t="s">
        <v>1481</v>
      </c>
      <c r="G117" s="609" t="s">
        <v>669</v>
      </c>
      <c r="H117" s="588" t="s">
        <v>602</v>
      </c>
      <c r="I117" s="602" t="s">
        <v>1945</v>
      </c>
      <c r="J117" s="602" t="s">
        <v>1810</v>
      </c>
      <c r="K117" s="602" t="s">
        <v>669</v>
      </c>
      <c r="L117" s="601" t="s">
        <v>669</v>
      </c>
      <c r="M117" s="606" t="s">
        <v>1077</v>
      </c>
      <c r="N117" s="606" t="s">
        <v>1077</v>
      </c>
      <c r="O117" s="614" t="s">
        <v>669</v>
      </c>
      <c r="P117" s="607"/>
      <c r="Q117" s="607"/>
      <c r="R117" s="593"/>
      <c r="S117" s="593"/>
      <c r="T117" s="593"/>
      <c r="U117" s="599"/>
      <c r="V117" s="599"/>
      <c r="W117" s="599"/>
      <c r="X117" s="599"/>
      <c r="Y117" s="593"/>
      <c r="Z117" s="592"/>
      <c r="AA117" s="592"/>
      <c r="AB117" s="592"/>
      <c r="AC117" s="592"/>
      <c r="AD117" s="592"/>
      <c r="AE117" s="592"/>
      <c r="AF117" s="592" t="s">
        <v>1532</v>
      </c>
      <c r="AG117" s="594" t="s">
        <v>1443</v>
      </c>
      <c r="AH117" s="595" t="s">
        <v>1444</v>
      </c>
      <c r="AI117" s="596" t="s">
        <v>1445</v>
      </c>
      <c r="AJ117" s="602" t="s">
        <v>1810</v>
      </c>
      <c r="AK117" s="597"/>
    </row>
    <row r="118" spans="1:40" s="215" customFormat="1" ht="52.5" customHeight="1">
      <c r="A118" s="626">
        <v>117</v>
      </c>
      <c r="B118" s="534" t="s">
        <v>470</v>
      </c>
      <c r="C118" s="587" t="s">
        <v>1939</v>
      </c>
      <c r="D118" s="542" t="s">
        <v>676</v>
      </c>
      <c r="E118" s="543" t="s">
        <v>1076</v>
      </c>
      <c r="F118" s="543" t="s">
        <v>1481</v>
      </c>
      <c r="G118" s="543" t="s">
        <v>669</v>
      </c>
      <c r="H118" s="534" t="s">
        <v>470</v>
      </c>
      <c r="I118" s="533" t="s">
        <v>669</v>
      </c>
      <c r="J118" s="533" t="s">
        <v>1812</v>
      </c>
      <c r="K118" s="530" t="s">
        <v>669</v>
      </c>
      <c r="L118" s="539" t="s">
        <v>669</v>
      </c>
      <c r="M118" s="541" t="s">
        <v>1077</v>
      </c>
      <c r="N118" s="541" t="s">
        <v>1077</v>
      </c>
      <c r="O118" s="533" t="s">
        <v>1714</v>
      </c>
      <c r="P118" s="531">
        <v>160</v>
      </c>
      <c r="Q118" s="531"/>
      <c r="R118" s="529"/>
      <c r="S118" s="529"/>
      <c r="T118" s="529"/>
      <c r="U118" s="572" t="s">
        <v>470</v>
      </c>
      <c r="V118" s="572"/>
      <c r="W118" s="572"/>
      <c r="X118" s="572"/>
      <c r="Y118" s="529"/>
      <c r="Z118" s="528" t="s">
        <v>1532</v>
      </c>
      <c r="AA118" s="528"/>
      <c r="AB118" s="528"/>
      <c r="AC118" s="528"/>
      <c r="AD118" s="528"/>
      <c r="AE118" s="528"/>
      <c r="AF118" s="528" t="s">
        <v>1532</v>
      </c>
      <c r="AG118" s="557" t="s">
        <v>1446</v>
      </c>
      <c r="AH118" s="558" t="s">
        <v>1447</v>
      </c>
      <c r="AI118" s="553" t="s">
        <v>1448</v>
      </c>
      <c r="AJ118" s="533" t="s">
        <v>1812</v>
      </c>
      <c r="AK118" s="226"/>
    </row>
    <row r="119" spans="1:40" ht="57.75" customHeight="1">
      <c r="A119" s="626">
        <v>118</v>
      </c>
      <c r="B119" s="588" t="s">
        <v>614</v>
      </c>
      <c r="C119" s="587" t="s">
        <v>1939</v>
      </c>
      <c r="D119" s="600" t="s">
        <v>678</v>
      </c>
      <c r="E119" s="601" t="s">
        <v>1076</v>
      </c>
      <c r="F119" s="590" t="s">
        <v>1481</v>
      </c>
      <c r="G119" s="601" t="s">
        <v>669</v>
      </c>
      <c r="H119" s="588" t="s">
        <v>614</v>
      </c>
      <c r="I119" s="602" t="s">
        <v>1945</v>
      </c>
      <c r="J119" s="602" t="s">
        <v>1810</v>
      </c>
      <c r="K119" s="602" t="s">
        <v>669</v>
      </c>
      <c r="L119" s="601" t="s">
        <v>669</v>
      </c>
      <c r="M119" s="606" t="s">
        <v>1077</v>
      </c>
      <c r="N119" s="606" t="s">
        <v>1077</v>
      </c>
      <c r="O119" s="614" t="s">
        <v>669</v>
      </c>
      <c r="P119" s="607"/>
      <c r="Q119" s="607"/>
      <c r="R119" s="593"/>
      <c r="S119" s="593"/>
      <c r="T119" s="593"/>
      <c r="U119" s="599"/>
      <c r="V119" s="599"/>
      <c r="W119" s="599"/>
      <c r="X119" s="599"/>
      <c r="Y119" s="593"/>
      <c r="Z119" s="592"/>
      <c r="AA119" s="592"/>
      <c r="AB119" s="592"/>
      <c r="AC119" s="592"/>
      <c r="AD119" s="592"/>
      <c r="AE119" s="592"/>
      <c r="AF119" s="592" t="s">
        <v>1532</v>
      </c>
      <c r="AG119" s="594" t="s">
        <v>1449</v>
      </c>
      <c r="AH119" s="595" t="s">
        <v>1450</v>
      </c>
      <c r="AI119" s="596" t="s">
        <v>1451</v>
      </c>
      <c r="AJ119" s="602" t="s">
        <v>1810</v>
      </c>
      <c r="AK119" s="604" t="s">
        <v>1452</v>
      </c>
    </row>
    <row r="120" spans="1:40" ht="99.75" customHeight="1">
      <c r="A120" s="626">
        <v>119</v>
      </c>
      <c r="B120" s="618" t="s">
        <v>619</v>
      </c>
      <c r="C120" s="587" t="s">
        <v>1939</v>
      </c>
      <c r="D120" s="608" t="s">
        <v>678</v>
      </c>
      <c r="E120" s="601" t="s">
        <v>1076</v>
      </c>
      <c r="F120" s="590" t="s">
        <v>1481</v>
      </c>
      <c r="G120" s="609" t="s">
        <v>669</v>
      </c>
      <c r="H120" s="618" t="s">
        <v>619</v>
      </c>
      <c r="I120" s="614" t="s">
        <v>1945</v>
      </c>
      <c r="J120" s="602" t="s">
        <v>1810</v>
      </c>
      <c r="K120" s="602" t="s">
        <v>669</v>
      </c>
      <c r="L120" s="601" t="s">
        <v>669</v>
      </c>
      <c r="M120" s="606" t="s">
        <v>1077</v>
      </c>
      <c r="N120" s="606" t="s">
        <v>1077</v>
      </c>
      <c r="O120" s="614" t="s">
        <v>669</v>
      </c>
      <c r="P120" s="607"/>
      <c r="Q120" s="607"/>
      <c r="R120" s="593"/>
      <c r="S120" s="593"/>
      <c r="T120" s="593"/>
      <c r="U120" s="599"/>
      <c r="V120" s="599"/>
      <c r="W120" s="599"/>
      <c r="X120" s="599"/>
      <c r="Y120" s="593"/>
      <c r="Z120" s="592"/>
      <c r="AA120" s="592"/>
      <c r="AB120" s="592"/>
      <c r="AC120" s="592"/>
      <c r="AD120" s="592"/>
      <c r="AE120" s="592"/>
      <c r="AF120" s="592" t="s">
        <v>1532</v>
      </c>
      <c r="AG120" s="594" t="s">
        <v>1453</v>
      </c>
      <c r="AH120" s="595" t="s">
        <v>1454</v>
      </c>
      <c r="AI120" s="596" t="s">
        <v>1455</v>
      </c>
      <c r="AJ120" s="602" t="s">
        <v>1810</v>
      </c>
      <c r="AK120" s="709" t="s">
        <v>1456</v>
      </c>
      <c r="AL120" s="710"/>
      <c r="AM120" s="710"/>
    </row>
    <row r="121" spans="1:40" ht="82.5" customHeight="1">
      <c r="A121" s="626">
        <v>120</v>
      </c>
      <c r="B121" s="618" t="s">
        <v>625</v>
      </c>
      <c r="C121" s="587" t="s">
        <v>1939</v>
      </c>
      <c r="D121" s="608" t="s">
        <v>678</v>
      </c>
      <c r="E121" s="601" t="s">
        <v>1076</v>
      </c>
      <c r="F121" s="590" t="s">
        <v>1481</v>
      </c>
      <c r="G121" s="609" t="s">
        <v>669</v>
      </c>
      <c r="H121" s="618" t="s">
        <v>625</v>
      </c>
      <c r="I121" s="614" t="s">
        <v>1945</v>
      </c>
      <c r="J121" s="602" t="s">
        <v>1810</v>
      </c>
      <c r="K121" s="602" t="s">
        <v>669</v>
      </c>
      <c r="L121" s="601" t="s">
        <v>669</v>
      </c>
      <c r="M121" s="606" t="s">
        <v>1077</v>
      </c>
      <c r="N121" s="606" t="s">
        <v>1077</v>
      </c>
      <c r="O121" s="614" t="s">
        <v>669</v>
      </c>
      <c r="P121" s="607"/>
      <c r="Q121" s="607"/>
      <c r="R121" s="593"/>
      <c r="S121" s="593"/>
      <c r="T121" s="593"/>
      <c r="U121" s="599"/>
      <c r="V121" s="599"/>
      <c r="W121" s="599"/>
      <c r="X121" s="599"/>
      <c r="Y121" s="593"/>
      <c r="Z121" s="592"/>
      <c r="AA121" s="592"/>
      <c r="AB121" s="592"/>
      <c r="AC121" s="592"/>
      <c r="AD121" s="592"/>
      <c r="AE121" s="592"/>
      <c r="AF121" s="592" t="s">
        <v>1532</v>
      </c>
      <c r="AG121" s="594" t="s">
        <v>627</v>
      </c>
      <c r="AH121" s="595" t="s">
        <v>1457</v>
      </c>
      <c r="AI121" s="596" t="s">
        <v>1458</v>
      </c>
      <c r="AJ121" s="602" t="s">
        <v>1810</v>
      </c>
      <c r="AK121" s="597"/>
    </row>
    <row r="122" spans="1:40" ht="103.5" customHeight="1">
      <c r="A122" s="626">
        <v>121</v>
      </c>
      <c r="B122" s="618" t="s">
        <v>630</v>
      </c>
      <c r="C122" s="587" t="s">
        <v>1939</v>
      </c>
      <c r="D122" s="608" t="s">
        <v>678</v>
      </c>
      <c r="E122" s="601" t="s">
        <v>1076</v>
      </c>
      <c r="F122" s="590" t="s">
        <v>1481</v>
      </c>
      <c r="G122" s="609" t="s">
        <v>669</v>
      </c>
      <c r="H122" s="618" t="s">
        <v>630</v>
      </c>
      <c r="I122" s="614" t="s">
        <v>1945</v>
      </c>
      <c r="J122" s="602" t="s">
        <v>1810</v>
      </c>
      <c r="K122" s="602" t="s">
        <v>669</v>
      </c>
      <c r="L122" s="601" t="s">
        <v>669</v>
      </c>
      <c r="M122" s="606" t="s">
        <v>1077</v>
      </c>
      <c r="N122" s="606" t="s">
        <v>1077</v>
      </c>
      <c r="O122" s="614" t="s">
        <v>669</v>
      </c>
      <c r="P122" s="607"/>
      <c r="Q122" s="607"/>
      <c r="R122" s="593"/>
      <c r="S122" s="593"/>
      <c r="T122" s="593"/>
      <c r="U122" s="599"/>
      <c r="V122" s="599"/>
      <c r="W122" s="599"/>
      <c r="X122" s="599"/>
      <c r="Y122" s="593"/>
      <c r="Z122" s="592"/>
      <c r="AA122" s="592"/>
      <c r="AB122" s="592"/>
      <c r="AC122" s="592"/>
      <c r="AD122" s="592"/>
      <c r="AE122" s="592"/>
      <c r="AF122" s="592" t="s">
        <v>1532</v>
      </c>
      <c r="AG122" s="594" t="s">
        <v>1459</v>
      </c>
      <c r="AH122" s="595" t="s">
        <v>1460</v>
      </c>
      <c r="AI122" s="596" t="s">
        <v>1461</v>
      </c>
      <c r="AJ122" s="602" t="s">
        <v>1810</v>
      </c>
      <c r="AK122" s="597"/>
    </row>
    <row r="123" spans="1:40" s="215" customFormat="1" ht="18.75" customHeight="1">
      <c r="A123" s="626">
        <v>122</v>
      </c>
      <c r="B123" s="537" t="s">
        <v>637</v>
      </c>
      <c r="C123" s="587" t="s">
        <v>1939</v>
      </c>
      <c r="D123" s="538" t="s">
        <v>676</v>
      </c>
      <c r="E123" s="539" t="s">
        <v>669</v>
      </c>
      <c r="F123" s="539" t="s">
        <v>1481</v>
      </c>
      <c r="G123" s="539" t="s">
        <v>1813</v>
      </c>
      <c r="H123" s="537" t="s">
        <v>637</v>
      </c>
      <c r="I123" s="530" t="s">
        <v>669</v>
      </c>
      <c r="J123" s="530" t="s">
        <v>669</v>
      </c>
      <c r="K123" s="530" t="s">
        <v>669</v>
      </c>
      <c r="L123" s="539" t="s">
        <v>669</v>
      </c>
      <c r="M123" s="541" t="s">
        <v>1077</v>
      </c>
      <c r="N123" s="541" t="s">
        <v>1077</v>
      </c>
      <c r="O123" s="533" t="s">
        <v>1341</v>
      </c>
      <c r="P123" s="531">
        <v>166</v>
      </c>
      <c r="Q123" s="531"/>
      <c r="R123" s="529"/>
      <c r="S123" s="529"/>
      <c r="T123" s="529"/>
      <c r="U123" s="572"/>
      <c r="V123" s="572"/>
      <c r="W123" s="572"/>
      <c r="X123" s="572"/>
      <c r="Y123" s="529"/>
      <c r="Z123" s="528"/>
      <c r="AA123" s="528"/>
      <c r="AB123" s="528"/>
      <c r="AC123" s="528"/>
      <c r="AD123" s="528"/>
      <c r="AE123" s="528"/>
      <c r="AF123" s="528" t="s">
        <v>1341</v>
      </c>
      <c r="AG123" s="551" t="s">
        <v>639</v>
      </c>
      <c r="AH123" s="552" t="s">
        <v>489</v>
      </c>
      <c r="AI123" s="553" t="s">
        <v>490</v>
      </c>
      <c r="AJ123" s="530" t="s">
        <v>669</v>
      </c>
      <c r="AK123" s="226"/>
    </row>
    <row r="124" spans="1:40" s="215" customFormat="1" ht="51" customHeight="1">
      <c r="A124" s="626">
        <v>123</v>
      </c>
      <c r="B124" s="537" t="s">
        <v>640</v>
      </c>
      <c r="C124" s="587" t="s">
        <v>1939</v>
      </c>
      <c r="D124" s="538" t="s">
        <v>676</v>
      </c>
      <c r="E124" s="601" t="s">
        <v>1076</v>
      </c>
      <c r="F124" s="590" t="s">
        <v>1481</v>
      </c>
      <c r="G124" s="539" t="s">
        <v>669</v>
      </c>
      <c r="H124" s="537" t="s">
        <v>640</v>
      </c>
      <c r="I124" s="530" t="s">
        <v>669</v>
      </c>
      <c r="J124" s="530" t="s">
        <v>1810</v>
      </c>
      <c r="K124" s="530" t="s">
        <v>1814</v>
      </c>
      <c r="L124" s="539" t="s">
        <v>669</v>
      </c>
      <c r="M124" s="541" t="s">
        <v>1077</v>
      </c>
      <c r="N124" s="541" t="s">
        <v>1077</v>
      </c>
      <c r="O124" s="533" t="s">
        <v>1714</v>
      </c>
      <c r="P124" s="531">
        <v>167</v>
      </c>
      <c r="Q124" s="531"/>
      <c r="R124" s="529"/>
      <c r="S124" s="529"/>
      <c r="T124" s="529"/>
      <c r="U124" s="572" t="s">
        <v>640</v>
      </c>
      <c r="V124" s="572"/>
      <c r="W124" s="572"/>
      <c r="X124" s="572"/>
      <c r="Y124" s="529"/>
      <c r="Z124" s="528" t="s">
        <v>1532</v>
      </c>
      <c r="AA124" s="528"/>
      <c r="AB124" s="528"/>
      <c r="AC124" s="528"/>
      <c r="AD124" s="528"/>
      <c r="AE124" s="528"/>
      <c r="AF124" s="528" t="s">
        <v>1532</v>
      </c>
      <c r="AG124" s="557" t="s">
        <v>1462</v>
      </c>
      <c r="AH124" s="558" t="s">
        <v>2</v>
      </c>
      <c r="AI124" s="553" t="s">
        <v>3</v>
      </c>
      <c r="AJ124" s="530" t="s">
        <v>1810</v>
      </c>
      <c r="AK124" s="226"/>
    </row>
    <row r="125" spans="1:40" s="215" customFormat="1" ht="58.5" customHeight="1">
      <c r="A125" s="626">
        <v>124</v>
      </c>
      <c r="B125" s="537" t="s">
        <v>4</v>
      </c>
      <c r="C125" s="587" t="s">
        <v>1939</v>
      </c>
      <c r="D125" s="538" t="s">
        <v>676</v>
      </c>
      <c r="E125" s="601" t="s">
        <v>1076</v>
      </c>
      <c r="F125" s="590" t="s">
        <v>1481</v>
      </c>
      <c r="G125" s="539" t="s">
        <v>669</v>
      </c>
      <c r="H125" s="537" t="s">
        <v>4</v>
      </c>
      <c r="I125" s="530" t="s">
        <v>669</v>
      </c>
      <c r="J125" s="530" t="s">
        <v>1810</v>
      </c>
      <c r="K125" s="530" t="s">
        <v>1814</v>
      </c>
      <c r="L125" s="539" t="s">
        <v>669</v>
      </c>
      <c r="M125" s="541" t="s">
        <v>1077</v>
      </c>
      <c r="N125" s="541" t="s">
        <v>1077</v>
      </c>
      <c r="O125" s="533" t="s">
        <v>1714</v>
      </c>
      <c r="P125" s="531">
        <v>168</v>
      </c>
      <c r="Q125" s="531"/>
      <c r="R125" s="529"/>
      <c r="S125" s="529"/>
      <c r="T125" s="529"/>
      <c r="U125" s="572" t="s">
        <v>4</v>
      </c>
      <c r="V125" s="572"/>
      <c r="W125" s="572"/>
      <c r="X125" s="572"/>
      <c r="Y125" s="529"/>
      <c r="Z125" s="528" t="s">
        <v>1532</v>
      </c>
      <c r="AA125" s="528"/>
      <c r="AB125" s="528"/>
      <c r="AC125" s="528"/>
      <c r="AD125" s="528"/>
      <c r="AE125" s="528"/>
      <c r="AF125" s="528" t="s">
        <v>1532</v>
      </c>
      <c r="AG125" s="557">
        <v>1</v>
      </c>
      <c r="AH125" s="558" t="s">
        <v>6</v>
      </c>
      <c r="AI125" s="553" t="s">
        <v>7</v>
      </c>
      <c r="AJ125" s="530" t="s">
        <v>1810</v>
      </c>
      <c r="AK125" s="226"/>
    </row>
    <row r="126" spans="1:40" ht="31.5" customHeight="1">
      <c r="A126" s="626">
        <v>125</v>
      </c>
      <c r="B126" s="619" t="s">
        <v>625</v>
      </c>
      <c r="C126" s="587" t="s">
        <v>1939</v>
      </c>
      <c r="D126" s="608" t="s">
        <v>678</v>
      </c>
      <c r="E126" s="601" t="s">
        <v>1076</v>
      </c>
      <c r="F126" s="590" t="s">
        <v>1481</v>
      </c>
      <c r="G126" s="609" t="s">
        <v>669</v>
      </c>
      <c r="H126" s="619" t="s">
        <v>625</v>
      </c>
      <c r="I126" s="614" t="s">
        <v>1945</v>
      </c>
      <c r="J126" s="602" t="s">
        <v>1810</v>
      </c>
      <c r="K126" s="602" t="s">
        <v>669</v>
      </c>
      <c r="L126" s="601" t="s">
        <v>669</v>
      </c>
      <c r="M126" s="606" t="s">
        <v>1077</v>
      </c>
      <c r="N126" s="606" t="s">
        <v>1077</v>
      </c>
      <c r="O126" s="614" t="s">
        <v>669</v>
      </c>
      <c r="P126" s="607"/>
      <c r="Q126" s="607"/>
      <c r="R126" s="593"/>
      <c r="S126" s="593"/>
      <c r="T126" s="593"/>
      <c r="U126" s="599"/>
      <c r="V126" s="599"/>
      <c r="W126" s="599"/>
      <c r="X126" s="599"/>
      <c r="Y126" s="593"/>
      <c r="Z126" s="592"/>
      <c r="AA126" s="592"/>
      <c r="AB126" s="592"/>
      <c r="AC126" s="592"/>
      <c r="AD126" s="592"/>
      <c r="AE126" s="592"/>
      <c r="AF126" s="592" t="s">
        <v>1532</v>
      </c>
      <c r="AG126" s="615"/>
      <c r="AH126" s="616"/>
      <c r="AI126" s="596"/>
      <c r="AJ126" s="602" t="s">
        <v>1810</v>
      </c>
      <c r="AK126" s="597"/>
    </row>
    <row r="127" spans="1:40" s="215" customFormat="1" ht="75" customHeight="1">
      <c r="A127" s="626">
        <v>126</v>
      </c>
      <c r="B127" s="537" t="s">
        <v>14</v>
      </c>
      <c r="C127" s="550" t="s">
        <v>1940</v>
      </c>
      <c r="D127" s="538" t="s">
        <v>676</v>
      </c>
      <c r="E127" s="539" t="s">
        <v>1076</v>
      </c>
      <c r="F127" s="539" t="s">
        <v>1481</v>
      </c>
      <c r="G127" s="539" t="s">
        <v>669</v>
      </c>
      <c r="H127" s="537" t="s">
        <v>14</v>
      </c>
      <c r="I127" s="530" t="s">
        <v>1815</v>
      </c>
      <c r="J127" s="530" t="s">
        <v>1810</v>
      </c>
      <c r="K127" s="530" t="s">
        <v>1816</v>
      </c>
      <c r="L127" s="539" t="s">
        <v>669</v>
      </c>
      <c r="M127" s="541" t="s">
        <v>1077</v>
      </c>
      <c r="N127" s="541" t="s">
        <v>1077</v>
      </c>
      <c r="O127" s="530" t="s">
        <v>1714</v>
      </c>
      <c r="P127" s="531">
        <v>170</v>
      </c>
      <c r="Q127" s="531">
        <v>171</v>
      </c>
      <c r="R127" s="529"/>
      <c r="S127" s="529"/>
      <c r="T127" s="529"/>
      <c r="U127" s="572" t="s">
        <v>1917</v>
      </c>
      <c r="V127" s="572" t="s">
        <v>1918</v>
      </c>
      <c r="W127" s="572"/>
      <c r="X127" s="572"/>
      <c r="Y127" s="529"/>
      <c r="Z127" s="528" t="s">
        <v>1532</v>
      </c>
      <c r="AA127" s="528" t="s">
        <v>1532</v>
      </c>
      <c r="AB127" s="528"/>
      <c r="AC127" s="528"/>
      <c r="AD127" s="528"/>
      <c r="AE127" s="528"/>
      <c r="AF127" s="528" t="s">
        <v>1532</v>
      </c>
      <c r="AG127" s="557" t="s">
        <v>1463</v>
      </c>
      <c r="AH127" s="558" t="s">
        <v>1423</v>
      </c>
      <c r="AI127" s="553" t="s">
        <v>1424</v>
      </c>
      <c r="AJ127" s="530" t="s">
        <v>1810</v>
      </c>
      <c r="AK127" s="711" t="s">
        <v>1464</v>
      </c>
      <c r="AL127" s="712"/>
      <c r="AM127" s="712"/>
      <c r="AN127" s="712"/>
    </row>
    <row r="128" spans="1:40" s="215" customFormat="1" ht="72">
      <c r="A128" s="626">
        <v>127</v>
      </c>
      <c r="B128" s="537" t="s">
        <v>18</v>
      </c>
      <c r="C128" s="550" t="s">
        <v>1940</v>
      </c>
      <c r="D128" s="538" t="s">
        <v>676</v>
      </c>
      <c r="E128" s="539" t="s">
        <v>669</v>
      </c>
      <c r="F128" s="539" t="s">
        <v>1481</v>
      </c>
      <c r="G128" s="530" t="s">
        <v>1817</v>
      </c>
      <c r="H128" s="537" t="s">
        <v>18</v>
      </c>
      <c r="I128" s="530" t="s">
        <v>669</v>
      </c>
      <c r="J128" s="530" t="s">
        <v>669</v>
      </c>
      <c r="K128" s="530" t="s">
        <v>669</v>
      </c>
      <c r="L128" s="539" t="s">
        <v>669</v>
      </c>
      <c r="M128" s="539" t="s">
        <v>1077</v>
      </c>
      <c r="N128" s="539" t="s">
        <v>1077</v>
      </c>
      <c r="O128" s="533" t="s">
        <v>1341</v>
      </c>
      <c r="P128" s="531">
        <v>172</v>
      </c>
      <c r="Q128" s="531">
        <v>170</v>
      </c>
      <c r="R128" s="529"/>
      <c r="S128" s="529"/>
      <c r="T128" s="529"/>
      <c r="U128" s="572"/>
      <c r="V128" s="572"/>
      <c r="W128" s="572"/>
      <c r="X128" s="572"/>
      <c r="Y128" s="529"/>
      <c r="Z128" s="528"/>
      <c r="AA128" s="528"/>
      <c r="AB128" s="528"/>
      <c r="AC128" s="528"/>
      <c r="AD128" s="528"/>
      <c r="AE128" s="528"/>
      <c r="AF128" s="528" t="s">
        <v>1341</v>
      </c>
      <c r="AG128" s="551"/>
      <c r="AH128" s="552"/>
      <c r="AI128" s="553"/>
      <c r="AJ128" s="530" t="s">
        <v>669</v>
      </c>
      <c r="AK128" s="226"/>
    </row>
    <row r="129" spans="1:37" s="215" customFormat="1" ht="45" customHeight="1">
      <c r="A129" s="626">
        <v>128</v>
      </c>
      <c r="B129" s="537" t="s">
        <v>19</v>
      </c>
      <c r="C129" s="550" t="s">
        <v>1940</v>
      </c>
      <c r="D129" s="538" t="s">
        <v>676</v>
      </c>
      <c r="E129" s="539" t="s">
        <v>1076</v>
      </c>
      <c r="F129" s="539" t="s">
        <v>1481</v>
      </c>
      <c r="G129" s="539" t="s">
        <v>669</v>
      </c>
      <c r="H129" s="537" t="s">
        <v>19</v>
      </c>
      <c r="I129" s="530" t="s">
        <v>1818</v>
      </c>
      <c r="J129" s="530" t="s">
        <v>1810</v>
      </c>
      <c r="K129" s="530" t="s">
        <v>1816</v>
      </c>
      <c r="L129" s="539" t="s">
        <v>669</v>
      </c>
      <c r="M129" s="541" t="s">
        <v>1077</v>
      </c>
      <c r="N129" s="541" t="s">
        <v>1077</v>
      </c>
      <c r="O129" s="530" t="s">
        <v>1714</v>
      </c>
      <c r="P129" s="531">
        <v>173</v>
      </c>
      <c r="Q129" s="531">
        <v>170</v>
      </c>
      <c r="R129" s="529"/>
      <c r="S129" s="529"/>
      <c r="T129" s="529"/>
      <c r="U129" s="572" t="s">
        <v>1919</v>
      </c>
      <c r="V129" s="572" t="s">
        <v>1918</v>
      </c>
      <c r="W129" s="572"/>
      <c r="X129" s="572"/>
      <c r="Y129" s="529"/>
      <c r="Z129" s="528" t="s">
        <v>1532</v>
      </c>
      <c r="AA129" s="528" t="s">
        <v>1532</v>
      </c>
      <c r="AB129" s="528"/>
      <c r="AC129" s="528"/>
      <c r="AD129" s="528"/>
      <c r="AE129" s="528"/>
      <c r="AF129" s="528" t="s">
        <v>1532</v>
      </c>
      <c r="AG129" s="557" t="s">
        <v>1463</v>
      </c>
      <c r="AH129" s="558" t="s">
        <v>1423</v>
      </c>
      <c r="AI129" s="553" t="s">
        <v>1465</v>
      </c>
      <c r="AJ129" s="530" t="s">
        <v>1810</v>
      </c>
      <c r="AK129" s="226"/>
    </row>
    <row r="130" spans="1:37" s="215" customFormat="1" ht="41.25" customHeight="1">
      <c r="A130" s="626">
        <v>129</v>
      </c>
      <c r="B130" s="548" t="s">
        <v>22</v>
      </c>
      <c r="C130" s="550" t="s">
        <v>1940</v>
      </c>
      <c r="D130" s="538" t="s">
        <v>676</v>
      </c>
      <c r="E130" s="539" t="s">
        <v>1076</v>
      </c>
      <c r="F130" s="539" t="s">
        <v>1481</v>
      </c>
      <c r="G130" s="539" t="s">
        <v>669</v>
      </c>
      <c r="H130" s="548" t="s">
        <v>22</v>
      </c>
      <c r="I130" s="530" t="s">
        <v>1821</v>
      </c>
      <c r="J130" s="530" t="s">
        <v>1810</v>
      </c>
      <c r="K130" s="530" t="s">
        <v>1816</v>
      </c>
      <c r="L130" s="539" t="s">
        <v>669</v>
      </c>
      <c r="M130" s="541" t="s">
        <v>1077</v>
      </c>
      <c r="N130" s="541" t="s">
        <v>1077</v>
      </c>
      <c r="O130" s="530" t="s">
        <v>1714</v>
      </c>
      <c r="P130" s="531">
        <v>174</v>
      </c>
      <c r="Q130" s="531">
        <v>173</v>
      </c>
      <c r="R130" s="529"/>
      <c r="S130" s="529"/>
      <c r="T130" s="529"/>
      <c r="U130" s="572" t="s">
        <v>1920</v>
      </c>
      <c r="V130" s="572" t="s">
        <v>1919</v>
      </c>
      <c r="W130" s="572"/>
      <c r="X130" s="572"/>
      <c r="Y130" s="529"/>
      <c r="Z130" s="528" t="s">
        <v>1532</v>
      </c>
      <c r="AA130" s="528" t="s">
        <v>1532</v>
      </c>
      <c r="AB130" s="528"/>
      <c r="AC130" s="528"/>
      <c r="AD130" s="528"/>
      <c r="AE130" s="528"/>
      <c r="AF130" s="528" t="s">
        <v>1532</v>
      </c>
      <c r="AG130" s="557" t="s">
        <v>1463</v>
      </c>
      <c r="AH130" s="558" t="s">
        <v>1423</v>
      </c>
      <c r="AI130" s="553" t="s">
        <v>1465</v>
      </c>
      <c r="AJ130" s="530" t="s">
        <v>1810</v>
      </c>
      <c r="AK130" s="226"/>
    </row>
    <row r="131" spans="1:37" s="215" customFormat="1" ht="41.25" customHeight="1">
      <c r="A131" s="626">
        <v>130</v>
      </c>
      <c r="B131" s="537" t="s">
        <v>23</v>
      </c>
      <c r="C131" s="550" t="s">
        <v>1940</v>
      </c>
      <c r="D131" s="538" t="s">
        <v>676</v>
      </c>
      <c r="E131" s="539" t="s">
        <v>1076</v>
      </c>
      <c r="F131" s="539" t="s">
        <v>1481</v>
      </c>
      <c r="G131" s="539" t="s">
        <v>669</v>
      </c>
      <c r="H131" s="537" t="s">
        <v>1819</v>
      </c>
      <c r="I131" s="530" t="s">
        <v>1820</v>
      </c>
      <c r="J131" s="530" t="s">
        <v>1810</v>
      </c>
      <c r="K131" s="530" t="s">
        <v>1816</v>
      </c>
      <c r="L131" s="539" t="s">
        <v>669</v>
      </c>
      <c r="M131" s="541" t="s">
        <v>1077</v>
      </c>
      <c r="N131" s="541" t="s">
        <v>1077</v>
      </c>
      <c r="O131" s="530" t="s">
        <v>1714</v>
      </c>
      <c r="P131" s="531">
        <v>175</v>
      </c>
      <c r="Q131" s="531">
        <v>170</v>
      </c>
      <c r="R131" s="529"/>
      <c r="S131" s="529"/>
      <c r="T131" s="529"/>
      <c r="U131" s="572" t="s">
        <v>1921</v>
      </c>
      <c r="V131" s="572" t="s">
        <v>1918</v>
      </c>
      <c r="W131" s="572"/>
      <c r="X131" s="572"/>
      <c r="Y131" s="529"/>
      <c r="Z131" s="528" t="s">
        <v>1532</v>
      </c>
      <c r="AA131" s="528" t="s">
        <v>1532</v>
      </c>
      <c r="AB131" s="528"/>
      <c r="AC131" s="528"/>
      <c r="AD131" s="528"/>
      <c r="AE131" s="528"/>
      <c r="AF131" s="528" t="s">
        <v>1532</v>
      </c>
      <c r="AG131" s="557" t="s">
        <v>1463</v>
      </c>
      <c r="AH131" s="558" t="s">
        <v>1423</v>
      </c>
      <c r="AI131" s="553" t="s">
        <v>1465</v>
      </c>
      <c r="AJ131" s="530" t="s">
        <v>1810</v>
      </c>
      <c r="AK131" s="226"/>
    </row>
    <row r="132" spans="1:37" s="215" customFormat="1" ht="41.25" customHeight="1">
      <c r="A132" s="626">
        <v>131</v>
      </c>
      <c r="B132" s="548" t="s">
        <v>26</v>
      </c>
      <c r="C132" s="550" t="s">
        <v>1940</v>
      </c>
      <c r="D132" s="538" t="s">
        <v>676</v>
      </c>
      <c r="E132" s="539" t="s">
        <v>1076</v>
      </c>
      <c r="F132" s="539" t="s">
        <v>1481</v>
      </c>
      <c r="G132" s="530" t="s">
        <v>1822</v>
      </c>
      <c r="H132" s="548" t="s">
        <v>1823</v>
      </c>
      <c r="I132" s="530" t="s">
        <v>1824</v>
      </c>
      <c r="J132" s="530" t="s">
        <v>1810</v>
      </c>
      <c r="K132" s="530" t="s">
        <v>669</v>
      </c>
      <c r="L132" s="539" t="s">
        <v>669</v>
      </c>
      <c r="M132" s="541" t="s">
        <v>1077</v>
      </c>
      <c r="N132" s="541" t="s">
        <v>1077</v>
      </c>
      <c r="O132" s="530" t="s">
        <v>1714</v>
      </c>
      <c r="P132" s="531">
        <v>170</v>
      </c>
      <c r="Q132" s="531">
        <v>176</v>
      </c>
      <c r="R132" s="529"/>
      <c r="S132" s="529"/>
      <c r="T132" s="529"/>
      <c r="U132" s="572" t="s">
        <v>1922</v>
      </c>
      <c r="V132" s="572" t="s">
        <v>1923</v>
      </c>
      <c r="W132" s="572"/>
      <c r="X132" s="572"/>
      <c r="Y132" s="529"/>
      <c r="Z132" s="528" t="s">
        <v>1532</v>
      </c>
      <c r="AA132" s="528" t="s">
        <v>1532</v>
      </c>
      <c r="AB132" s="528"/>
      <c r="AC132" s="528"/>
      <c r="AD132" s="528"/>
      <c r="AE132" s="528"/>
      <c r="AF132" s="528" t="s">
        <v>1532</v>
      </c>
      <c r="AG132" s="557" t="s">
        <v>1463</v>
      </c>
      <c r="AH132" s="558" t="s">
        <v>1423</v>
      </c>
      <c r="AI132" s="553" t="s">
        <v>1424</v>
      </c>
      <c r="AJ132" s="530" t="s">
        <v>1810</v>
      </c>
      <c r="AK132" s="226"/>
    </row>
    <row r="133" spans="1:37" ht="66" customHeight="1">
      <c r="A133" s="626">
        <v>132</v>
      </c>
      <c r="B133" s="619" t="s">
        <v>30</v>
      </c>
      <c r="C133" s="550" t="s">
        <v>1940</v>
      </c>
      <c r="D133" s="600" t="s">
        <v>678</v>
      </c>
      <c r="E133" s="601" t="s">
        <v>1076</v>
      </c>
      <c r="F133" s="590" t="s">
        <v>1481</v>
      </c>
      <c r="G133" s="601" t="s">
        <v>669</v>
      </c>
      <c r="H133" s="619" t="s">
        <v>30</v>
      </c>
      <c r="I133" s="602" t="s">
        <v>1945</v>
      </c>
      <c r="J133" s="602" t="s">
        <v>1810</v>
      </c>
      <c r="K133" s="602" t="s">
        <v>669</v>
      </c>
      <c r="L133" s="601" t="s">
        <v>669</v>
      </c>
      <c r="M133" s="606" t="s">
        <v>1077</v>
      </c>
      <c r="N133" s="606" t="s">
        <v>1077</v>
      </c>
      <c r="O133" s="602" t="s">
        <v>669</v>
      </c>
      <c r="P133" s="607"/>
      <c r="Q133" s="607"/>
      <c r="R133" s="593"/>
      <c r="S133" s="593"/>
      <c r="T133" s="593"/>
      <c r="U133" s="599"/>
      <c r="V133" s="599"/>
      <c r="W133" s="599"/>
      <c r="X133" s="599"/>
      <c r="Y133" s="593"/>
      <c r="Z133" s="592"/>
      <c r="AA133" s="592"/>
      <c r="AB133" s="592"/>
      <c r="AC133" s="592"/>
      <c r="AD133" s="592"/>
      <c r="AE133" s="592"/>
      <c r="AF133" s="592" t="s">
        <v>1532</v>
      </c>
      <c r="AG133" s="594" t="s">
        <v>452</v>
      </c>
      <c r="AH133" s="595" t="s">
        <v>1468</v>
      </c>
      <c r="AI133" s="596" t="s">
        <v>1469</v>
      </c>
      <c r="AJ133" s="602" t="s">
        <v>1810</v>
      </c>
      <c r="AK133" s="597"/>
    </row>
    <row r="134" spans="1:37" s="215" customFormat="1" ht="132">
      <c r="A134" s="626">
        <v>133</v>
      </c>
      <c r="B134" s="548" t="s">
        <v>33</v>
      </c>
      <c r="C134" s="550" t="s">
        <v>1940</v>
      </c>
      <c r="D134" s="538" t="s">
        <v>676</v>
      </c>
      <c r="E134" s="539" t="s">
        <v>1076</v>
      </c>
      <c r="F134" s="539" t="s">
        <v>1481</v>
      </c>
      <c r="G134" s="539" t="s">
        <v>669</v>
      </c>
      <c r="H134" s="548" t="s">
        <v>1828</v>
      </c>
      <c r="I134" s="530" t="s">
        <v>1826</v>
      </c>
      <c r="J134" s="530" t="s">
        <v>1810</v>
      </c>
      <c r="K134" s="530" t="s">
        <v>1825</v>
      </c>
      <c r="L134" s="539" t="s">
        <v>669</v>
      </c>
      <c r="M134" s="541" t="s">
        <v>1077</v>
      </c>
      <c r="N134" s="541" t="s">
        <v>1077</v>
      </c>
      <c r="O134" s="530" t="s">
        <v>1714</v>
      </c>
      <c r="P134" s="531">
        <v>178</v>
      </c>
      <c r="Q134" s="531">
        <v>179</v>
      </c>
      <c r="R134" s="529"/>
      <c r="S134" s="529"/>
      <c r="T134" s="529"/>
      <c r="U134" s="572" t="s">
        <v>1924</v>
      </c>
      <c r="V134" s="572" t="s">
        <v>1925</v>
      </c>
      <c r="W134" s="572"/>
      <c r="X134" s="572"/>
      <c r="Y134" s="529"/>
      <c r="Z134" s="528" t="s">
        <v>1532</v>
      </c>
      <c r="AA134" s="528" t="s">
        <v>1532</v>
      </c>
      <c r="AB134" s="528"/>
      <c r="AC134" s="528"/>
      <c r="AD134" s="528"/>
      <c r="AE134" s="528"/>
      <c r="AF134" s="528" t="s">
        <v>1532</v>
      </c>
      <c r="AG134" s="557" t="s">
        <v>1463</v>
      </c>
      <c r="AH134" s="558" t="s">
        <v>1423</v>
      </c>
      <c r="AI134" s="553" t="s">
        <v>1424</v>
      </c>
      <c r="AJ134" s="530" t="s">
        <v>1810</v>
      </c>
      <c r="AK134" s="226"/>
    </row>
    <row r="135" spans="1:37" s="215" customFormat="1" ht="132">
      <c r="A135" s="626">
        <v>134</v>
      </c>
      <c r="B135" s="548" t="s">
        <v>35</v>
      </c>
      <c r="C135" s="550" t="s">
        <v>1940</v>
      </c>
      <c r="D135" s="538" t="s">
        <v>676</v>
      </c>
      <c r="E135" s="539" t="s">
        <v>1076</v>
      </c>
      <c r="F135" s="539" t="s">
        <v>1481</v>
      </c>
      <c r="G135" s="539" t="s">
        <v>669</v>
      </c>
      <c r="H135" s="548" t="s">
        <v>1829</v>
      </c>
      <c r="I135" s="530" t="s">
        <v>1827</v>
      </c>
      <c r="J135" s="530" t="s">
        <v>1810</v>
      </c>
      <c r="K135" s="530" t="s">
        <v>1825</v>
      </c>
      <c r="L135" s="539" t="s">
        <v>669</v>
      </c>
      <c r="M135" s="541" t="s">
        <v>1077</v>
      </c>
      <c r="N135" s="541" t="s">
        <v>1077</v>
      </c>
      <c r="O135" s="530" t="s">
        <v>1714</v>
      </c>
      <c r="P135" s="531">
        <v>180</v>
      </c>
      <c r="Q135" s="531">
        <v>179</v>
      </c>
      <c r="R135" s="529"/>
      <c r="S135" s="529"/>
      <c r="T135" s="529"/>
      <c r="U135" s="572" t="s">
        <v>1926</v>
      </c>
      <c r="V135" s="572" t="s">
        <v>1925</v>
      </c>
      <c r="W135" s="572"/>
      <c r="X135" s="572"/>
      <c r="Y135" s="529"/>
      <c r="Z135" s="528" t="s">
        <v>1532</v>
      </c>
      <c r="AA135" s="528" t="s">
        <v>1532</v>
      </c>
      <c r="AB135" s="528"/>
      <c r="AC135" s="528"/>
      <c r="AD135" s="528"/>
      <c r="AE135" s="528"/>
      <c r="AF135" s="528" t="s">
        <v>1532</v>
      </c>
      <c r="AG135" s="557" t="s">
        <v>1463</v>
      </c>
      <c r="AH135" s="558" t="s">
        <v>1423</v>
      </c>
      <c r="AI135" s="553" t="s">
        <v>1424</v>
      </c>
      <c r="AJ135" s="530" t="s">
        <v>1810</v>
      </c>
      <c r="AK135" s="226"/>
    </row>
    <row r="136" spans="1:37" s="215" customFormat="1" ht="37.5" customHeight="1">
      <c r="A136" s="626">
        <v>135</v>
      </c>
      <c r="B136" s="549" t="s">
        <v>37</v>
      </c>
      <c r="C136" s="550" t="s">
        <v>1940</v>
      </c>
      <c r="D136" s="540" t="s">
        <v>676</v>
      </c>
      <c r="E136" s="541" t="s">
        <v>1076</v>
      </c>
      <c r="F136" s="541" t="s">
        <v>1481</v>
      </c>
      <c r="G136" s="541" t="s">
        <v>669</v>
      </c>
      <c r="H136" s="549" t="s">
        <v>1831</v>
      </c>
      <c r="I136" s="532" t="s">
        <v>1830</v>
      </c>
      <c r="J136" s="530" t="s">
        <v>1810</v>
      </c>
      <c r="K136" s="530" t="s">
        <v>1825</v>
      </c>
      <c r="L136" s="539" t="s">
        <v>669</v>
      </c>
      <c r="M136" s="541" t="s">
        <v>1077</v>
      </c>
      <c r="N136" s="541" t="s">
        <v>1077</v>
      </c>
      <c r="O136" s="530" t="s">
        <v>1714</v>
      </c>
      <c r="P136" s="531">
        <v>181</v>
      </c>
      <c r="Q136" s="531"/>
      <c r="R136" s="529"/>
      <c r="S136" s="529"/>
      <c r="T136" s="529"/>
      <c r="U136" s="572" t="s">
        <v>1924</v>
      </c>
      <c r="V136" s="572" t="s">
        <v>1924</v>
      </c>
      <c r="W136" s="572"/>
      <c r="X136" s="572"/>
      <c r="Y136" s="529"/>
      <c r="Z136" s="528" t="s">
        <v>1532</v>
      </c>
      <c r="AA136" s="528" t="s">
        <v>1532</v>
      </c>
      <c r="AB136" s="528"/>
      <c r="AC136" s="528"/>
      <c r="AD136" s="528"/>
      <c r="AE136" s="528"/>
      <c r="AF136" s="528" t="s">
        <v>1532</v>
      </c>
      <c r="AG136" s="557" t="s">
        <v>1463</v>
      </c>
      <c r="AH136" s="558" t="s">
        <v>1423</v>
      </c>
      <c r="AI136" s="553" t="s">
        <v>1424</v>
      </c>
      <c r="AJ136" s="530" t="s">
        <v>1810</v>
      </c>
      <c r="AK136" s="226"/>
    </row>
    <row r="137" spans="1:37" s="215" customFormat="1" ht="42.75" customHeight="1">
      <c r="A137" s="626">
        <v>136</v>
      </c>
      <c r="B137" s="549" t="s">
        <v>39</v>
      </c>
      <c r="C137" s="550" t="s">
        <v>1940</v>
      </c>
      <c r="D137" s="540" t="s">
        <v>676</v>
      </c>
      <c r="E137" s="541" t="s">
        <v>1076</v>
      </c>
      <c r="F137" s="541" t="s">
        <v>1481</v>
      </c>
      <c r="G137" s="541" t="s">
        <v>669</v>
      </c>
      <c r="H137" s="549" t="s">
        <v>39</v>
      </c>
      <c r="I137" s="532" t="s">
        <v>1832</v>
      </c>
      <c r="J137" s="530" t="s">
        <v>1810</v>
      </c>
      <c r="K137" s="530" t="s">
        <v>1825</v>
      </c>
      <c r="L137" s="539" t="s">
        <v>669</v>
      </c>
      <c r="M137" s="541" t="s">
        <v>1077</v>
      </c>
      <c r="N137" s="541" t="s">
        <v>1077</v>
      </c>
      <c r="O137" s="530" t="s">
        <v>1714</v>
      </c>
      <c r="P137" s="531">
        <v>182</v>
      </c>
      <c r="Q137" s="531"/>
      <c r="R137" s="529"/>
      <c r="S137" s="529"/>
      <c r="T137" s="529"/>
      <c r="U137" s="572" t="s">
        <v>1926</v>
      </c>
      <c r="V137" s="572" t="s">
        <v>1926</v>
      </c>
      <c r="W137" s="572"/>
      <c r="X137" s="572"/>
      <c r="Y137" s="529"/>
      <c r="Z137" s="528" t="s">
        <v>1532</v>
      </c>
      <c r="AA137" s="528" t="s">
        <v>1532</v>
      </c>
      <c r="AB137" s="528"/>
      <c r="AC137" s="528"/>
      <c r="AD137" s="528"/>
      <c r="AE137" s="528"/>
      <c r="AF137" s="528" t="s">
        <v>1532</v>
      </c>
      <c r="AG137" s="557" t="s">
        <v>1463</v>
      </c>
      <c r="AH137" s="558" t="s">
        <v>1423</v>
      </c>
      <c r="AI137" s="553" t="s">
        <v>1424</v>
      </c>
      <c r="AJ137" s="530" t="s">
        <v>1810</v>
      </c>
      <c r="AK137" s="226" t="s">
        <v>1397</v>
      </c>
    </row>
    <row r="138" spans="1:37" s="215" customFormat="1" ht="35.25" customHeight="1">
      <c r="A138" s="626">
        <v>137</v>
      </c>
      <c r="B138" s="537" t="s">
        <v>42</v>
      </c>
      <c r="C138" s="550" t="s">
        <v>1940</v>
      </c>
      <c r="D138" s="538" t="s">
        <v>676</v>
      </c>
      <c r="E138" s="539" t="s">
        <v>1077</v>
      </c>
      <c r="F138" s="539" t="s">
        <v>1341</v>
      </c>
      <c r="G138" s="530" t="s">
        <v>1732</v>
      </c>
      <c r="H138" s="537" t="s">
        <v>42</v>
      </c>
      <c r="I138" s="530" t="s">
        <v>1833</v>
      </c>
      <c r="J138" s="530" t="s">
        <v>1063</v>
      </c>
      <c r="K138" s="530" t="s">
        <v>669</v>
      </c>
      <c r="L138" s="539" t="s">
        <v>669</v>
      </c>
      <c r="M138" s="541" t="s">
        <v>1077</v>
      </c>
      <c r="N138" s="541" t="s">
        <v>1077</v>
      </c>
      <c r="O138" s="530" t="s">
        <v>1063</v>
      </c>
      <c r="P138" s="531">
        <v>179</v>
      </c>
      <c r="Q138" s="531">
        <v>93</v>
      </c>
      <c r="R138" s="529"/>
      <c r="S138" s="529"/>
      <c r="T138" s="529"/>
      <c r="U138" s="572"/>
      <c r="V138" s="572"/>
      <c r="W138" s="572"/>
      <c r="X138" s="572"/>
      <c r="Y138" s="529"/>
      <c r="Z138" s="528"/>
      <c r="AA138" s="528"/>
      <c r="AB138" s="528"/>
      <c r="AC138" s="528"/>
      <c r="AD138" s="528"/>
      <c r="AE138" s="528"/>
      <c r="AF138" s="528" t="s">
        <v>1063</v>
      </c>
      <c r="AG138" s="557" t="s">
        <v>1463</v>
      </c>
      <c r="AH138" s="558" t="s">
        <v>1423</v>
      </c>
      <c r="AI138" s="553" t="s">
        <v>1424</v>
      </c>
      <c r="AJ138" s="530" t="s">
        <v>1063</v>
      </c>
      <c r="AK138" s="226" t="s">
        <v>1397</v>
      </c>
    </row>
    <row r="139" spans="1:37" ht="66" customHeight="1">
      <c r="A139" s="626">
        <v>138</v>
      </c>
      <c r="B139" s="618" t="s">
        <v>44</v>
      </c>
      <c r="C139" s="550" t="s">
        <v>1940</v>
      </c>
      <c r="D139" s="608" t="s">
        <v>678</v>
      </c>
      <c r="E139" s="601" t="s">
        <v>1076</v>
      </c>
      <c r="F139" s="590" t="s">
        <v>1481</v>
      </c>
      <c r="G139" s="609" t="s">
        <v>669</v>
      </c>
      <c r="H139" s="618" t="s">
        <v>44</v>
      </c>
      <c r="I139" s="614" t="s">
        <v>1945</v>
      </c>
      <c r="J139" s="602" t="s">
        <v>1810</v>
      </c>
      <c r="K139" s="602" t="s">
        <v>669</v>
      </c>
      <c r="L139" s="601" t="s">
        <v>669</v>
      </c>
      <c r="M139" s="606" t="s">
        <v>1077</v>
      </c>
      <c r="N139" s="606" t="s">
        <v>1077</v>
      </c>
      <c r="O139" s="602" t="s">
        <v>669</v>
      </c>
      <c r="P139" s="607"/>
      <c r="Q139" s="607"/>
      <c r="R139" s="593"/>
      <c r="S139" s="593"/>
      <c r="T139" s="593"/>
      <c r="U139" s="599"/>
      <c r="V139" s="599"/>
      <c r="W139" s="599"/>
      <c r="X139" s="599"/>
      <c r="Y139" s="593"/>
      <c r="Z139" s="592"/>
      <c r="AA139" s="592"/>
      <c r="AB139" s="592"/>
      <c r="AC139" s="592"/>
      <c r="AD139" s="592"/>
      <c r="AE139" s="592"/>
      <c r="AF139" s="592" t="s">
        <v>1532</v>
      </c>
      <c r="AG139" s="594" t="s">
        <v>1470</v>
      </c>
      <c r="AH139" s="595" t="s">
        <v>1471</v>
      </c>
      <c r="AI139" s="596" t="s">
        <v>1472</v>
      </c>
      <c r="AJ139" s="602" t="s">
        <v>1810</v>
      </c>
      <c r="AK139" s="597"/>
    </row>
    <row r="140" spans="1:37" s="215" customFormat="1" ht="33.75" customHeight="1">
      <c r="A140" s="626">
        <v>139</v>
      </c>
      <c r="B140" s="537" t="s">
        <v>50</v>
      </c>
      <c r="C140" s="550" t="s">
        <v>1940</v>
      </c>
      <c r="D140" s="538" t="s">
        <v>676</v>
      </c>
      <c r="E140" s="601" t="s">
        <v>1479</v>
      </c>
      <c r="F140" s="590" t="s">
        <v>1341</v>
      </c>
      <c r="G140" s="539" t="s">
        <v>669</v>
      </c>
      <c r="H140" s="537" t="s">
        <v>50</v>
      </c>
      <c r="I140" s="530" t="s">
        <v>1927</v>
      </c>
      <c r="J140" s="530" t="s">
        <v>1063</v>
      </c>
      <c r="K140" s="530" t="s">
        <v>1928</v>
      </c>
      <c r="L140" s="539" t="s">
        <v>669</v>
      </c>
      <c r="M140" s="541" t="s">
        <v>1077</v>
      </c>
      <c r="N140" s="541" t="s">
        <v>1077</v>
      </c>
      <c r="O140" s="530" t="s">
        <v>1063</v>
      </c>
      <c r="P140" s="531">
        <v>184</v>
      </c>
      <c r="Q140" s="531">
        <v>185</v>
      </c>
      <c r="R140" s="529"/>
      <c r="S140" s="529"/>
      <c r="T140" s="529"/>
      <c r="U140" s="572"/>
      <c r="V140" s="572"/>
      <c r="W140" s="572"/>
      <c r="X140" s="572"/>
      <c r="Y140" s="529"/>
      <c r="Z140" s="528"/>
      <c r="AA140" s="528"/>
      <c r="AB140" s="528"/>
      <c r="AC140" s="528"/>
      <c r="AD140" s="528"/>
      <c r="AE140" s="528"/>
      <c r="AF140" s="528" t="s">
        <v>1063</v>
      </c>
      <c r="AG140" s="551" t="s">
        <v>1466</v>
      </c>
      <c r="AH140" s="552" t="s">
        <v>52</v>
      </c>
      <c r="AI140" s="553" t="s">
        <v>1467</v>
      </c>
      <c r="AJ140" s="530" t="s">
        <v>1063</v>
      </c>
      <c r="AK140" s="226"/>
    </row>
    <row r="141" spans="1:37" s="215" customFormat="1" ht="39" customHeight="1">
      <c r="A141" s="626">
        <v>140</v>
      </c>
      <c r="B141" s="537" t="s">
        <v>53</v>
      </c>
      <c r="C141" s="550" t="s">
        <v>1940</v>
      </c>
      <c r="D141" s="538" t="s">
        <v>676</v>
      </c>
      <c r="E141" s="539" t="s">
        <v>1076</v>
      </c>
      <c r="F141" s="539" t="s">
        <v>1481</v>
      </c>
      <c r="G141" s="539" t="s">
        <v>669</v>
      </c>
      <c r="H141" s="537" t="s">
        <v>53</v>
      </c>
      <c r="I141" s="530" t="s">
        <v>669</v>
      </c>
      <c r="J141" s="530" t="s">
        <v>1810</v>
      </c>
      <c r="K141" s="530" t="s">
        <v>1814</v>
      </c>
      <c r="L141" s="539" t="s">
        <v>669</v>
      </c>
      <c r="M141" s="541" t="s">
        <v>1077</v>
      </c>
      <c r="N141" s="541" t="s">
        <v>1077</v>
      </c>
      <c r="O141" s="530" t="s">
        <v>1714</v>
      </c>
      <c r="P141" s="531">
        <v>187</v>
      </c>
      <c r="Q141" s="531"/>
      <c r="R141" s="529"/>
      <c r="S141" s="529"/>
      <c r="T141" s="529"/>
      <c r="U141" s="572" t="s">
        <v>53</v>
      </c>
      <c r="V141" s="572"/>
      <c r="W141" s="572"/>
      <c r="X141" s="572"/>
      <c r="Y141" s="529"/>
      <c r="Z141" s="528" t="s">
        <v>1532</v>
      </c>
      <c r="AA141" s="528"/>
      <c r="AB141" s="528"/>
      <c r="AC141" s="528"/>
      <c r="AD141" s="528"/>
      <c r="AE141" s="528"/>
      <c r="AF141" s="528" t="s">
        <v>1532</v>
      </c>
      <c r="AG141" s="557">
        <v>1</v>
      </c>
      <c r="AH141" s="558" t="s">
        <v>55</v>
      </c>
      <c r="AI141" s="553" t="s">
        <v>7</v>
      </c>
      <c r="AJ141" s="530" t="s">
        <v>1810</v>
      </c>
      <c r="AK141" s="226" t="s">
        <v>1397</v>
      </c>
    </row>
    <row r="142" spans="1:37" s="215" customFormat="1" ht="72">
      <c r="A142" s="626">
        <v>141</v>
      </c>
      <c r="B142" s="537" t="s">
        <v>58</v>
      </c>
      <c r="C142" s="550" t="s">
        <v>1940</v>
      </c>
      <c r="D142" s="538" t="s">
        <v>676</v>
      </c>
      <c r="E142" s="539" t="s">
        <v>669</v>
      </c>
      <c r="F142" s="539" t="s">
        <v>1481</v>
      </c>
      <c r="G142" s="530" t="s">
        <v>1834</v>
      </c>
      <c r="H142" s="537" t="s">
        <v>58</v>
      </c>
      <c r="I142" s="530" t="s">
        <v>669</v>
      </c>
      <c r="J142" s="530" t="s">
        <v>669</v>
      </c>
      <c r="K142" s="530" t="s">
        <v>669</v>
      </c>
      <c r="L142" s="539" t="s">
        <v>669</v>
      </c>
      <c r="M142" s="541" t="s">
        <v>1077</v>
      </c>
      <c r="N142" s="541" t="s">
        <v>1077</v>
      </c>
      <c r="O142" s="533" t="s">
        <v>1341</v>
      </c>
      <c r="P142" s="531">
        <v>188</v>
      </c>
      <c r="Q142" s="531"/>
      <c r="R142" s="529"/>
      <c r="S142" s="529"/>
      <c r="T142" s="529"/>
      <c r="U142" s="572"/>
      <c r="V142" s="572"/>
      <c r="W142" s="572"/>
      <c r="X142" s="572"/>
      <c r="Y142" s="529"/>
      <c r="Z142" s="528"/>
      <c r="AA142" s="528"/>
      <c r="AB142" s="528"/>
      <c r="AC142" s="528"/>
      <c r="AD142" s="528"/>
      <c r="AE142" s="528"/>
      <c r="AF142" s="528" t="s">
        <v>1341</v>
      </c>
      <c r="AG142" s="551" t="s">
        <v>552</v>
      </c>
      <c r="AH142" s="552" t="s">
        <v>59</v>
      </c>
      <c r="AI142" s="553" t="s">
        <v>7</v>
      </c>
      <c r="AJ142" s="530" t="s">
        <v>669</v>
      </c>
      <c r="AK142" s="226"/>
    </row>
    <row r="143" spans="1:37" s="215" customFormat="1" ht="35.25" customHeight="1">
      <c r="A143" s="626">
        <v>142</v>
      </c>
      <c r="B143" s="537" t="s">
        <v>62</v>
      </c>
      <c r="C143" s="550" t="s">
        <v>1940</v>
      </c>
      <c r="D143" s="538" t="s">
        <v>676</v>
      </c>
      <c r="E143" s="539" t="s">
        <v>1076</v>
      </c>
      <c r="F143" s="539" t="s">
        <v>1481</v>
      </c>
      <c r="G143" s="539" t="s">
        <v>669</v>
      </c>
      <c r="H143" s="537" t="s">
        <v>62</v>
      </c>
      <c r="I143" s="530" t="s">
        <v>1835</v>
      </c>
      <c r="J143" s="530" t="s">
        <v>1810</v>
      </c>
      <c r="K143" s="530" t="s">
        <v>669</v>
      </c>
      <c r="L143" s="539" t="s">
        <v>669</v>
      </c>
      <c r="M143" s="541" t="s">
        <v>1077</v>
      </c>
      <c r="N143" s="541" t="s">
        <v>1077</v>
      </c>
      <c r="O143" s="530" t="s">
        <v>1714</v>
      </c>
      <c r="P143" s="531">
        <v>189</v>
      </c>
      <c r="Q143" s="531">
        <v>190</v>
      </c>
      <c r="R143" s="529"/>
      <c r="S143" s="529"/>
      <c r="T143" s="529"/>
      <c r="U143" s="572" t="s">
        <v>1929</v>
      </c>
      <c r="V143" s="572" t="s">
        <v>1930</v>
      </c>
      <c r="W143" s="572"/>
      <c r="X143" s="572"/>
      <c r="Y143" s="529"/>
      <c r="Z143" s="528" t="s">
        <v>1532</v>
      </c>
      <c r="AA143" s="528" t="s">
        <v>1532</v>
      </c>
      <c r="AB143" s="528"/>
      <c r="AC143" s="528"/>
      <c r="AD143" s="528"/>
      <c r="AE143" s="528"/>
      <c r="AF143" s="528" t="s">
        <v>1532</v>
      </c>
      <c r="AG143" s="557" t="s">
        <v>1463</v>
      </c>
      <c r="AH143" s="558" t="s">
        <v>1423</v>
      </c>
      <c r="AI143" s="553" t="s">
        <v>1424</v>
      </c>
      <c r="AJ143" s="530" t="s">
        <v>1810</v>
      </c>
      <c r="AK143" s="226"/>
    </row>
    <row r="144" spans="1:37" s="215" customFormat="1" ht="39.75" customHeight="1">
      <c r="A144" s="626">
        <v>143</v>
      </c>
      <c r="B144" s="548" t="s">
        <v>64</v>
      </c>
      <c r="C144" s="550" t="s">
        <v>1940</v>
      </c>
      <c r="D144" s="542" t="s">
        <v>676</v>
      </c>
      <c r="E144" s="543" t="s">
        <v>1076</v>
      </c>
      <c r="F144" s="543" t="s">
        <v>1481</v>
      </c>
      <c r="G144" s="543" t="s">
        <v>1839</v>
      </c>
      <c r="H144" s="548" t="s">
        <v>64</v>
      </c>
      <c r="I144" s="533" t="s">
        <v>1836</v>
      </c>
      <c r="J144" s="530" t="s">
        <v>1810</v>
      </c>
      <c r="K144" s="533" t="s">
        <v>1837</v>
      </c>
      <c r="L144" s="539" t="s">
        <v>669</v>
      </c>
      <c r="M144" s="541" t="s">
        <v>1077</v>
      </c>
      <c r="N144" s="541" t="s">
        <v>1077</v>
      </c>
      <c r="O144" s="530" t="s">
        <v>1714</v>
      </c>
      <c r="P144" s="531">
        <v>191</v>
      </c>
      <c r="Q144" s="531">
        <v>170</v>
      </c>
      <c r="R144" s="529"/>
      <c r="S144" s="529"/>
      <c r="T144" s="529"/>
      <c r="U144" s="572" t="s">
        <v>1931</v>
      </c>
      <c r="V144" s="572" t="s">
        <v>1932</v>
      </c>
      <c r="W144" s="572"/>
      <c r="X144" s="572"/>
      <c r="Y144" s="529"/>
      <c r="Z144" s="528" t="s">
        <v>1532</v>
      </c>
      <c r="AA144" s="528" t="s">
        <v>1532</v>
      </c>
      <c r="AB144" s="528"/>
      <c r="AC144" s="528"/>
      <c r="AD144" s="528"/>
      <c r="AE144" s="528"/>
      <c r="AF144" s="528" t="s">
        <v>1532</v>
      </c>
      <c r="AG144" s="557" t="s">
        <v>15</v>
      </c>
      <c r="AH144" s="558" t="s">
        <v>16</v>
      </c>
      <c r="AI144" s="553" t="s">
        <v>21</v>
      </c>
      <c r="AJ144" s="530" t="s">
        <v>1810</v>
      </c>
      <c r="AK144" s="226" t="s">
        <v>1397</v>
      </c>
    </row>
    <row r="145" spans="1:37" s="215" customFormat="1" ht="54" customHeight="1">
      <c r="A145" s="626">
        <v>144</v>
      </c>
      <c r="B145" s="548" t="s">
        <v>65</v>
      </c>
      <c r="C145" s="550" t="s">
        <v>1940</v>
      </c>
      <c r="D145" s="542" t="s">
        <v>676</v>
      </c>
      <c r="E145" s="543" t="s">
        <v>1076</v>
      </c>
      <c r="F145" s="543" t="s">
        <v>1481</v>
      </c>
      <c r="G145" s="543" t="s">
        <v>1839</v>
      </c>
      <c r="H145" s="548" t="s">
        <v>1840</v>
      </c>
      <c r="I145" s="533" t="s">
        <v>1838</v>
      </c>
      <c r="J145" s="530" t="s">
        <v>1810</v>
      </c>
      <c r="K145" s="533" t="s">
        <v>669</v>
      </c>
      <c r="L145" s="539" t="s">
        <v>669</v>
      </c>
      <c r="M145" s="541" t="s">
        <v>1077</v>
      </c>
      <c r="N145" s="541" t="s">
        <v>1077</v>
      </c>
      <c r="O145" s="530" t="s">
        <v>1714</v>
      </c>
      <c r="P145" s="531">
        <v>192</v>
      </c>
      <c r="Q145" s="531"/>
      <c r="R145" s="529"/>
      <c r="S145" s="529"/>
      <c r="T145" s="529"/>
      <c r="U145" s="572" t="s">
        <v>1838</v>
      </c>
      <c r="V145" s="572"/>
      <c r="W145" s="572"/>
      <c r="X145" s="572"/>
      <c r="Y145" s="529"/>
      <c r="Z145" s="528" t="s">
        <v>1532</v>
      </c>
      <c r="AA145" s="528"/>
      <c r="AB145" s="528"/>
      <c r="AC145" s="528"/>
      <c r="AD145" s="528"/>
      <c r="AE145" s="528"/>
      <c r="AF145" s="528" t="s">
        <v>1532</v>
      </c>
      <c r="AG145" s="557" t="s">
        <v>15</v>
      </c>
      <c r="AH145" s="558" t="s">
        <v>16</v>
      </c>
      <c r="AI145" s="553" t="s">
        <v>21</v>
      </c>
      <c r="AJ145" s="530" t="s">
        <v>1810</v>
      </c>
      <c r="AK145" s="226" t="s">
        <v>1397</v>
      </c>
    </row>
    <row r="146" spans="1:37" s="215" customFormat="1" ht="51" customHeight="1">
      <c r="A146" s="626">
        <v>145</v>
      </c>
      <c r="B146" s="548" t="s">
        <v>66</v>
      </c>
      <c r="C146" s="550" t="s">
        <v>1940</v>
      </c>
      <c r="D146" s="542" t="s">
        <v>676</v>
      </c>
      <c r="E146" s="543" t="s">
        <v>1076</v>
      </c>
      <c r="F146" s="543" t="s">
        <v>1481</v>
      </c>
      <c r="G146" s="543" t="s">
        <v>1839</v>
      </c>
      <c r="H146" s="548" t="s">
        <v>1841</v>
      </c>
      <c r="I146" s="533" t="s">
        <v>1842</v>
      </c>
      <c r="J146" s="530" t="s">
        <v>1810</v>
      </c>
      <c r="K146" s="533" t="s">
        <v>669</v>
      </c>
      <c r="L146" s="539" t="s">
        <v>669</v>
      </c>
      <c r="M146" s="541" t="s">
        <v>1077</v>
      </c>
      <c r="N146" s="541" t="s">
        <v>1077</v>
      </c>
      <c r="O146" s="530" t="s">
        <v>1714</v>
      </c>
      <c r="P146" s="531">
        <v>193</v>
      </c>
      <c r="Q146" s="531"/>
      <c r="R146" s="529"/>
      <c r="S146" s="529"/>
      <c r="T146" s="529"/>
      <c r="U146" s="572" t="s">
        <v>1842</v>
      </c>
      <c r="V146" s="572"/>
      <c r="W146" s="572"/>
      <c r="X146" s="572"/>
      <c r="Y146" s="529"/>
      <c r="Z146" s="528" t="s">
        <v>1532</v>
      </c>
      <c r="AA146" s="528"/>
      <c r="AB146" s="528"/>
      <c r="AC146" s="528"/>
      <c r="AD146" s="528"/>
      <c r="AE146" s="528"/>
      <c r="AF146" s="528" t="s">
        <v>1532</v>
      </c>
      <c r="AG146" s="557" t="s">
        <v>68</v>
      </c>
      <c r="AH146" s="558" t="s">
        <v>1473</v>
      </c>
      <c r="AI146" s="553" t="s">
        <v>70</v>
      </c>
      <c r="AJ146" s="530" t="s">
        <v>1810</v>
      </c>
      <c r="AK146" s="226"/>
    </row>
  </sheetData>
  <autoFilter ref="A1:AF146"/>
  <mergeCells count="2">
    <mergeCell ref="AK120:AM120"/>
    <mergeCell ref="AK127:AN127"/>
  </mergeCells>
  <conditionalFormatting sqref="AL56">
    <cfRule type="iconSet" priority="36">
      <iconSet iconSet="3TrafficLights2" showValue="0" reverse="1">
        <cfvo type="percent" val="0"/>
        <cfvo type="num" val="3"/>
        <cfvo type="num" val="5"/>
      </iconSet>
    </cfRule>
  </conditionalFormatting>
  <printOptions horizontalCentered="1" verticalCentered="1"/>
  <pageMargins left="0" right="0" top="0.31496062992125984" bottom="0.51181102362204722" header="0.31496062992125984" footer="0.11811023622047245"/>
  <pageSetup paperSize="9" scale="12" fitToHeight="3" orientation="portrait" r:id="rId1"/>
  <headerFooter>
    <oddFooter>&amp;L&amp;"Helvetica,Normal"&amp;A&amp;C&amp;"-,Negrita" &amp;"helvetica,Negrita"Confidencial&amp;R&amp;"Helvetica,Normal"Página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I200"/>
  <sheetViews>
    <sheetView showGridLines="0" zoomScale="70" zoomScaleNormal="70" workbookViewId="0">
      <pane ySplit="1" topLeftCell="A2" activePane="bottomLeft" state="frozen"/>
      <selection activeCell="K1" sqref="K1"/>
      <selection pane="bottomLeft" activeCell="B3" sqref="B3"/>
    </sheetView>
  </sheetViews>
  <sheetFormatPr baseColWidth="10" defaultColWidth="9.140625" defaultRowHeight="5.65" customHeight="1"/>
  <cols>
    <col min="1" max="1" width="6.42578125" style="229" bestFit="1" customWidth="1"/>
    <col min="2" max="2" width="66.85546875" style="225" customWidth="1"/>
    <col min="3" max="3" width="20" style="225" bestFit="1" customWidth="1"/>
    <col min="4" max="4" width="16.42578125" style="225" bestFit="1" customWidth="1"/>
    <col min="5" max="5" width="14.85546875" style="225" bestFit="1" customWidth="1"/>
    <col min="6" max="6" width="18.42578125" style="339" customWidth="1"/>
    <col min="7" max="7" width="21.5703125" style="339" bestFit="1" customWidth="1"/>
    <col min="8" max="8" width="21.5703125" style="225" customWidth="1"/>
    <col min="9" max="9" width="26.7109375" style="226" customWidth="1"/>
    <col min="10" max="16384" width="9.140625" style="215"/>
  </cols>
  <sheetData>
    <row r="1" spans="1:9" ht="33" customHeight="1">
      <c r="A1" s="563" t="s">
        <v>660</v>
      </c>
      <c r="B1" s="564" t="s">
        <v>665</v>
      </c>
      <c r="C1" s="564" t="s">
        <v>677</v>
      </c>
      <c r="D1" s="564" t="s">
        <v>666</v>
      </c>
      <c r="E1" s="564" t="s">
        <v>1484</v>
      </c>
      <c r="F1" s="565" t="s">
        <v>1520</v>
      </c>
      <c r="G1" s="565" t="s">
        <v>1521</v>
      </c>
      <c r="H1" s="565" t="s">
        <v>1494</v>
      </c>
      <c r="I1" s="564" t="s">
        <v>1503</v>
      </c>
    </row>
    <row r="2" spans="1:9" ht="33" customHeight="1">
      <c r="A2" s="227">
        <v>1</v>
      </c>
      <c r="B2" s="237" t="s">
        <v>1529</v>
      </c>
      <c r="C2" s="237" t="s">
        <v>676</v>
      </c>
      <c r="D2" s="237" t="s">
        <v>667</v>
      </c>
      <c r="E2" s="237" t="s">
        <v>1481</v>
      </c>
      <c r="F2" s="562" t="s">
        <v>1491</v>
      </c>
      <c r="G2" s="294" t="s">
        <v>1492</v>
      </c>
      <c r="H2" s="294" t="str">
        <f>+CONCATENATE(HLOOKUP(G2,'Matriz Confiabilidad'!$D$3:$G$4,2,FALSE),VLOOKUP(F2,'Matriz Confiabilidad'!$B$5:$C$10,2,FALSE))</f>
        <v>A1</v>
      </c>
      <c r="I2" s="219" t="s">
        <v>642</v>
      </c>
    </row>
    <row r="3" spans="1:9" ht="31.5">
      <c r="A3" s="227">
        <f>+A2+1</f>
        <v>2</v>
      </c>
      <c r="B3" s="237" t="s">
        <v>1490</v>
      </c>
      <c r="C3" s="237" t="s">
        <v>676</v>
      </c>
      <c r="D3" s="237" t="s">
        <v>668</v>
      </c>
      <c r="E3" s="237" t="s">
        <v>1481</v>
      </c>
      <c r="F3" s="562" t="s">
        <v>1495</v>
      </c>
      <c r="G3" s="294" t="s">
        <v>1492</v>
      </c>
      <c r="H3" s="294" t="str">
        <f>+CONCATENATE(HLOOKUP(G3,'Matriz Confiabilidad'!$D$3:$G$4,2,FALSE),VLOOKUP(F3,'Matriz Confiabilidad'!$B$5:$C$10,2,FALSE))</f>
        <v>A2</v>
      </c>
      <c r="I3" s="219" t="s">
        <v>1514</v>
      </c>
    </row>
    <row r="4" spans="1:9" ht="16.5">
      <c r="A4" s="227">
        <f t="shared" ref="A4:A53" si="0">+A3+1</f>
        <v>3</v>
      </c>
      <c r="B4" s="237" t="s">
        <v>1511</v>
      </c>
      <c r="C4" s="237" t="s">
        <v>676</v>
      </c>
      <c r="D4" s="237" t="s">
        <v>667</v>
      </c>
      <c r="E4" s="237" t="s">
        <v>1510</v>
      </c>
      <c r="F4" s="562" t="s">
        <v>1495</v>
      </c>
      <c r="G4" s="294" t="s">
        <v>1492</v>
      </c>
      <c r="H4" s="294" t="str">
        <f>+CONCATENATE(HLOOKUP(G4,'Matriz Confiabilidad'!$D$3:$G$4,2,FALSE),VLOOKUP(F4,'Matriz Confiabilidad'!$B$5:$C$10,2,FALSE))</f>
        <v>A2</v>
      </c>
      <c r="I4" s="561" t="s">
        <v>642</v>
      </c>
    </row>
    <row r="5" spans="1:9" ht="16.5">
      <c r="A5" s="227">
        <f t="shared" si="0"/>
        <v>4</v>
      </c>
      <c r="B5" s="237" t="s">
        <v>1512</v>
      </c>
      <c r="C5" s="237" t="s">
        <v>676</v>
      </c>
      <c r="D5" s="237" t="s">
        <v>667</v>
      </c>
      <c r="E5" s="237" t="s">
        <v>1510</v>
      </c>
      <c r="F5" s="562" t="s">
        <v>1491</v>
      </c>
      <c r="G5" s="294" t="s">
        <v>1492</v>
      </c>
      <c r="H5" s="294" t="str">
        <f>+CONCATENATE(HLOOKUP(G5,'Matriz Confiabilidad'!$D$3:$G$4,2,FALSE),VLOOKUP(F5,'Matriz Confiabilidad'!$B$5:$C$10,2,FALSE))</f>
        <v>A1</v>
      </c>
      <c r="I5" s="561" t="s">
        <v>642</v>
      </c>
    </row>
    <row r="6" spans="1:9" ht="17.25" customHeight="1">
      <c r="A6" s="227">
        <f t="shared" si="0"/>
        <v>5</v>
      </c>
      <c r="B6" s="218" t="s">
        <v>1339</v>
      </c>
      <c r="C6" s="218" t="s">
        <v>676</v>
      </c>
      <c r="D6" s="218" t="s">
        <v>668</v>
      </c>
      <c r="E6" s="218" t="s">
        <v>1481</v>
      </c>
      <c r="F6" s="562" t="s">
        <v>1493</v>
      </c>
      <c r="G6" s="216" t="s">
        <v>1498</v>
      </c>
      <c r="H6" s="294" t="str">
        <f>+CONCATENATE(HLOOKUP(G6,'Matriz Confiabilidad'!$D$3:$G$4,2,FALSE),VLOOKUP(F6,'Matriz Confiabilidad'!$B$5:$C$10,2,FALSE))</f>
        <v>B3</v>
      </c>
      <c r="I6" s="219" t="s">
        <v>642</v>
      </c>
    </row>
    <row r="7" spans="1:9" ht="31.5">
      <c r="A7" s="227">
        <f t="shared" si="0"/>
        <v>6</v>
      </c>
      <c r="B7" s="237" t="s">
        <v>1513</v>
      </c>
      <c r="C7" s="237" t="s">
        <v>676</v>
      </c>
      <c r="D7" s="237" t="s">
        <v>668</v>
      </c>
      <c r="E7" s="237" t="s">
        <v>1481</v>
      </c>
      <c r="F7" s="562" t="str">
        <f>+F3</f>
        <v>1%-5%</v>
      </c>
      <c r="G7" s="294" t="s">
        <v>1498</v>
      </c>
      <c r="H7" s="294" t="str">
        <f>+CONCATENATE(HLOOKUP(G7,'Matriz Confiabilidad'!$D$3:$G$4,2,FALSE),VLOOKUP(F7,'Matriz Confiabilidad'!$B$5:$C$10,2,FALSE))</f>
        <v>B2</v>
      </c>
      <c r="I7" s="561" t="s">
        <v>1514</v>
      </c>
    </row>
    <row r="8" spans="1:9" ht="16.5">
      <c r="A8" s="227">
        <f t="shared" si="0"/>
        <v>7</v>
      </c>
      <c r="B8" s="237" t="s">
        <v>1522</v>
      </c>
      <c r="C8" s="237" t="s">
        <v>676</v>
      </c>
      <c r="D8" s="237" t="s">
        <v>1064</v>
      </c>
      <c r="E8" s="237" t="s">
        <v>1547</v>
      </c>
      <c r="F8" s="216" t="s">
        <v>669</v>
      </c>
      <c r="G8" s="216" t="s">
        <v>669</v>
      </c>
      <c r="H8" s="294" t="e">
        <f>+CONCATENATE(HLOOKUP(G8,'Matriz Confiabilidad'!$D$3:$G$4,2,FALSE),VLOOKUP(F8,'Matriz Confiabilidad'!$B$5:$C$10,2,FALSE))</f>
        <v>#N/A</v>
      </c>
      <c r="I8" s="219" t="s">
        <v>642</v>
      </c>
    </row>
    <row r="9" spans="1:9" ht="32.25" customHeight="1">
      <c r="A9" s="227">
        <f t="shared" si="0"/>
        <v>8</v>
      </c>
      <c r="B9" s="237" t="s">
        <v>1523</v>
      </c>
      <c r="C9" s="237" t="s">
        <v>676</v>
      </c>
      <c r="D9" s="237" t="s">
        <v>1064</v>
      </c>
      <c r="E9" s="237" t="s">
        <v>1547</v>
      </c>
      <c r="F9" s="216" t="s">
        <v>669</v>
      </c>
      <c r="G9" s="216" t="s">
        <v>669</v>
      </c>
      <c r="H9" s="294" t="e">
        <f>+CONCATENATE(HLOOKUP(G9,'Matriz Confiabilidad'!$D$3:$G$4,2,FALSE),VLOOKUP(F9,'Matriz Confiabilidad'!$B$5:$C$10,2,FALSE))</f>
        <v>#N/A</v>
      </c>
      <c r="I9" s="219" t="s">
        <v>642</v>
      </c>
    </row>
    <row r="10" spans="1:9" ht="32.25" customHeight="1">
      <c r="A10" s="227">
        <f t="shared" si="0"/>
        <v>9</v>
      </c>
      <c r="B10" s="237" t="s">
        <v>1518</v>
      </c>
      <c r="C10" s="237" t="s">
        <v>676</v>
      </c>
      <c r="D10" s="237" t="s">
        <v>667</v>
      </c>
      <c r="E10" s="237" t="s">
        <v>1481</v>
      </c>
      <c r="F10" s="294" t="s">
        <v>1491</v>
      </c>
      <c r="G10" s="294" t="s">
        <v>1492</v>
      </c>
      <c r="H10" s="294" t="str">
        <f>+CONCATENATE(HLOOKUP(G10,'Matriz Confiabilidad'!$D$3:$G$4,2,FALSE),VLOOKUP(F10,'Matriz Confiabilidad'!$B$5:$C$10,2,FALSE))</f>
        <v>A1</v>
      </c>
      <c r="I10" s="224" t="s">
        <v>642</v>
      </c>
    </row>
    <row r="11" spans="1:9" ht="32.25" customHeight="1">
      <c r="A11" s="227">
        <f t="shared" si="0"/>
        <v>10</v>
      </c>
      <c r="B11" s="237" t="s">
        <v>1519</v>
      </c>
      <c r="C11" s="237" t="s">
        <v>676</v>
      </c>
      <c r="D11" s="237" t="s">
        <v>667</v>
      </c>
      <c r="E11" s="237" t="s">
        <v>1481</v>
      </c>
      <c r="F11" s="294" t="s">
        <v>1491</v>
      </c>
      <c r="G11" s="294" t="s">
        <v>1492</v>
      </c>
      <c r="H11" s="294" t="str">
        <f>+CONCATENATE(HLOOKUP(G11,'Matriz Confiabilidad'!$D$3:$G$4,2,FALSE),VLOOKUP(F11,'Matriz Confiabilidad'!$B$5:$C$10,2,FALSE))</f>
        <v>A1</v>
      </c>
      <c r="I11" s="224" t="s">
        <v>642</v>
      </c>
    </row>
    <row r="12" spans="1:9" ht="90.75" customHeight="1">
      <c r="A12" s="227">
        <f>+A11+1</f>
        <v>11</v>
      </c>
      <c r="B12" s="237" t="s">
        <v>1528</v>
      </c>
      <c r="C12" s="237" t="s">
        <v>676</v>
      </c>
      <c r="D12" s="237" t="s">
        <v>667</v>
      </c>
      <c r="E12" s="237" t="s">
        <v>1481</v>
      </c>
      <c r="F12" s="294" t="s">
        <v>1491</v>
      </c>
      <c r="G12" s="294" t="s">
        <v>1492</v>
      </c>
      <c r="H12" s="294" t="str">
        <f>+CONCATENATE(HLOOKUP(G12,'Matriz Confiabilidad'!$D$3:$G$4,2,FALSE),VLOOKUP(F12,'Matriz Confiabilidad'!$B$5:$C$10,2,FALSE))</f>
        <v>A1</v>
      </c>
      <c r="I12" s="219" t="s">
        <v>642</v>
      </c>
    </row>
    <row r="13" spans="1:9" ht="31.5">
      <c r="A13" s="227">
        <f>+A12+1</f>
        <v>12</v>
      </c>
      <c r="B13" s="237" t="s">
        <v>1530</v>
      </c>
      <c r="C13" s="237" t="s">
        <v>676</v>
      </c>
      <c r="D13" s="237" t="s">
        <v>667</v>
      </c>
      <c r="E13" s="237" t="s">
        <v>1481</v>
      </c>
      <c r="F13" s="294" t="s">
        <v>1491</v>
      </c>
      <c r="G13" s="294" t="s">
        <v>1492</v>
      </c>
      <c r="H13" s="294" t="str">
        <f>+CONCATENATE(HLOOKUP(G13,'Matriz Confiabilidad'!$D$3:$G$4,2,FALSE),VLOOKUP(F13,'Matriz Confiabilidad'!$B$5:$C$10,2,FALSE))</f>
        <v>A1</v>
      </c>
      <c r="I13" s="219" t="s">
        <v>642</v>
      </c>
    </row>
    <row r="14" spans="1:9" ht="31.5">
      <c r="A14" s="227">
        <f t="shared" si="0"/>
        <v>13</v>
      </c>
      <c r="B14" s="237" t="s">
        <v>373</v>
      </c>
      <c r="C14" s="237" t="s">
        <v>676</v>
      </c>
      <c r="D14" s="237" t="s">
        <v>668</v>
      </c>
      <c r="E14" s="237" t="s">
        <v>669</v>
      </c>
      <c r="F14" s="294" t="s">
        <v>1491</v>
      </c>
      <c r="G14" s="294" t="s">
        <v>1492</v>
      </c>
      <c r="H14" s="294" t="str">
        <f>+CONCATENATE(HLOOKUP(G14,'Matriz Confiabilidad'!$D$3:$G$4,2,FALSE),VLOOKUP(F14,'Matriz Confiabilidad'!$B$5:$C$10,2,FALSE))</f>
        <v>A1</v>
      </c>
      <c r="I14" s="219" t="s">
        <v>642</v>
      </c>
    </row>
    <row r="15" spans="1:9" ht="42" customHeight="1">
      <c r="A15" s="227">
        <f t="shared" si="0"/>
        <v>14</v>
      </c>
      <c r="B15" s="218" t="s">
        <v>1545</v>
      </c>
      <c r="C15" s="237" t="s">
        <v>676</v>
      </c>
      <c r="D15" s="218" t="s">
        <v>668</v>
      </c>
      <c r="E15" s="218" t="s">
        <v>1481</v>
      </c>
      <c r="F15" s="216" t="s">
        <v>669</v>
      </c>
      <c r="G15" s="216" t="s">
        <v>669</v>
      </c>
      <c r="H15" s="294" t="e">
        <f>+CONCATENATE(HLOOKUP(G15,'Matriz Confiabilidad'!$D$3:$G$4,2,FALSE),VLOOKUP(F15,'Matriz Confiabilidad'!$B$5:$C$10,2,FALSE))</f>
        <v>#N/A</v>
      </c>
      <c r="I15" s="238" t="s">
        <v>1064</v>
      </c>
    </row>
    <row r="16" spans="1:9" ht="42" customHeight="1">
      <c r="A16" s="227">
        <f t="shared" si="0"/>
        <v>15</v>
      </c>
      <c r="B16" s="218" t="s">
        <v>1546</v>
      </c>
      <c r="C16" s="237" t="s">
        <v>676</v>
      </c>
      <c r="D16" s="218" t="s">
        <v>668</v>
      </c>
      <c r="E16" s="218" t="s">
        <v>1481</v>
      </c>
      <c r="F16" s="216" t="s">
        <v>1495</v>
      </c>
      <c r="G16" s="216" t="s">
        <v>1492</v>
      </c>
      <c r="H16" s="294" t="str">
        <f>+CONCATENATE(HLOOKUP(G16,'Matriz Confiabilidad'!$D$3:$G$4,2,FALSE),VLOOKUP(F16,'Matriz Confiabilidad'!$B$5:$C$10,2,FALSE))</f>
        <v>A2</v>
      </c>
      <c r="I16" s="238" t="s">
        <v>1514</v>
      </c>
    </row>
    <row r="17" spans="1:9" ht="31.5">
      <c r="A17" s="227">
        <f t="shared" si="0"/>
        <v>16</v>
      </c>
      <c r="B17" s="237" t="s">
        <v>1551</v>
      </c>
      <c r="C17" s="237" t="s">
        <v>676</v>
      </c>
      <c r="D17" s="237" t="s">
        <v>667</v>
      </c>
      <c r="E17" s="237" t="s">
        <v>1481</v>
      </c>
      <c r="F17" s="294" t="s">
        <v>1491</v>
      </c>
      <c r="G17" s="294" t="s">
        <v>1492</v>
      </c>
      <c r="H17" s="294" t="str">
        <f>+CONCATENATE(HLOOKUP(G17,'Matriz Confiabilidad'!$D$3:$G$4,2,FALSE),VLOOKUP(F17,'Matriz Confiabilidad'!$B$5:$C$10,2,FALSE))</f>
        <v>A1</v>
      </c>
      <c r="I17" s="219" t="s">
        <v>744</v>
      </c>
    </row>
    <row r="18" spans="1:9" ht="31.5">
      <c r="A18" s="227">
        <f t="shared" si="0"/>
        <v>17</v>
      </c>
      <c r="B18" s="237" t="s">
        <v>1552</v>
      </c>
      <c r="C18" s="237" t="s">
        <v>676</v>
      </c>
      <c r="D18" s="237" t="s">
        <v>668</v>
      </c>
      <c r="E18" s="237" t="s">
        <v>669</v>
      </c>
      <c r="F18" s="294" t="s">
        <v>1491</v>
      </c>
      <c r="G18" s="294" t="s">
        <v>1492</v>
      </c>
      <c r="H18" s="294" t="str">
        <f>+CONCATENATE(HLOOKUP(G18,'Matriz Confiabilidad'!$D$3:$G$4,2,FALSE),VLOOKUP(F18,'Matriz Confiabilidad'!$B$5:$C$10,2,FALSE))</f>
        <v>A1</v>
      </c>
      <c r="I18" s="219" t="s">
        <v>1558</v>
      </c>
    </row>
    <row r="19" spans="1:9" ht="48" customHeight="1">
      <c r="A19" s="227">
        <f t="shared" si="0"/>
        <v>18</v>
      </c>
      <c r="B19" s="237" t="s">
        <v>1556</v>
      </c>
      <c r="C19" s="237" t="s">
        <v>676</v>
      </c>
      <c r="D19" s="237" t="s">
        <v>667</v>
      </c>
      <c r="E19" s="218" t="s">
        <v>1481</v>
      </c>
      <c r="F19" s="294" t="s">
        <v>1491</v>
      </c>
      <c r="G19" s="294" t="s">
        <v>1492</v>
      </c>
      <c r="H19" s="294" t="str">
        <f>+CONCATENATE(HLOOKUP(G19,'Matriz Confiabilidad'!$D$3:$G$4,2,FALSE),VLOOKUP(F19,'Matriz Confiabilidad'!$B$5:$C$10,2,FALSE))</f>
        <v>A1</v>
      </c>
      <c r="I19" s="219" t="s">
        <v>744</v>
      </c>
    </row>
    <row r="20" spans="1:9" ht="48" customHeight="1">
      <c r="A20" s="227">
        <f t="shared" si="0"/>
        <v>19</v>
      </c>
      <c r="B20" s="237" t="s">
        <v>1557</v>
      </c>
      <c r="C20" s="237" t="s">
        <v>676</v>
      </c>
      <c r="D20" s="237" t="s">
        <v>667</v>
      </c>
      <c r="E20" s="218" t="s">
        <v>1481</v>
      </c>
      <c r="F20" s="294" t="s">
        <v>1491</v>
      </c>
      <c r="G20" s="294" t="s">
        <v>1492</v>
      </c>
      <c r="H20" s="294" t="str">
        <f>+CONCATENATE(HLOOKUP(G20,'Matriz Confiabilidad'!$D$3:$G$4,2,FALSE),VLOOKUP(F20,'Matriz Confiabilidad'!$B$5:$C$10,2,FALSE))</f>
        <v>A1</v>
      </c>
      <c r="I20" s="219" t="s">
        <v>744</v>
      </c>
    </row>
    <row r="21" spans="1:9" ht="16.5">
      <c r="A21" s="227">
        <f t="shared" si="0"/>
        <v>20</v>
      </c>
      <c r="B21" s="237" t="s">
        <v>1560</v>
      </c>
      <c r="C21" s="237" t="s">
        <v>676</v>
      </c>
      <c r="D21" s="237" t="s">
        <v>667</v>
      </c>
      <c r="E21" s="218" t="s">
        <v>1481</v>
      </c>
      <c r="F21" s="294" t="s">
        <v>1491</v>
      </c>
      <c r="G21" s="294" t="s">
        <v>1492</v>
      </c>
      <c r="H21" s="294" t="str">
        <f>+CONCATENATE(HLOOKUP(G21,'Matriz Confiabilidad'!$D$3:$G$4,2,FALSE),VLOOKUP(F21,'Matriz Confiabilidad'!$B$5:$C$10,2,FALSE))</f>
        <v>A1</v>
      </c>
      <c r="I21" s="219" t="s">
        <v>744</v>
      </c>
    </row>
    <row r="22" spans="1:9" ht="16.5">
      <c r="A22" s="227">
        <f t="shared" si="0"/>
        <v>21</v>
      </c>
      <c r="B22" s="237" t="s">
        <v>1561</v>
      </c>
      <c r="C22" s="237" t="s">
        <v>676</v>
      </c>
      <c r="D22" s="237" t="s">
        <v>667</v>
      </c>
      <c r="E22" s="218" t="s">
        <v>1481</v>
      </c>
      <c r="F22" s="294" t="s">
        <v>1491</v>
      </c>
      <c r="G22" s="294" t="s">
        <v>1492</v>
      </c>
      <c r="H22" s="294" t="str">
        <f>+CONCATENATE(HLOOKUP(G22,'Matriz Confiabilidad'!$D$3:$G$4,2,FALSE),VLOOKUP(F22,'Matriz Confiabilidad'!$B$5:$C$10,2,FALSE))</f>
        <v>A1</v>
      </c>
      <c r="I22" s="573" t="s">
        <v>744</v>
      </c>
    </row>
    <row r="23" spans="1:9" ht="16.5">
      <c r="A23" s="227">
        <f t="shared" si="0"/>
        <v>22</v>
      </c>
      <c r="B23" s="237" t="s">
        <v>1562</v>
      </c>
      <c r="C23" s="237" t="s">
        <v>676</v>
      </c>
      <c r="D23" s="237" t="s">
        <v>667</v>
      </c>
      <c r="E23" s="218" t="s">
        <v>1481</v>
      </c>
      <c r="F23" s="294" t="s">
        <v>1491</v>
      </c>
      <c r="G23" s="294" t="s">
        <v>1492</v>
      </c>
      <c r="H23" s="294" t="str">
        <f>+CONCATENATE(HLOOKUP(G23,'Matriz Confiabilidad'!$D$3:$G$4,2,FALSE),VLOOKUP(F23,'Matriz Confiabilidad'!$B$5:$C$10,2,FALSE))</f>
        <v>A1</v>
      </c>
      <c r="I23" s="573" t="s">
        <v>744</v>
      </c>
    </row>
    <row r="24" spans="1:9" ht="31.5">
      <c r="A24" s="227">
        <v>23</v>
      </c>
      <c r="B24" s="237" t="s">
        <v>1565</v>
      </c>
      <c r="C24" s="237" t="s">
        <v>676</v>
      </c>
      <c r="D24" s="237" t="s">
        <v>667</v>
      </c>
      <c r="E24" s="218" t="s">
        <v>1481</v>
      </c>
      <c r="F24" s="294" t="s">
        <v>1491</v>
      </c>
      <c r="G24" s="294" t="s">
        <v>1498</v>
      </c>
      <c r="H24" s="294" t="str">
        <f>+CONCATENATE(HLOOKUP(G24,'Matriz Confiabilidad'!$D$3:$G$4,2,FALSE),VLOOKUP(F24,'Matriz Confiabilidad'!$B$5:$C$10,2,FALSE))</f>
        <v>B1</v>
      </c>
      <c r="I24" s="219" t="s">
        <v>744</v>
      </c>
    </row>
    <row r="25" spans="1:9" ht="16.5">
      <c r="A25" s="227">
        <f t="shared" si="0"/>
        <v>24</v>
      </c>
      <c r="B25" s="237" t="s">
        <v>1566</v>
      </c>
      <c r="C25" s="237" t="s">
        <v>676</v>
      </c>
      <c r="D25" s="237" t="s">
        <v>667</v>
      </c>
      <c r="E25" s="218" t="s">
        <v>1481</v>
      </c>
      <c r="F25" s="294" t="s">
        <v>1491</v>
      </c>
      <c r="G25" s="294" t="s">
        <v>1498</v>
      </c>
      <c r="H25" s="294" t="str">
        <f>+CONCATENATE(HLOOKUP(G25,'Matriz Confiabilidad'!$D$3:$G$4,2,FALSE),VLOOKUP(F25,'Matriz Confiabilidad'!$B$5:$C$10,2,FALSE))</f>
        <v>B1</v>
      </c>
      <c r="I25" s="219" t="s">
        <v>744</v>
      </c>
    </row>
    <row r="26" spans="1:9" ht="31.5">
      <c r="A26" s="227">
        <f t="shared" si="0"/>
        <v>25</v>
      </c>
      <c r="B26" s="237" t="s">
        <v>1567</v>
      </c>
      <c r="C26" s="237" t="s">
        <v>676</v>
      </c>
      <c r="D26" s="237" t="s">
        <v>667</v>
      </c>
      <c r="E26" s="218" t="s">
        <v>1481</v>
      </c>
      <c r="F26" s="294" t="s">
        <v>1495</v>
      </c>
      <c r="G26" s="294" t="s">
        <v>1498</v>
      </c>
      <c r="H26" s="294" t="str">
        <f>+CONCATENATE(HLOOKUP(G26,'Matriz Confiabilidad'!$D$3:$G$4,2,FALSE),VLOOKUP(F26,'Matriz Confiabilidad'!$B$5:$C$10,2,FALSE))</f>
        <v>B2</v>
      </c>
      <c r="I26" s="219" t="s">
        <v>744</v>
      </c>
    </row>
    <row r="27" spans="1:9" ht="31.5">
      <c r="A27" s="227">
        <f t="shared" si="0"/>
        <v>26</v>
      </c>
      <c r="B27" s="237" t="s">
        <v>1572</v>
      </c>
      <c r="C27" s="237" t="s">
        <v>676</v>
      </c>
      <c r="D27" s="237" t="s">
        <v>667</v>
      </c>
      <c r="E27" s="218" t="s">
        <v>1481</v>
      </c>
      <c r="F27" s="294" t="s">
        <v>1491</v>
      </c>
      <c r="G27" s="294" t="s">
        <v>1492</v>
      </c>
      <c r="H27" s="294" t="str">
        <f>+CONCATENATE(HLOOKUP(G27,'Matriz Confiabilidad'!$D$3:$G$4,2,FALSE),VLOOKUP(F27,'Matriz Confiabilidad'!$B$5:$C$10,2,FALSE))</f>
        <v>A1</v>
      </c>
      <c r="I27" s="573" t="s">
        <v>744</v>
      </c>
    </row>
    <row r="28" spans="1:9" ht="141.75">
      <c r="A28" s="227">
        <f t="shared" si="0"/>
        <v>27</v>
      </c>
      <c r="B28" s="237" t="s">
        <v>1578</v>
      </c>
      <c r="C28" s="218" t="s">
        <v>676</v>
      </c>
      <c r="D28" s="218" t="s">
        <v>667</v>
      </c>
      <c r="E28" s="218" t="s">
        <v>1481</v>
      </c>
      <c r="F28" s="294" t="s">
        <v>1491</v>
      </c>
      <c r="G28" s="294" t="s">
        <v>1492</v>
      </c>
      <c r="H28" s="294" t="str">
        <f>+CONCATENATE(HLOOKUP(G28,'Matriz Confiabilidad'!$D$3:$G$4,2,FALSE),VLOOKUP(F28,'Matriz Confiabilidad'!$B$5:$C$10,2,FALSE))</f>
        <v>A1</v>
      </c>
      <c r="I28" s="217" t="s">
        <v>1580</v>
      </c>
    </row>
    <row r="29" spans="1:9" ht="78.75">
      <c r="A29" s="227">
        <f t="shared" si="0"/>
        <v>28</v>
      </c>
      <c r="B29" s="237" t="s">
        <v>1579</v>
      </c>
      <c r="C29" s="218" t="s">
        <v>676</v>
      </c>
      <c r="D29" s="218" t="s">
        <v>667</v>
      </c>
      <c r="E29" s="218" t="s">
        <v>1481</v>
      </c>
      <c r="F29" s="294" t="s">
        <v>1491</v>
      </c>
      <c r="G29" s="294" t="s">
        <v>1492</v>
      </c>
      <c r="H29" s="294" t="str">
        <f>+CONCATENATE(HLOOKUP(G29,'Matriz Confiabilidad'!$D$3:$G$4,2,FALSE),VLOOKUP(F29,'Matriz Confiabilidad'!$B$5:$C$10,2,FALSE))</f>
        <v>A1</v>
      </c>
      <c r="I29" s="217" t="s">
        <v>1581</v>
      </c>
    </row>
    <row r="30" spans="1:9" ht="31.5">
      <c r="A30" s="227">
        <f>+A29+1</f>
        <v>29</v>
      </c>
      <c r="B30" s="237" t="s">
        <v>1588</v>
      </c>
      <c r="C30" s="218" t="s">
        <v>676</v>
      </c>
      <c r="D30" s="218" t="s">
        <v>667</v>
      </c>
      <c r="E30" s="218" t="s">
        <v>1482</v>
      </c>
      <c r="F30" s="216" t="s">
        <v>1495</v>
      </c>
      <c r="G30" s="216" t="s">
        <v>1492</v>
      </c>
      <c r="H30" s="294" t="str">
        <f>+CONCATENATE(HLOOKUP(G30,'Matriz Confiabilidad'!$D$3:$G$4,2,FALSE),VLOOKUP(F30,'Matriz Confiabilidad'!$B$5:$C$10,2,FALSE))</f>
        <v>A2</v>
      </c>
      <c r="I30" s="217" t="s">
        <v>1485</v>
      </c>
    </row>
    <row r="31" spans="1:9" ht="16.5">
      <c r="A31" s="227">
        <f>+A30+1</f>
        <v>30</v>
      </c>
      <c r="B31" s="237" t="s">
        <v>1589</v>
      </c>
      <c r="C31" s="218" t="s">
        <v>676</v>
      </c>
      <c r="D31" s="218" t="s">
        <v>667</v>
      </c>
      <c r="E31" s="218" t="s">
        <v>1482</v>
      </c>
      <c r="F31" s="216" t="s">
        <v>1495</v>
      </c>
      <c r="G31" s="216" t="s">
        <v>1492</v>
      </c>
      <c r="H31" s="294" t="str">
        <f>+CONCATENATE(HLOOKUP(G31,'Matriz Confiabilidad'!$D$3:$G$4,2,FALSE),VLOOKUP(F31,'Matriz Confiabilidad'!$B$5:$C$10,2,FALSE))</f>
        <v>A2</v>
      </c>
      <c r="I31" s="217" t="s">
        <v>1485</v>
      </c>
    </row>
    <row r="32" spans="1:9" ht="16.5" customHeight="1">
      <c r="A32" s="227">
        <f t="shared" si="0"/>
        <v>31</v>
      </c>
      <c r="B32" s="218" t="s">
        <v>1590</v>
      </c>
      <c r="C32" s="218" t="s">
        <v>676</v>
      </c>
      <c r="D32" s="218" t="s">
        <v>667</v>
      </c>
      <c r="E32" s="218" t="s">
        <v>1481</v>
      </c>
      <c r="F32" s="294" t="s">
        <v>1491</v>
      </c>
      <c r="G32" s="294" t="s">
        <v>1492</v>
      </c>
      <c r="H32" s="294" t="str">
        <f>+CONCATENATE(HLOOKUP(G32,'Matriz Confiabilidad'!$D$3:$G$4,2,FALSE),VLOOKUP(F32,'Matriz Confiabilidad'!$B$5:$C$10,2,FALSE))</f>
        <v>A1</v>
      </c>
      <c r="I32" s="219" t="s">
        <v>670</v>
      </c>
    </row>
    <row r="33" spans="1:9" ht="17.25" customHeight="1">
      <c r="A33" s="227">
        <f t="shared" si="0"/>
        <v>32</v>
      </c>
      <c r="B33" s="237" t="s">
        <v>1592</v>
      </c>
      <c r="C33" s="218" t="s">
        <v>676</v>
      </c>
      <c r="D33" s="237" t="s">
        <v>667</v>
      </c>
      <c r="E33" s="218" t="s">
        <v>1481</v>
      </c>
      <c r="F33" s="294" t="s">
        <v>1491</v>
      </c>
      <c r="G33" s="294" t="s">
        <v>1492</v>
      </c>
      <c r="H33" s="294" t="str">
        <f>+CONCATENATE(HLOOKUP(G33,'Matriz Confiabilidad'!$D$3:$G$4,2,FALSE),VLOOKUP(F33,'Matriz Confiabilidad'!$B$5:$C$10,2,FALSE))</f>
        <v>A1</v>
      </c>
      <c r="I33" s="217" t="s">
        <v>670</v>
      </c>
    </row>
    <row r="34" spans="1:9" ht="32.25" customHeight="1">
      <c r="A34" s="227">
        <f t="shared" si="0"/>
        <v>33</v>
      </c>
      <c r="B34" s="239" t="s">
        <v>1598</v>
      </c>
      <c r="C34" s="218" t="s">
        <v>676</v>
      </c>
      <c r="D34" s="239" t="s">
        <v>667</v>
      </c>
      <c r="E34" s="239" t="s">
        <v>1481</v>
      </c>
      <c r="F34" s="294" t="s">
        <v>1491</v>
      </c>
      <c r="G34" s="294" t="s">
        <v>1492</v>
      </c>
      <c r="H34" s="294" t="str">
        <f>+CONCATENATE(HLOOKUP(G34,'Matriz Confiabilidad'!$D$3:$G$4,2,FALSE),VLOOKUP(F34,'Matriz Confiabilidad'!$B$5:$C$10,2,FALSE))</f>
        <v>A1</v>
      </c>
      <c r="I34" s="240" t="s">
        <v>670</v>
      </c>
    </row>
    <row r="35" spans="1:9" ht="31.5">
      <c r="A35" s="227">
        <f t="shared" si="0"/>
        <v>34</v>
      </c>
      <c r="B35" s="241" t="s">
        <v>1602</v>
      </c>
      <c r="C35" s="241" t="s">
        <v>676</v>
      </c>
      <c r="D35" s="241" t="s">
        <v>668</v>
      </c>
      <c r="E35" s="239" t="s">
        <v>1481</v>
      </c>
      <c r="F35" s="294" t="s">
        <v>1491</v>
      </c>
      <c r="G35" s="294" t="s">
        <v>1492</v>
      </c>
      <c r="H35" s="294" t="str">
        <f>+CONCATENATE(HLOOKUP(G35,'Matriz Confiabilidad'!$D$3:$G$4,2,FALSE),VLOOKUP(F35,'Matriz Confiabilidad'!$B$5:$C$10,2,FALSE))</f>
        <v>A1</v>
      </c>
      <c r="I35" s="219" t="s">
        <v>670</v>
      </c>
    </row>
    <row r="36" spans="1:9" ht="48" customHeight="1">
      <c r="A36" s="227">
        <f t="shared" si="0"/>
        <v>35</v>
      </c>
      <c r="B36" s="241" t="s">
        <v>671</v>
      </c>
      <c r="C36" s="237" t="s">
        <v>678</v>
      </c>
      <c r="D36" s="241" t="s">
        <v>668</v>
      </c>
      <c r="E36" s="241" t="s">
        <v>669</v>
      </c>
      <c r="F36" s="294"/>
      <c r="G36" s="294"/>
      <c r="H36" s="294" t="e">
        <f>+CONCATENATE(HLOOKUP(G36,'Matriz Confiabilidad'!$D$3:$G$4,2,FALSE),VLOOKUP(F36,'Matriz Confiabilidad'!$B$5:$C$10,2,FALSE))</f>
        <v>#N/A</v>
      </c>
      <c r="I36" s="219" t="s">
        <v>745</v>
      </c>
    </row>
    <row r="37" spans="1:9" ht="48.75" customHeight="1">
      <c r="A37" s="227">
        <f t="shared" si="0"/>
        <v>36</v>
      </c>
      <c r="B37" s="241" t="s">
        <v>756</v>
      </c>
      <c r="C37" s="237" t="s">
        <v>678</v>
      </c>
      <c r="D37" s="241" t="s">
        <v>668</v>
      </c>
      <c r="E37" s="241" t="s">
        <v>669</v>
      </c>
      <c r="F37" s="294"/>
      <c r="G37" s="294"/>
      <c r="H37" s="294" t="e">
        <f>+CONCATENATE(HLOOKUP(G37,'Matriz Confiabilidad'!$D$3:$G$4,2,FALSE),VLOOKUP(F37,'Matriz Confiabilidad'!$B$5:$C$10,2,FALSE))</f>
        <v>#N/A</v>
      </c>
      <c r="I37" s="219" t="s">
        <v>745</v>
      </c>
    </row>
    <row r="38" spans="1:9" ht="80.25" customHeight="1">
      <c r="A38" s="227">
        <f t="shared" si="0"/>
        <v>37</v>
      </c>
      <c r="B38" s="241" t="s">
        <v>672</v>
      </c>
      <c r="C38" s="237" t="s">
        <v>678</v>
      </c>
      <c r="D38" s="241" t="s">
        <v>668</v>
      </c>
      <c r="E38" s="241" t="s">
        <v>669</v>
      </c>
      <c r="F38" s="294"/>
      <c r="G38" s="294"/>
      <c r="H38" s="294" t="e">
        <f>+CONCATENATE(HLOOKUP(G38,'Matriz Confiabilidad'!$D$3:$G$4,2,FALSE),VLOOKUP(F38,'Matriz Confiabilidad'!$B$5:$C$10,2,FALSE))</f>
        <v>#N/A</v>
      </c>
      <c r="I38" s="219" t="s">
        <v>745</v>
      </c>
    </row>
    <row r="39" spans="1:9" ht="80.25" customHeight="1">
      <c r="A39" s="227">
        <f t="shared" si="0"/>
        <v>38</v>
      </c>
      <c r="B39" s="241" t="s">
        <v>673</v>
      </c>
      <c r="C39" s="237" t="s">
        <v>678</v>
      </c>
      <c r="D39" s="241" t="s">
        <v>668</v>
      </c>
      <c r="E39" s="241" t="s">
        <v>669</v>
      </c>
      <c r="F39" s="294"/>
      <c r="G39" s="294"/>
      <c r="H39" s="294" t="e">
        <f>+CONCATENATE(HLOOKUP(G39,'Matriz Confiabilidad'!$D$3:$G$4,2,FALSE),VLOOKUP(F39,'Matriz Confiabilidad'!$B$5:$C$10,2,FALSE))</f>
        <v>#N/A</v>
      </c>
      <c r="I39" s="219" t="s">
        <v>745</v>
      </c>
    </row>
    <row r="40" spans="1:9" ht="80.25" customHeight="1">
      <c r="A40" s="227">
        <f t="shared" si="0"/>
        <v>39</v>
      </c>
      <c r="B40" s="241" t="s">
        <v>674</v>
      </c>
      <c r="C40" s="237" t="s">
        <v>678</v>
      </c>
      <c r="D40" s="241" t="s">
        <v>668</v>
      </c>
      <c r="E40" s="241" t="s">
        <v>669</v>
      </c>
      <c r="F40" s="294"/>
      <c r="G40" s="294"/>
      <c r="H40" s="294" t="e">
        <f>+CONCATENATE(HLOOKUP(G40,'Matriz Confiabilidad'!$D$3:$G$4,2,FALSE),VLOOKUP(F40,'Matriz Confiabilidad'!$B$5:$C$10,2,FALSE))</f>
        <v>#N/A</v>
      </c>
      <c r="I40" s="219" t="s">
        <v>745</v>
      </c>
    </row>
    <row r="41" spans="1:9" ht="48.75" customHeight="1">
      <c r="A41" s="227">
        <f>+A40+1</f>
        <v>40</v>
      </c>
      <c r="B41" s="237" t="s">
        <v>1612</v>
      </c>
      <c r="C41" s="237" t="s">
        <v>676</v>
      </c>
      <c r="D41" s="237" t="s">
        <v>667</v>
      </c>
      <c r="E41" s="237" t="s">
        <v>1481</v>
      </c>
      <c r="F41" s="294" t="s">
        <v>1491</v>
      </c>
      <c r="G41" s="294" t="s">
        <v>1492</v>
      </c>
      <c r="H41" s="294" t="str">
        <f>+CONCATENATE(HLOOKUP(G41,'Matriz Confiabilidad'!$D$3:$G$4,2,FALSE),VLOOKUP(F41,'Matriz Confiabilidad'!$B$5:$C$10,2,FALSE))</f>
        <v>A1</v>
      </c>
      <c r="I41" s="574" t="s">
        <v>1609</v>
      </c>
    </row>
    <row r="42" spans="1:9" ht="48.75" customHeight="1">
      <c r="A42" s="227">
        <f>+A41+1</f>
        <v>41</v>
      </c>
      <c r="B42" s="237" t="s">
        <v>1611</v>
      </c>
      <c r="C42" s="237" t="s">
        <v>676</v>
      </c>
      <c r="D42" s="237" t="s">
        <v>667</v>
      </c>
      <c r="E42" s="237" t="s">
        <v>1481</v>
      </c>
      <c r="F42" s="294" t="s">
        <v>1491</v>
      </c>
      <c r="G42" s="294" t="s">
        <v>1492</v>
      </c>
      <c r="H42" s="294" t="str">
        <f>+CONCATENATE(HLOOKUP(G42,'Matriz Confiabilidad'!$D$3:$G$4,2,FALSE),VLOOKUP(F42,'Matriz Confiabilidad'!$B$5:$C$10,2,FALSE))</f>
        <v>A1</v>
      </c>
      <c r="I42" s="574" t="s">
        <v>1609</v>
      </c>
    </row>
    <row r="43" spans="1:9" ht="48.75" customHeight="1">
      <c r="A43" s="227">
        <v>42</v>
      </c>
      <c r="B43" s="237" t="s">
        <v>1608</v>
      </c>
      <c r="C43" s="237" t="s">
        <v>676</v>
      </c>
      <c r="D43" s="237" t="s">
        <v>667</v>
      </c>
      <c r="E43" s="237" t="s">
        <v>1481</v>
      </c>
      <c r="F43" s="294" t="s">
        <v>1491</v>
      </c>
      <c r="G43" s="294" t="s">
        <v>1492</v>
      </c>
      <c r="H43" s="294" t="str">
        <f>+CONCATENATE(HLOOKUP(G43,'Matriz Confiabilidad'!$D$3:$G$4,2,FALSE),VLOOKUP(F43,'Matriz Confiabilidad'!$B$5:$C$10,2,FALSE))</f>
        <v>A1</v>
      </c>
      <c r="I43" s="219" t="s">
        <v>1609</v>
      </c>
    </row>
    <row r="44" spans="1:9" ht="48.75" customHeight="1">
      <c r="A44" s="227">
        <f>+A43+1</f>
        <v>43</v>
      </c>
      <c r="B44" s="237" t="s">
        <v>1610</v>
      </c>
      <c r="C44" s="237" t="s">
        <v>676</v>
      </c>
      <c r="D44" s="237" t="s">
        <v>667</v>
      </c>
      <c r="E44" s="237" t="s">
        <v>1481</v>
      </c>
      <c r="F44" s="294" t="s">
        <v>1491</v>
      </c>
      <c r="G44" s="294" t="s">
        <v>1492</v>
      </c>
      <c r="H44" s="294" t="str">
        <f>+CONCATENATE(HLOOKUP(G44,'Matriz Confiabilidad'!$D$3:$G$4,2,FALSE),VLOOKUP(F44,'Matriz Confiabilidad'!$B$5:$C$10,2,FALSE))</f>
        <v>A1</v>
      </c>
      <c r="I44" s="574" t="s">
        <v>1609</v>
      </c>
    </row>
    <row r="45" spans="1:9" ht="31.5">
      <c r="A45" s="227">
        <f>+A44+1</f>
        <v>44</v>
      </c>
      <c r="B45" s="237" t="s">
        <v>235</v>
      </c>
      <c r="C45" s="237" t="s">
        <v>678</v>
      </c>
      <c r="D45" s="237" t="s">
        <v>668</v>
      </c>
      <c r="E45" s="237" t="s">
        <v>1481</v>
      </c>
      <c r="F45" s="294" t="s">
        <v>669</v>
      </c>
      <c r="G45" s="294"/>
      <c r="H45" s="294" t="e">
        <f>+CONCATENATE(HLOOKUP(G45,'Matriz Confiabilidad'!$D$3:$G$4,2,FALSE),VLOOKUP(F45,'Matriz Confiabilidad'!$B$5:$C$10,2,FALSE))</f>
        <v>#N/A</v>
      </c>
      <c r="I45" s="219" t="s">
        <v>1514</v>
      </c>
    </row>
    <row r="46" spans="1:9" ht="32.25" customHeight="1">
      <c r="A46" s="227">
        <f t="shared" si="0"/>
        <v>45</v>
      </c>
      <c r="B46" s="218" t="s">
        <v>1618</v>
      </c>
      <c r="C46" s="218" t="s">
        <v>676</v>
      </c>
      <c r="D46" s="237" t="s">
        <v>668</v>
      </c>
      <c r="E46" s="218" t="s">
        <v>1481</v>
      </c>
      <c r="F46" s="216" t="s">
        <v>669</v>
      </c>
      <c r="G46" s="216" t="s">
        <v>669</v>
      </c>
      <c r="H46" s="294" t="e">
        <f>+CONCATENATE(HLOOKUP(G46,'Matriz Confiabilidad'!$D$3:$G$4,2,FALSE),VLOOKUP(F46,'Matriz Confiabilidad'!$B$5:$C$10,2,FALSE))</f>
        <v>#N/A</v>
      </c>
      <c r="I46" s="219" t="s">
        <v>1064</v>
      </c>
    </row>
    <row r="47" spans="1:9" ht="33" customHeight="1">
      <c r="A47" s="227">
        <f t="shared" si="0"/>
        <v>46</v>
      </c>
      <c r="B47" s="218" t="s">
        <v>662</v>
      </c>
      <c r="C47" s="218" t="s">
        <v>676</v>
      </c>
      <c r="D47" s="237" t="s">
        <v>668</v>
      </c>
      <c r="E47" s="218" t="s">
        <v>1481</v>
      </c>
      <c r="F47" s="216" t="s">
        <v>669</v>
      </c>
      <c r="G47" s="216" t="s">
        <v>669</v>
      </c>
      <c r="H47" s="294" t="e">
        <f>+CONCATENATE(HLOOKUP(G47,'Matriz Confiabilidad'!$D$3:$G$4,2,FALSE),VLOOKUP(F47,'Matriz Confiabilidad'!$B$5:$C$10,2,FALSE))</f>
        <v>#N/A</v>
      </c>
      <c r="I47" s="575" t="s">
        <v>1064</v>
      </c>
    </row>
    <row r="48" spans="1:9" ht="31.5">
      <c r="A48" s="227">
        <f t="shared" si="0"/>
        <v>47</v>
      </c>
      <c r="B48" s="218" t="s">
        <v>1621</v>
      </c>
      <c r="C48" s="218" t="s">
        <v>676</v>
      </c>
      <c r="D48" s="237" t="s">
        <v>668</v>
      </c>
      <c r="E48" s="218" t="s">
        <v>1481</v>
      </c>
      <c r="F48" s="216" t="s">
        <v>669</v>
      </c>
      <c r="G48" s="216" t="s">
        <v>669</v>
      </c>
      <c r="H48" s="294" t="e">
        <f>+CONCATENATE(HLOOKUP(G48,'Matriz Confiabilidad'!$D$3:$G$4,2,FALSE),VLOOKUP(F48,'Matriz Confiabilidad'!$B$5:$C$10,2,FALSE))</f>
        <v>#N/A</v>
      </c>
      <c r="I48" s="575" t="s">
        <v>930</v>
      </c>
    </row>
    <row r="49" spans="1:9" ht="31.5">
      <c r="A49" s="227">
        <f t="shared" si="0"/>
        <v>48</v>
      </c>
      <c r="B49" s="218" t="s">
        <v>1622</v>
      </c>
      <c r="C49" s="218" t="s">
        <v>676</v>
      </c>
      <c r="D49" s="237" t="s">
        <v>668</v>
      </c>
      <c r="E49" s="218" t="s">
        <v>1481</v>
      </c>
      <c r="F49" s="216" t="s">
        <v>669</v>
      </c>
      <c r="G49" s="216" t="s">
        <v>669</v>
      </c>
      <c r="H49" s="294" t="e">
        <f>+CONCATENATE(HLOOKUP(G49,'Matriz Confiabilidad'!$D$3:$G$4,2,FALSE),VLOOKUP(F49,'Matriz Confiabilidad'!$B$5:$C$10,2,FALSE))</f>
        <v>#N/A</v>
      </c>
      <c r="I49" s="575" t="s">
        <v>930</v>
      </c>
    </row>
    <row r="50" spans="1:9" ht="31.5">
      <c r="A50" s="227">
        <f t="shared" si="0"/>
        <v>49</v>
      </c>
      <c r="B50" s="218" t="s">
        <v>1623</v>
      </c>
      <c r="C50" s="218" t="s">
        <v>676</v>
      </c>
      <c r="D50" s="237" t="s">
        <v>668</v>
      </c>
      <c r="E50" s="218" t="s">
        <v>1481</v>
      </c>
      <c r="F50" s="216" t="s">
        <v>669</v>
      </c>
      <c r="G50" s="216" t="s">
        <v>669</v>
      </c>
      <c r="H50" s="294" t="e">
        <f>+CONCATENATE(HLOOKUP(G50,'Matriz Confiabilidad'!$D$3:$G$4,2,FALSE),VLOOKUP(F50,'Matriz Confiabilidad'!$B$5:$C$10,2,FALSE))</f>
        <v>#N/A</v>
      </c>
      <c r="I50" s="575" t="s">
        <v>930</v>
      </c>
    </row>
    <row r="51" spans="1:9" ht="31.5">
      <c r="A51" s="227">
        <f t="shared" si="0"/>
        <v>50</v>
      </c>
      <c r="B51" s="237" t="s">
        <v>1624</v>
      </c>
      <c r="C51" s="237" t="s">
        <v>678</v>
      </c>
      <c r="D51" s="237" t="s">
        <v>668</v>
      </c>
      <c r="E51" s="218" t="s">
        <v>1481</v>
      </c>
      <c r="F51" s="216" t="s">
        <v>669</v>
      </c>
      <c r="G51" s="216" t="s">
        <v>669</v>
      </c>
      <c r="H51" s="294" t="e">
        <f>+CONCATENATE(HLOOKUP(G51,'Matriz Confiabilidad'!$D$3:$G$4,2,FALSE),VLOOKUP(F51,'Matriz Confiabilidad'!$B$5:$C$10,2,FALSE))</f>
        <v>#N/A</v>
      </c>
      <c r="I51" s="219" t="s">
        <v>1064</v>
      </c>
    </row>
    <row r="52" spans="1:9" ht="80.25" customHeight="1">
      <c r="A52" s="227">
        <f t="shared" si="0"/>
        <v>51</v>
      </c>
      <c r="B52" s="218" t="s">
        <v>1626</v>
      </c>
      <c r="C52" s="218" t="s">
        <v>676</v>
      </c>
      <c r="D52" s="218" t="s">
        <v>668</v>
      </c>
      <c r="E52" s="218" t="s">
        <v>1481</v>
      </c>
      <c r="F52" s="216" t="s">
        <v>669</v>
      </c>
      <c r="G52" s="216" t="s">
        <v>669</v>
      </c>
      <c r="H52" s="294" t="e">
        <f>+CONCATENATE(HLOOKUP(G52,'Matriz Confiabilidad'!$D$3:$G$4,2,FALSE),VLOOKUP(F52,'Matriz Confiabilidad'!$B$5:$C$10,2,FALSE))</f>
        <v>#N/A</v>
      </c>
      <c r="I52" s="577" t="s">
        <v>1064</v>
      </c>
    </row>
    <row r="53" spans="1:9" ht="16.5">
      <c r="A53" s="227">
        <f t="shared" si="0"/>
        <v>52</v>
      </c>
      <c r="B53" s="218" t="s">
        <v>1627</v>
      </c>
      <c r="C53" s="218" t="s">
        <v>676</v>
      </c>
      <c r="D53" s="237" t="s">
        <v>668</v>
      </c>
      <c r="E53" s="237" t="s">
        <v>1481</v>
      </c>
      <c r="F53" s="562" t="s">
        <v>1495</v>
      </c>
      <c r="G53" s="294" t="s">
        <v>1492</v>
      </c>
      <c r="H53" s="294" t="str">
        <f>+CONCATENATE(HLOOKUP(G53,'Matriz Confiabilidad'!$D$3:$G$4,2,FALSE),VLOOKUP(F53,'Matriz Confiabilidad'!$B$5:$C$10,2,FALSE))</f>
        <v>A2</v>
      </c>
      <c r="I53" s="577" t="s">
        <v>1514</v>
      </c>
    </row>
    <row r="54" spans="1:9" ht="31.5">
      <c r="A54" s="227">
        <f>+A53+1</f>
        <v>53</v>
      </c>
      <c r="B54" s="237" t="s">
        <v>675</v>
      </c>
      <c r="C54" s="237" t="s">
        <v>678</v>
      </c>
      <c r="D54" s="218" t="s">
        <v>668</v>
      </c>
      <c r="E54" s="237" t="s">
        <v>1481</v>
      </c>
      <c r="F54" s="216" t="s">
        <v>669</v>
      </c>
      <c r="G54" s="216" t="s">
        <v>669</v>
      </c>
      <c r="H54" s="294" t="e">
        <f>+CONCATENATE(HLOOKUP(G54,'Matriz Confiabilidad'!$D$3:$G$4,2,FALSE),VLOOKUP(F54,'Matriz Confiabilidad'!$B$5:$C$10,2,FALSE))</f>
        <v>#N/A</v>
      </c>
      <c r="I54" s="219" t="s">
        <v>1514</v>
      </c>
    </row>
    <row r="55" spans="1:9" ht="31.5">
      <c r="A55" s="227">
        <f t="shared" ref="A55:A61" si="1">+A54+1</f>
        <v>54</v>
      </c>
      <c r="B55" s="237" t="s">
        <v>1632</v>
      </c>
      <c r="C55" s="237" t="s">
        <v>678</v>
      </c>
      <c r="D55" s="237" t="s">
        <v>668</v>
      </c>
      <c r="E55" s="237" t="s">
        <v>1481</v>
      </c>
      <c r="F55" s="216" t="s">
        <v>669</v>
      </c>
      <c r="G55" s="216" t="s">
        <v>669</v>
      </c>
      <c r="H55" s="294" t="e">
        <f>+CONCATENATE(HLOOKUP(G55,'Matriz Confiabilidad'!$D$3:$G$4,2,FALSE),VLOOKUP(F55,'Matriz Confiabilidad'!$B$5:$C$10,2,FALSE))</f>
        <v>#N/A</v>
      </c>
      <c r="I55" s="577" t="s">
        <v>1514</v>
      </c>
    </row>
    <row r="56" spans="1:9" ht="47.25">
      <c r="A56" s="227">
        <f t="shared" si="1"/>
        <v>55</v>
      </c>
      <c r="B56" s="237" t="s">
        <v>1637</v>
      </c>
      <c r="C56" s="237" t="s">
        <v>678</v>
      </c>
      <c r="D56" s="237" t="s">
        <v>668</v>
      </c>
      <c r="E56" s="237" t="s">
        <v>1481</v>
      </c>
      <c r="F56" s="216" t="s">
        <v>669</v>
      </c>
      <c r="G56" s="216" t="s">
        <v>669</v>
      </c>
      <c r="H56" s="294" t="e">
        <f>+CONCATENATE(HLOOKUP(G56,'Matriz Confiabilidad'!$D$3:$G$4,2,FALSE),VLOOKUP(F56,'Matriz Confiabilidad'!$B$5:$C$10,2,FALSE))</f>
        <v>#N/A</v>
      </c>
      <c r="I56" s="577" t="s">
        <v>1514</v>
      </c>
    </row>
    <row r="57" spans="1:9" ht="31.5">
      <c r="A57" s="227">
        <f t="shared" si="1"/>
        <v>56</v>
      </c>
      <c r="B57" s="237" t="s">
        <v>1638</v>
      </c>
      <c r="C57" s="237" t="s">
        <v>678</v>
      </c>
      <c r="D57" s="237" t="s">
        <v>668</v>
      </c>
      <c r="E57" s="237" t="s">
        <v>1481</v>
      </c>
      <c r="F57" s="216" t="s">
        <v>669</v>
      </c>
      <c r="G57" s="216" t="s">
        <v>669</v>
      </c>
      <c r="H57" s="294" t="e">
        <f>+CONCATENATE(HLOOKUP(G57,'Matriz Confiabilidad'!$D$3:$G$4,2,FALSE),VLOOKUP(F57,'Matriz Confiabilidad'!$B$5:$C$10,2,FALSE))</f>
        <v>#N/A</v>
      </c>
      <c r="I57" s="577" t="s">
        <v>1514</v>
      </c>
    </row>
    <row r="58" spans="1:9" ht="31.5">
      <c r="A58" s="227">
        <f t="shared" si="1"/>
        <v>57</v>
      </c>
      <c r="B58" s="237" t="s">
        <v>1642</v>
      </c>
      <c r="C58" s="237" t="s">
        <v>678</v>
      </c>
      <c r="D58" s="237" t="s">
        <v>668</v>
      </c>
      <c r="E58" s="237" t="s">
        <v>1481</v>
      </c>
      <c r="F58" s="216" t="s">
        <v>669</v>
      </c>
      <c r="G58" s="216" t="s">
        <v>669</v>
      </c>
      <c r="H58" s="294" t="e">
        <f>+CONCATENATE(HLOOKUP(G58,'Matriz Confiabilidad'!$D$3:$G$4,2,FALSE),VLOOKUP(F58,'Matriz Confiabilidad'!$B$5:$C$10,2,FALSE))</f>
        <v>#N/A</v>
      </c>
      <c r="I58" s="577" t="s">
        <v>1514</v>
      </c>
    </row>
    <row r="59" spans="1:9" ht="15.75" customHeight="1">
      <c r="A59" s="227">
        <f t="shared" si="1"/>
        <v>58</v>
      </c>
      <c r="B59" s="218" t="s">
        <v>679</v>
      </c>
      <c r="C59" s="218" t="s">
        <v>678</v>
      </c>
      <c r="D59" s="237" t="s">
        <v>668</v>
      </c>
      <c r="E59" s="237" t="s">
        <v>1481</v>
      </c>
      <c r="F59" s="216" t="s">
        <v>669</v>
      </c>
      <c r="G59" s="216" t="s">
        <v>669</v>
      </c>
      <c r="H59" s="294" t="e">
        <f>+CONCATENATE(HLOOKUP(G59,'Matriz Confiabilidad'!$D$3:$G$4,2,FALSE),VLOOKUP(F59,'Matriz Confiabilidad'!$B$5:$C$10,2,FALSE))</f>
        <v>#N/A</v>
      </c>
      <c r="I59" s="577" t="s">
        <v>1514</v>
      </c>
    </row>
    <row r="60" spans="1:9" ht="31.5">
      <c r="A60" s="227">
        <f t="shared" si="1"/>
        <v>59</v>
      </c>
      <c r="B60" s="218" t="s">
        <v>1643</v>
      </c>
      <c r="C60" s="218" t="s">
        <v>678</v>
      </c>
      <c r="D60" s="218" t="s">
        <v>668</v>
      </c>
      <c r="E60" s="237" t="s">
        <v>1481</v>
      </c>
      <c r="F60" s="216" t="s">
        <v>669</v>
      </c>
      <c r="G60" s="216" t="s">
        <v>669</v>
      </c>
      <c r="H60" s="294" t="e">
        <f>+CONCATENATE(HLOOKUP(G60,'Matriz Confiabilidad'!$D$3:$G$4,2,FALSE),VLOOKUP(F60,'Matriz Confiabilidad'!$B$5:$C$10,2,FALSE))</f>
        <v>#N/A</v>
      </c>
      <c r="I60" s="577" t="s">
        <v>1514</v>
      </c>
    </row>
    <row r="61" spans="1:9" ht="31.5">
      <c r="A61" s="227">
        <f t="shared" si="1"/>
        <v>60</v>
      </c>
      <c r="B61" s="218" t="s">
        <v>1644</v>
      </c>
      <c r="C61" s="218" t="s">
        <v>678</v>
      </c>
      <c r="D61" s="218" t="s">
        <v>668</v>
      </c>
      <c r="E61" s="237" t="s">
        <v>1481</v>
      </c>
      <c r="F61" s="216" t="s">
        <v>669</v>
      </c>
      <c r="G61" s="216" t="s">
        <v>669</v>
      </c>
      <c r="H61" s="294" t="e">
        <f>+CONCATENATE(HLOOKUP(G61,'Matriz Confiabilidad'!$D$3:$G$4,2,FALSE),VLOOKUP(F61,'Matriz Confiabilidad'!$B$5:$C$10,2,FALSE))</f>
        <v>#N/A</v>
      </c>
      <c r="I61" s="577" t="s">
        <v>1514</v>
      </c>
    </row>
    <row r="62" spans="1:9" ht="47.25">
      <c r="A62" s="227">
        <f t="shared" ref="A62:A67" si="2">A61+1</f>
        <v>61</v>
      </c>
      <c r="B62" s="218" t="s">
        <v>1645</v>
      </c>
      <c r="C62" s="218" t="s">
        <v>678</v>
      </c>
      <c r="D62" s="218" t="s">
        <v>668</v>
      </c>
      <c r="E62" s="237" t="s">
        <v>1481</v>
      </c>
      <c r="F62" s="216" t="s">
        <v>669</v>
      </c>
      <c r="G62" s="216" t="s">
        <v>669</v>
      </c>
      <c r="H62" s="294" t="e">
        <f>+CONCATENATE(HLOOKUP(G62,'Matriz Confiabilidad'!$D$3:$G$4,2,FALSE),VLOOKUP(F62,'Matriz Confiabilidad'!$B$5:$C$10,2,FALSE))</f>
        <v>#N/A</v>
      </c>
      <c r="I62" s="577" t="s">
        <v>1514</v>
      </c>
    </row>
    <row r="63" spans="1:9" ht="31.5">
      <c r="A63" s="227">
        <f t="shared" si="2"/>
        <v>62</v>
      </c>
      <c r="B63" s="218" t="s">
        <v>1646</v>
      </c>
      <c r="C63" s="218" t="s">
        <v>678</v>
      </c>
      <c r="D63" s="218" t="s">
        <v>668</v>
      </c>
      <c r="E63" s="237" t="s">
        <v>1481</v>
      </c>
      <c r="F63" s="216" t="s">
        <v>669</v>
      </c>
      <c r="G63" s="216" t="s">
        <v>669</v>
      </c>
      <c r="H63" s="294" t="e">
        <f>+CONCATENATE(HLOOKUP(G63,'Matriz Confiabilidad'!$D$3:$G$4,2,FALSE),VLOOKUP(F63,'Matriz Confiabilidad'!$B$5:$C$10,2,FALSE))</f>
        <v>#N/A</v>
      </c>
      <c r="I63" s="577" t="s">
        <v>1514</v>
      </c>
    </row>
    <row r="64" spans="1:9" ht="31.5">
      <c r="A64" s="227">
        <f t="shared" si="2"/>
        <v>63</v>
      </c>
      <c r="B64" s="218" t="s">
        <v>1647</v>
      </c>
      <c r="C64" s="218" t="s">
        <v>676</v>
      </c>
      <c r="D64" s="218" t="s">
        <v>802</v>
      </c>
      <c r="E64" s="218" t="s">
        <v>1481</v>
      </c>
      <c r="F64" s="216" t="s">
        <v>669</v>
      </c>
      <c r="G64" s="216" t="s">
        <v>669</v>
      </c>
      <c r="H64" s="294" t="e">
        <f>+CONCATENATE(HLOOKUP(G64,'Matriz Confiabilidad'!$D$3:$G$4,2,FALSE),VLOOKUP(F64,'Matriz Confiabilidad'!$B$5:$C$10,2,FALSE))</f>
        <v>#N/A</v>
      </c>
      <c r="I64" s="577" t="s">
        <v>1514</v>
      </c>
    </row>
    <row r="65" spans="1:9" ht="31.5">
      <c r="A65" s="227">
        <f t="shared" si="2"/>
        <v>64</v>
      </c>
      <c r="B65" s="218" t="s">
        <v>1648</v>
      </c>
      <c r="C65" s="218" t="s">
        <v>676</v>
      </c>
      <c r="D65" s="218" t="s">
        <v>802</v>
      </c>
      <c r="E65" s="218" t="s">
        <v>1481</v>
      </c>
      <c r="F65" s="216" t="s">
        <v>669</v>
      </c>
      <c r="G65" s="216" t="s">
        <v>669</v>
      </c>
      <c r="H65" s="294" t="e">
        <f>+CONCATENATE(HLOOKUP(G65,'Matriz Confiabilidad'!$D$3:$G$4,2,FALSE),VLOOKUP(F65,'Matriz Confiabilidad'!$B$5:$C$10,2,FALSE))</f>
        <v>#N/A</v>
      </c>
      <c r="I65" s="577" t="s">
        <v>1514</v>
      </c>
    </row>
    <row r="66" spans="1:9" ht="47.25">
      <c r="A66" s="227">
        <f t="shared" si="2"/>
        <v>65</v>
      </c>
      <c r="B66" s="218" t="s">
        <v>1649</v>
      </c>
      <c r="C66" s="218" t="s">
        <v>676</v>
      </c>
      <c r="D66" s="218" t="s">
        <v>802</v>
      </c>
      <c r="E66" s="218" t="s">
        <v>1481</v>
      </c>
      <c r="F66" s="216" t="s">
        <v>669</v>
      </c>
      <c r="G66" s="216" t="s">
        <v>669</v>
      </c>
      <c r="H66" s="294" t="e">
        <f>+CONCATENATE(HLOOKUP(G66,'Matriz Confiabilidad'!$D$3:$G$4,2,FALSE),VLOOKUP(F66,'Matriz Confiabilidad'!$B$5:$C$10,2,FALSE))</f>
        <v>#N/A</v>
      </c>
      <c r="I66" s="577" t="s">
        <v>1064</v>
      </c>
    </row>
    <row r="67" spans="1:9" ht="16.5">
      <c r="A67" s="227">
        <f t="shared" si="2"/>
        <v>66</v>
      </c>
      <c r="B67" s="218" t="s">
        <v>1650</v>
      </c>
      <c r="C67" s="218" t="s">
        <v>676</v>
      </c>
      <c r="D67" s="218" t="s">
        <v>802</v>
      </c>
      <c r="E67" s="218" t="s">
        <v>1481</v>
      </c>
      <c r="F67" s="216" t="s">
        <v>669</v>
      </c>
      <c r="G67" s="216" t="s">
        <v>669</v>
      </c>
      <c r="H67" s="294" t="e">
        <f>+CONCATENATE(HLOOKUP(G67,'Matriz Confiabilidad'!$D$3:$G$4,2,FALSE),VLOOKUP(F67,'Matriz Confiabilidad'!$B$5:$C$10,2,FALSE))</f>
        <v>#N/A</v>
      </c>
      <c r="I67" s="577" t="s">
        <v>1064</v>
      </c>
    </row>
    <row r="68" spans="1:9" ht="47.25">
      <c r="A68" s="227">
        <f>+A67+1</f>
        <v>67</v>
      </c>
      <c r="B68" s="218" t="s">
        <v>1656</v>
      </c>
      <c r="C68" s="218" t="s">
        <v>676</v>
      </c>
      <c r="D68" s="218" t="s">
        <v>668</v>
      </c>
      <c r="E68" s="218" t="s">
        <v>1481</v>
      </c>
      <c r="F68" s="216" t="s">
        <v>669</v>
      </c>
      <c r="G68" s="216" t="s">
        <v>669</v>
      </c>
      <c r="H68" s="294" t="e">
        <f>+CONCATENATE(HLOOKUP(G68,'Matriz Confiabilidad'!$D$3:$G$4,2,FALSE),VLOOKUP(F68,'Matriz Confiabilidad'!$B$5:$C$10,2,FALSE))</f>
        <v>#N/A</v>
      </c>
      <c r="I68" s="577" t="s">
        <v>1064</v>
      </c>
    </row>
    <row r="69" spans="1:9" ht="47.25">
      <c r="A69" s="227">
        <f>+A68+1</f>
        <v>68</v>
      </c>
      <c r="B69" s="218" t="s">
        <v>1661</v>
      </c>
      <c r="C69" s="218" t="s">
        <v>676</v>
      </c>
      <c r="D69" s="218" t="s">
        <v>668</v>
      </c>
      <c r="E69" s="218" t="s">
        <v>1481</v>
      </c>
      <c r="F69" s="216" t="s">
        <v>1493</v>
      </c>
      <c r="G69" s="216" t="s">
        <v>1498</v>
      </c>
      <c r="H69" s="294" t="str">
        <f>+CONCATENATE(HLOOKUP(G69,'Matriz Confiabilidad'!$D$3:$G$4,2,FALSE),VLOOKUP(F69,'Matriz Confiabilidad'!$B$5:$C$10,2,FALSE))</f>
        <v>B3</v>
      </c>
      <c r="I69" s="219" t="s">
        <v>1662</v>
      </c>
    </row>
    <row r="70" spans="1:9" ht="32.25" customHeight="1">
      <c r="A70" s="228">
        <f>+A69+1</f>
        <v>69</v>
      </c>
      <c r="B70" s="218" t="s">
        <v>1666</v>
      </c>
      <c r="C70" s="218" t="s">
        <v>676</v>
      </c>
      <c r="D70" s="218" t="s">
        <v>668</v>
      </c>
      <c r="E70" s="218" t="s">
        <v>1663</v>
      </c>
      <c r="F70" s="216" t="s">
        <v>669</v>
      </c>
      <c r="G70" s="216" t="s">
        <v>669</v>
      </c>
      <c r="H70" s="294" t="e">
        <f>+CONCATENATE(HLOOKUP(G70,'Matriz Confiabilidad'!$D$3:$G$4,2,FALSE),VLOOKUP(F70,'Matriz Confiabilidad'!$B$5:$C$10,2,FALSE))</f>
        <v>#N/A</v>
      </c>
      <c r="I70" s="217" t="s">
        <v>1064</v>
      </c>
    </row>
    <row r="71" spans="1:9" ht="32.25" customHeight="1">
      <c r="A71" s="228">
        <f>+A70+1</f>
        <v>70</v>
      </c>
      <c r="B71" s="218" t="s">
        <v>1667</v>
      </c>
      <c r="C71" s="218" t="s">
        <v>676</v>
      </c>
      <c r="D71" s="218" t="s">
        <v>668</v>
      </c>
      <c r="E71" s="218" t="s">
        <v>1663</v>
      </c>
      <c r="F71" s="216" t="s">
        <v>669</v>
      </c>
      <c r="G71" s="216" t="s">
        <v>669</v>
      </c>
      <c r="H71" s="294" t="e">
        <f>+CONCATENATE(HLOOKUP(G71,'Matriz Confiabilidad'!$D$3:$G$4,2,FALSE),VLOOKUP(F71,'Matriz Confiabilidad'!$B$5:$C$10,2,FALSE))</f>
        <v>#N/A</v>
      </c>
      <c r="I71" s="217" t="s">
        <v>1064</v>
      </c>
    </row>
    <row r="72" spans="1:9" ht="31.5">
      <c r="A72" s="228">
        <f>+A71+1</f>
        <v>71</v>
      </c>
      <c r="B72" s="218" t="s">
        <v>1671</v>
      </c>
      <c r="C72" s="218" t="s">
        <v>676</v>
      </c>
      <c r="D72" s="218" t="s">
        <v>668</v>
      </c>
      <c r="E72" s="218" t="s">
        <v>1481</v>
      </c>
      <c r="F72" s="216" t="s">
        <v>669</v>
      </c>
      <c r="G72" s="216" t="s">
        <v>669</v>
      </c>
      <c r="H72" s="294" t="e">
        <f>+CONCATENATE(HLOOKUP(G72,'Matriz Confiabilidad'!$D$3:$G$4,2,FALSE),VLOOKUP(F72,'Matriz Confiabilidad'!$B$5:$C$10,2,FALSE))</f>
        <v>#N/A</v>
      </c>
      <c r="I72" s="217" t="s">
        <v>1064</v>
      </c>
    </row>
    <row r="73" spans="1:9" ht="32.25" customHeight="1">
      <c r="A73" s="228">
        <f>A72+1</f>
        <v>72</v>
      </c>
      <c r="B73" s="237" t="s">
        <v>806</v>
      </c>
      <c r="C73" s="237" t="s">
        <v>676</v>
      </c>
      <c r="D73" s="237" t="s">
        <v>667</v>
      </c>
      <c r="E73" s="237">
        <v>10</v>
      </c>
      <c r="F73" s="294"/>
      <c r="G73" s="294"/>
      <c r="H73" s="294" t="e">
        <f>+CONCATENATE(HLOOKUP(G73,'Matriz Confiabilidad'!$D$3:$G$4,2,FALSE),VLOOKUP(F73,'Matriz Confiabilidad'!$B$5:$C$10,2,FALSE))</f>
        <v>#N/A</v>
      </c>
      <c r="I73" s="217" t="s">
        <v>743</v>
      </c>
    </row>
    <row r="74" spans="1:9" ht="18" customHeight="1">
      <c r="A74" s="228">
        <f t="shared" ref="A74:A81" si="3">A73+1</f>
        <v>73</v>
      </c>
      <c r="B74" s="237" t="s">
        <v>680</v>
      </c>
      <c r="C74" s="237" t="s">
        <v>676</v>
      </c>
      <c r="D74" s="237" t="s">
        <v>667</v>
      </c>
      <c r="E74" s="237">
        <v>10</v>
      </c>
      <c r="F74" s="294"/>
      <c r="G74" s="294"/>
      <c r="H74" s="294" t="e">
        <f>+CONCATENATE(HLOOKUP(G74,'Matriz Confiabilidad'!$D$3:$G$4,2,FALSE),VLOOKUP(F74,'Matriz Confiabilidad'!$B$5:$C$10,2,FALSE))</f>
        <v>#N/A</v>
      </c>
      <c r="I74" s="217" t="s">
        <v>743</v>
      </c>
    </row>
    <row r="75" spans="1:9" ht="18" customHeight="1">
      <c r="A75" s="228">
        <f>+A74+1</f>
        <v>74</v>
      </c>
      <c r="B75" s="237" t="s">
        <v>681</v>
      </c>
      <c r="C75" s="237" t="s">
        <v>676</v>
      </c>
      <c r="D75" s="237" t="s">
        <v>667</v>
      </c>
      <c r="E75" s="237">
        <v>10</v>
      </c>
      <c r="F75" s="294"/>
      <c r="G75" s="294"/>
      <c r="H75" s="294" t="e">
        <f>+CONCATENATE(HLOOKUP(G75,'Matriz Confiabilidad'!$D$3:$G$4,2,FALSE),VLOOKUP(F75,'Matriz Confiabilidad'!$B$5:$C$10,2,FALSE))</f>
        <v>#N/A</v>
      </c>
      <c r="I75" s="217" t="s">
        <v>743</v>
      </c>
    </row>
    <row r="76" spans="1:9" ht="18" customHeight="1">
      <c r="A76" s="228">
        <f>+A75+1</f>
        <v>75</v>
      </c>
      <c r="B76" s="237" t="s">
        <v>682</v>
      </c>
      <c r="C76" s="237" t="s">
        <v>676</v>
      </c>
      <c r="D76" s="237" t="s">
        <v>667</v>
      </c>
      <c r="E76" s="237">
        <v>10</v>
      </c>
      <c r="F76" s="294"/>
      <c r="G76" s="294"/>
      <c r="H76" s="294" t="e">
        <f>+CONCATENATE(HLOOKUP(G76,'Matriz Confiabilidad'!$D$3:$G$4,2,FALSE),VLOOKUP(F76,'Matriz Confiabilidad'!$B$5:$C$10,2,FALSE))</f>
        <v>#N/A</v>
      </c>
      <c r="I76" s="217" t="s">
        <v>743</v>
      </c>
    </row>
    <row r="77" spans="1:9" ht="31.5">
      <c r="A77" s="228">
        <f>+A76+1</f>
        <v>76</v>
      </c>
      <c r="B77" s="218" t="s">
        <v>683</v>
      </c>
      <c r="C77" s="218" t="s">
        <v>676</v>
      </c>
      <c r="D77" s="218" t="s">
        <v>668</v>
      </c>
      <c r="E77" s="218" t="s">
        <v>669</v>
      </c>
      <c r="F77" s="216"/>
      <c r="G77" s="216"/>
      <c r="H77" s="294" t="e">
        <f>+CONCATENATE(HLOOKUP(G77,'Matriz Confiabilidad'!$D$3:$G$4,2,FALSE),VLOOKUP(F77,'Matriz Confiabilidad'!$B$5:$C$10,2,FALSE))</f>
        <v>#N/A</v>
      </c>
      <c r="I77" s="219" t="s">
        <v>746</v>
      </c>
    </row>
    <row r="78" spans="1:9" ht="31.5">
      <c r="A78" s="228">
        <f t="shared" si="3"/>
        <v>77</v>
      </c>
      <c r="B78" s="221" t="s">
        <v>747</v>
      </c>
      <c r="C78" s="221" t="s">
        <v>676</v>
      </c>
      <c r="D78" s="221" t="s">
        <v>668</v>
      </c>
      <c r="E78" s="221" t="s">
        <v>669</v>
      </c>
      <c r="F78" s="282"/>
      <c r="G78" s="282"/>
      <c r="H78" s="294" t="e">
        <f>+CONCATENATE(HLOOKUP(G78,'Matriz Confiabilidad'!$D$3:$G$4,2,FALSE),VLOOKUP(F78,'Matriz Confiabilidad'!$B$5:$C$10,2,FALSE))</f>
        <v>#N/A</v>
      </c>
      <c r="I78" s="219" t="s">
        <v>746</v>
      </c>
    </row>
    <row r="79" spans="1:9" ht="31.5">
      <c r="A79" s="228">
        <f t="shared" si="3"/>
        <v>78</v>
      </c>
      <c r="B79" s="218" t="s">
        <v>684</v>
      </c>
      <c r="C79" s="218" t="s">
        <v>678</v>
      </c>
      <c r="D79" s="218" t="s">
        <v>668</v>
      </c>
      <c r="E79" s="218" t="s">
        <v>669</v>
      </c>
      <c r="F79" s="216"/>
      <c r="G79" s="216"/>
      <c r="H79" s="294" t="e">
        <f>+CONCATENATE(HLOOKUP(G79,'Matriz Confiabilidad'!$D$3:$G$4,2,FALSE),VLOOKUP(F79,'Matriz Confiabilidad'!$B$5:$C$10,2,FALSE))</f>
        <v>#N/A</v>
      </c>
      <c r="I79" s="219" t="s">
        <v>746</v>
      </c>
    </row>
    <row r="80" spans="1:9" ht="31.5">
      <c r="A80" s="228">
        <f t="shared" si="3"/>
        <v>79</v>
      </c>
      <c r="B80" s="236" t="s">
        <v>685</v>
      </c>
      <c r="C80" s="236" t="s">
        <v>678</v>
      </c>
      <c r="D80" s="236" t="s">
        <v>668</v>
      </c>
      <c r="E80" s="236" t="s">
        <v>669</v>
      </c>
      <c r="F80" s="560"/>
      <c r="G80" s="559"/>
      <c r="H80" s="294" t="e">
        <f>+CONCATENATE(HLOOKUP(G80,'Matriz Confiabilidad'!$D$3:$G$4,2,FALSE),VLOOKUP(F80,'Matriz Confiabilidad'!$B$5:$C$10,2,FALSE))</f>
        <v>#N/A</v>
      </c>
      <c r="I80" s="219" t="s">
        <v>745</v>
      </c>
    </row>
    <row r="81" spans="1:9" ht="31.5">
      <c r="A81" s="228">
        <f t="shared" si="3"/>
        <v>80</v>
      </c>
      <c r="B81" s="218" t="s">
        <v>807</v>
      </c>
      <c r="C81" s="218" t="s">
        <v>676</v>
      </c>
      <c r="D81" s="218" t="s">
        <v>668</v>
      </c>
      <c r="E81" s="218" t="s">
        <v>669</v>
      </c>
      <c r="F81" s="216"/>
      <c r="G81" s="216"/>
      <c r="H81" s="294" t="e">
        <f>+CONCATENATE(HLOOKUP(G81,'Matriz Confiabilidad'!$D$3:$G$4,2,FALSE),VLOOKUP(F81,'Matriz Confiabilidad'!$B$5:$C$10,2,FALSE))</f>
        <v>#N/A</v>
      </c>
      <c r="I81" s="217" t="s">
        <v>748</v>
      </c>
    </row>
    <row r="82" spans="1:9" ht="16.5">
      <c r="A82" s="228">
        <f>+A81+1</f>
        <v>81</v>
      </c>
      <c r="B82" s="222" t="s">
        <v>793</v>
      </c>
      <c r="C82" s="222" t="s">
        <v>676</v>
      </c>
      <c r="D82" s="222" t="s">
        <v>668</v>
      </c>
      <c r="E82" s="222" t="s">
        <v>669</v>
      </c>
      <c r="F82" s="340"/>
      <c r="G82" s="340"/>
      <c r="H82" s="294" t="e">
        <f>+CONCATENATE(HLOOKUP(G82,'Matriz Confiabilidad'!$D$3:$G$4,2,FALSE),VLOOKUP(F82,'Matriz Confiabilidad'!$B$5:$C$10,2,FALSE))</f>
        <v>#N/A</v>
      </c>
      <c r="I82" s="219" t="s">
        <v>745</v>
      </c>
    </row>
    <row r="83" spans="1:9" ht="16.5">
      <c r="A83" s="228">
        <f>+A82+1</f>
        <v>82</v>
      </c>
      <c r="B83" s="242" t="s">
        <v>808</v>
      </c>
      <c r="C83" s="242" t="s">
        <v>676</v>
      </c>
      <c r="D83" s="242" t="s">
        <v>668</v>
      </c>
      <c r="E83" s="242" t="s">
        <v>669</v>
      </c>
      <c r="F83" s="216"/>
      <c r="G83" s="216"/>
      <c r="H83" s="294" t="e">
        <f>+CONCATENATE(HLOOKUP(G83,'Matriz Confiabilidad'!$D$3:$G$4,2,FALSE),VLOOKUP(F83,'Matriz Confiabilidad'!$B$5:$C$10,2,FALSE))</f>
        <v>#N/A</v>
      </c>
      <c r="I83" s="223" t="s">
        <v>794</v>
      </c>
    </row>
    <row r="84" spans="1:9" ht="34.5" customHeight="1">
      <c r="A84" s="227">
        <f t="shared" ref="A84:A96" si="4">+A83+1</f>
        <v>83</v>
      </c>
      <c r="B84" s="218" t="s">
        <v>686</v>
      </c>
      <c r="C84" s="218" t="s">
        <v>676</v>
      </c>
      <c r="D84" s="218" t="s">
        <v>668</v>
      </c>
      <c r="E84" s="218" t="s">
        <v>669</v>
      </c>
      <c r="F84" s="216"/>
      <c r="G84" s="216"/>
      <c r="H84" s="294" t="e">
        <f>+CONCATENATE(HLOOKUP(G84,'Matriz Confiabilidad'!$D$3:$G$4,2,FALSE),VLOOKUP(F84,'Matriz Confiabilidad'!$B$5:$C$10,2,FALSE))</f>
        <v>#N/A</v>
      </c>
      <c r="I84" s="219" t="s">
        <v>795</v>
      </c>
    </row>
    <row r="85" spans="1:9" ht="16.5">
      <c r="A85" s="227">
        <f t="shared" si="4"/>
        <v>84</v>
      </c>
      <c r="B85" s="518" t="s">
        <v>1330</v>
      </c>
      <c r="C85" s="235" t="s">
        <v>676</v>
      </c>
      <c r="D85" s="235" t="s">
        <v>668</v>
      </c>
      <c r="E85" s="235"/>
      <c r="F85" s="216"/>
      <c r="G85" s="216"/>
      <c r="H85" s="294" t="e">
        <f>+CONCATENATE(HLOOKUP(G85,'Matriz Confiabilidad'!$D$3:$G$4,2,FALSE),VLOOKUP(F85,'Matriz Confiabilidad'!$B$5:$C$10,2,FALSE))</f>
        <v>#N/A</v>
      </c>
      <c r="I85" s="219" t="s">
        <v>795</v>
      </c>
    </row>
    <row r="86" spans="1:9" ht="16.5">
      <c r="A86" s="227">
        <f t="shared" si="4"/>
        <v>85</v>
      </c>
      <c r="B86" s="518" t="s">
        <v>1331</v>
      </c>
      <c r="C86" s="235" t="s">
        <v>676</v>
      </c>
      <c r="D86" s="235" t="s">
        <v>668</v>
      </c>
      <c r="E86" s="235"/>
      <c r="F86" s="216"/>
      <c r="G86" s="216"/>
      <c r="H86" s="294" t="e">
        <f>+CONCATENATE(HLOOKUP(G86,'Matriz Confiabilidad'!$D$3:$G$4,2,FALSE),VLOOKUP(F86,'Matriz Confiabilidad'!$B$5:$C$10,2,FALSE))</f>
        <v>#N/A</v>
      </c>
      <c r="I86" s="219" t="s">
        <v>795</v>
      </c>
    </row>
    <row r="87" spans="1:9" ht="18" customHeight="1">
      <c r="A87" s="227">
        <f t="shared" si="4"/>
        <v>86</v>
      </c>
      <c r="B87" s="518" t="s">
        <v>1332</v>
      </c>
      <c r="C87" s="235" t="s">
        <v>676</v>
      </c>
      <c r="D87" s="235" t="s">
        <v>668</v>
      </c>
      <c r="E87" s="235"/>
      <c r="F87" s="216"/>
      <c r="G87" s="216"/>
      <c r="H87" s="294" t="e">
        <f>+CONCATENATE(HLOOKUP(G87,'Matriz Confiabilidad'!$D$3:$G$4,2,FALSE),VLOOKUP(F87,'Matriz Confiabilidad'!$B$5:$C$10,2,FALSE))</f>
        <v>#N/A</v>
      </c>
      <c r="I87" s="219" t="s">
        <v>795</v>
      </c>
    </row>
    <row r="88" spans="1:9" ht="16.5">
      <c r="A88" s="227">
        <f t="shared" si="4"/>
        <v>87</v>
      </c>
      <c r="B88" s="518" t="s">
        <v>1333</v>
      </c>
      <c r="C88" s="235" t="s">
        <v>676</v>
      </c>
      <c r="D88" s="235" t="s">
        <v>668</v>
      </c>
      <c r="E88" s="235"/>
      <c r="F88" s="216"/>
      <c r="G88" s="216"/>
      <c r="H88" s="294" t="e">
        <f>+CONCATENATE(HLOOKUP(G88,'Matriz Confiabilidad'!$D$3:$G$4,2,FALSE),VLOOKUP(F88,'Matriz Confiabilidad'!$B$5:$C$10,2,FALSE))</f>
        <v>#N/A</v>
      </c>
      <c r="I88" s="219" t="s">
        <v>795</v>
      </c>
    </row>
    <row r="89" spans="1:9" ht="16.5">
      <c r="A89" s="227">
        <f t="shared" si="4"/>
        <v>88</v>
      </c>
      <c r="B89" s="218" t="s">
        <v>1334</v>
      </c>
      <c r="C89" s="218" t="s">
        <v>676</v>
      </c>
      <c r="D89" s="218" t="s">
        <v>668</v>
      </c>
      <c r="E89" s="218" t="s">
        <v>669</v>
      </c>
      <c r="F89" s="216"/>
      <c r="G89" s="216"/>
      <c r="H89" s="294" t="e">
        <f>+CONCATENATE(HLOOKUP(G89,'Matriz Confiabilidad'!$D$3:$G$4,2,FALSE),VLOOKUP(F89,'Matriz Confiabilidad'!$B$5:$C$10,2,FALSE))</f>
        <v>#N/A</v>
      </c>
      <c r="I89" s="219" t="s">
        <v>745</v>
      </c>
    </row>
    <row r="90" spans="1:9" ht="18" customHeight="1">
      <c r="A90" s="227">
        <f t="shared" si="4"/>
        <v>89</v>
      </c>
      <c r="B90" s="518" t="s">
        <v>1336</v>
      </c>
      <c r="C90" s="218" t="s">
        <v>676</v>
      </c>
      <c r="D90" s="218" t="s">
        <v>668</v>
      </c>
      <c r="E90" s="218" t="s">
        <v>669</v>
      </c>
      <c r="F90" s="216"/>
      <c r="G90" s="216"/>
      <c r="H90" s="294" t="e">
        <f>+CONCATENATE(HLOOKUP(G90,'Matriz Confiabilidad'!$D$3:$G$4,2,FALSE),VLOOKUP(F90,'Matriz Confiabilidad'!$B$5:$C$10,2,FALSE))</f>
        <v>#N/A</v>
      </c>
      <c r="I90" s="219" t="s">
        <v>1335</v>
      </c>
    </row>
    <row r="91" spans="1:9" ht="16.5">
      <c r="A91" s="227">
        <f t="shared" si="4"/>
        <v>90</v>
      </c>
      <c r="B91" s="518" t="s">
        <v>1338</v>
      </c>
      <c r="C91" s="218" t="s">
        <v>676</v>
      </c>
      <c r="D91" s="218" t="s">
        <v>667</v>
      </c>
      <c r="E91" s="218">
        <v>1</v>
      </c>
      <c r="F91" s="216"/>
      <c r="G91" s="216"/>
      <c r="H91" s="294" t="e">
        <f>+CONCATENATE(HLOOKUP(G91,'Matriz Confiabilidad'!$D$3:$G$4,2,FALSE),VLOOKUP(F91,'Matriz Confiabilidad'!$B$5:$C$10,2,FALSE))</f>
        <v>#N/A</v>
      </c>
      <c r="I91" s="219" t="s">
        <v>795</v>
      </c>
    </row>
    <row r="92" spans="1:9" ht="18" customHeight="1">
      <c r="A92" s="227">
        <f t="shared" si="4"/>
        <v>91</v>
      </c>
      <c r="B92" s="218" t="s">
        <v>809</v>
      </c>
      <c r="C92" s="218" t="s">
        <v>676</v>
      </c>
      <c r="D92" s="218" t="s">
        <v>668</v>
      </c>
      <c r="E92" s="218" t="s">
        <v>669</v>
      </c>
      <c r="F92" s="216"/>
      <c r="G92" s="216"/>
      <c r="H92" s="294" t="e">
        <f>+CONCATENATE(HLOOKUP(G92,'Matriz Confiabilidad'!$D$3:$G$4,2,FALSE),VLOOKUP(F92,'Matriz Confiabilidad'!$B$5:$C$10,2,FALSE))</f>
        <v>#N/A</v>
      </c>
      <c r="I92" s="219" t="s">
        <v>795</v>
      </c>
    </row>
    <row r="93" spans="1:9" ht="31.5">
      <c r="A93" s="227">
        <f t="shared" si="4"/>
        <v>92</v>
      </c>
      <c r="B93" s="218" t="s">
        <v>687</v>
      </c>
      <c r="C93" s="218" t="s">
        <v>678</v>
      </c>
      <c r="D93" s="218" t="s">
        <v>668</v>
      </c>
      <c r="E93" s="218" t="s">
        <v>669</v>
      </c>
      <c r="F93" s="216"/>
      <c r="G93" s="216"/>
      <c r="H93" s="294" t="e">
        <f>+CONCATENATE(HLOOKUP(G93,'Matriz Confiabilidad'!$D$3:$G$4,2,FALSE),VLOOKUP(F93,'Matriz Confiabilidad'!$B$5:$C$10,2,FALSE))</f>
        <v>#N/A</v>
      </c>
      <c r="I93" s="219" t="s">
        <v>795</v>
      </c>
    </row>
    <row r="94" spans="1:9" ht="31.5">
      <c r="A94" s="227">
        <f t="shared" si="4"/>
        <v>93</v>
      </c>
      <c r="B94" s="218" t="s">
        <v>771</v>
      </c>
      <c r="C94" s="235" t="s">
        <v>676</v>
      </c>
      <c r="D94" s="235" t="s">
        <v>802</v>
      </c>
      <c r="E94" s="235" t="s">
        <v>669</v>
      </c>
      <c r="F94" s="216"/>
      <c r="G94" s="216"/>
      <c r="H94" s="294" t="e">
        <f>+CONCATENATE(HLOOKUP(G94,'Matriz Confiabilidad'!$D$3:$G$4,2,FALSE),VLOOKUP(F94,'Matriz Confiabilidad'!$B$5:$C$10,2,FALSE))</f>
        <v>#N/A</v>
      </c>
      <c r="I94" s="219" t="s">
        <v>745</v>
      </c>
    </row>
    <row r="95" spans="1:9" ht="31.5">
      <c r="A95" s="227">
        <f t="shared" si="4"/>
        <v>94</v>
      </c>
      <c r="B95" s="218" t="s">
        <v>772</v>
      </c>
      <c r="C95" s="235" t="s">
        <v>676</v>
      </c>
      <c r="D95" s="235" t="s">
        <v>802</v>
      </c>
      <c r="E95" s="235" t="s">
        <v>669</v>
      </c>
      <c r="F95" s="216"/>
      <c r="G95" s="216"/>
      <c r="H95" s="294" t="e">
        <f>+CONCATENATE(HLOOKUP(G95,'Matriz Confiabilidad'!$D$3:$G$4,2,FALSE),VLOOKUP(F95,'Matriz Confiabilidad'!$B$5:$C$10,2,FALSE))</f>
        <v>#N/A</v>
      </c>
      <c r="I95" s="219" t="s">
        <v>745</v>
      </c>
    </row>
    <row r="96" spans="1:9" ht="31.5">
      <c r="A96" s="227">
        <f t="shared" si="4"/>
        <v>95</v>
      </c>
      <c r="B96" s="218" t="s">
        <v>688</v>
      </c>
      <c r="C96" s="218" t="s">
        <v>676</v>
      </c>
      <c r="D96" s="218" t="s">
        <v>668</v>
      </c>
      <c r="E96" s="218" t="s">
        <v>669</v>
      </c>
      <c r="F96" s="216"/>
      <c r="G96" s="216"/>
      <c r="H96" s="294" t="e">
        <f>+CONCATENATE(HLOOKUP(G96,'Matriz Confiabilidad'!$D$3:$G$4,2,FALSE),VLOOKUP(F96,'Matriz Confiabilidad'!$B$5:$C$10,2,FALSE))</f>
        <v>#N/A</v>
      </c>
      <c r="I96" s="243" t="s">
        <v>745</v>
      </c>
    </row>
    <row r="97" spans="1:9" ht="33" customHeight="1">
      <c r="A97" s="228">
        <f>A96+1</f>
        <v>96</v>
      </c>
      <c r="B97" s="218" t="s">
        <v>691</v>
      </c>
      <c r="C97" s="218" t="s">
        <v>676</v>
      </c>
      <c r="D97" s="218" t="s">
        <v>668</v>
      </c>
      <c r="E97" s="218" t="s">
        <v>669</v>
      </c>
      <c r="F97" s="216"/>
      <c r="G97" s="216"/>
      <c r="H97" s="294" t="e">
        <f>+CONCATENATE(HLOOKUP(G97,'Matriz Confiabilidad'!$D$3:$G$4,2,FALSE),VLOOKUP(F97,'Matriz Confiabilidad'!$B$5:$C$10,2,FALSE))</f>
        <v>#N/A</v>
      </c>
      <c r="I97" s="219" t="s">
        <v>796</v>
      </c>
    </row>
    <row r="98" spans="1:9" ht="63">
      <c r="A98" s="228">
        <f t="shared" ref="A98:A113" si="5">+A97+1</f>
        <v>97</v>
      </c>
      <c r="B98" s="242" t="s">
        <v>689</v>
      </c>
      <c r="C98" s="242" t="s">
        <v>678</v>
      </c>
      <c r="D98" s="242" t="s">
        <v>668</v>
      </c>
      <c r="E98" s="242" t="s">
        <v>669</v>
      </c>
      <c r="F98" s="560"/>
      <c r="G98" s="559"/>
      <c r="H98" s="294" t="e">
        <f>+CONCATENATE(HLOOKUP(G98,'Matriz Confiabilidad'!$D$3:$G$4,2,FALSE),VLOOKUP(F98,'Matriz Confiabilidad'!$B$5:$C$10,2,FALSE))</f>
        <v>#N/A</v>
      </c>
      <c r="I98" s="219" t="s">
        <v>745</v>
      </c>
    </row>
    <row r="99" spans="1:9" ht="17.25" customHeight="1">
      <c r="A99" s="228">
        <f t="shared" si="5"/>
        <v>98</v>
      </c>
      <c r="B99" s="218" t="s">
        <v>690</v>
      </c>
      <c r="C99" s="218" t="s">
        <v>676</v>
      </c>
      <c r="D99" s="218" t="s">
        <v>668</v>
      </c>
      <c r="E99" s="218" t="s">
        <v>669</v>
      </c>
      <c r="F99" s="216"/>
      <c r="G99" s="216"/>
      <c r="H99" s="294" t="e">
        <f>+CONCATENATE(HLOOKUP(G99,'Matriz Confiabilidad'!$D$3:$G$4,2,FALSE),VLOOKUP(F99,'Matriz Confiabilidad'!$B$5:$C$10,2,FALSE))</f>
        <v>#N/A</v>
      </c>
      <c r="I99" s="223" t="s">
        <v>794</v>
      </c>
    </row>
    <row r="100" spans="1:9" ht="16.5">
      <c r="A100" s="228">
        <f t="shared" si="5"/>
        <v>99</v>
      </c>
      <c r="B100" s="518" t="s">
        <v>1308</v>
      </c>
      <c r="C100" s="218" t="s">
        <v>676</v>
      </c>
      <c r="D100" s="218" t="s">
        <v>667</v>
      </c>
      <c r="E100" s="246">
        <v>8.3333333333333329E-2</v>
      </c>
      <c r="F100" s="216"/>
      <c r="G100" s="216"/>
      <c r="H100" s="294" t="e">
        <f>+CONCATENATE(HLOOKUP(G100,'Matriz Confiabilidad'!$D$3:$G$4,2,FALSE),VLOOKUP(F100,'Matriz Confiabilidad'!$B$5:$C$10,2,FALSE))</f>
        <v>#N/A</v>
      </c>
      <c r="I100" s="219" t="s">
        <v>778</v>
      </c>
    </row>
    <row r="101" spans="1:9" ht="18" customHeight="1">
      <c r="A101" s="228">
        <f t="shared" si="5"/>
        <v>100</v>
      </c>
      <c r="B101" s="518" t="s">
        <v>1309</v>
      </c>
      <c r="C101" s="218" t="s">
        <v>676</v>
      </c>
      <c r="D101" s="218" t="s">
        <v>667</v>
      </c>
      <c r="E101" s="246">
        <v>8.3333333333333329E-2</v>
      </c>
      <c r="F101" s="216"/>
      <c r="G101" s="216"/>
      <c r="H101" s="294" t="e">
        <f>+CONCATENATE(HLOOKUP(G101,'Matriz Confiabilidad'!$D$3:$G$4,2,FALSE),VLOOKUP(F101,'Matriz Confiabilidad'!$B$5:$C$10,2,FALSE))</f>
        <v>#N/A</v>
      </c>
      <c r="I101" s="219" t="s">
        <v>1329</v>
      </c>
    </row>
    <row r="102" spans="1:9" ht="18" customHeight="1">
      <c r="A102" s="228">
        <f t="shared" si="5"/>
        <v>101</v>
      </c>
      <c r="B102" s="517" t="s">
        <v>1307</v>
      </c>
      <c r="C102" s="242" t="s">
        <v>676</v>
      </c>
      <c r="D102" s="218" t="s">
        <v>667</v>
      </c>
      <c r="E102" s="246">
        <v>8.3333333333333329E-2</v>
      </c>
      <c r="F102" s="216"/>
      <c r="G102" s="216"/>
      <c r="H102" s="294" t="e">
        <f>+CONCATENATE(HLOOKUP(G102,'Matriz Confiabilidad'!$D$3:$G$4,2,FALSE),VLOOKUP(F102,'Matriz Confiabilidad'!$B$5:$C$10,2,FALSE))</f>
        <v>#N/A</v>
      </c>
      <c r="I102" s="219" t="s">
        <v>778</v>
      </c>
    </row>
    <row r="103" spans="1:9" ht="18" customHeight="1">
      <c r="A103" s="228">
        <f t="shared" si="5"/>
        <v>102</v>
      </c>
      <c r="B103" s="517" t="s">
        <v>780</v>
      </c>
      <c r="C103" s="242" t="s">
        <v>676</v>
      </c>
      <c r="D103" s="218" t="s">
        <v>667</v>
      </c>
      <c r="E103" s="246">
        <v>8.3333333333333329E-2</v>
      </c>
      <c r="F103" s="216"/>
      <c r="G103" s="216"/>
      <c r="H103" s="294" t="e">
        <f>+CONCATENATE(HLOOKUP(G103,'Matriz Confiabilidad'!$D$3:$G$4,2,FALSE),VLOOKUP(F103,'Matriz Confiabilidad'!$B$5:$C$10,2,FALSE))</f>
        <v>#N/A</v>
      </c>
      <c r="I103" s="219" t="s">
        <v>778</v>
      </c>
    </row>
    <row r="104" spans="1:9" ht="16.5">
      <c r="A104" s="228">
        <f t="shared" si="5"/>
        <v>103</v>
      </c>
      <c r="B104" s="517" t="s">
        <v>1306</v>
      </c>
      <c r="C104" s="242" t="s">
        <v>676</v>
      </c>
      <c r="D104" s="218" t="s">
        <v>667</v>
      </c>
      <c r="E104" s="246">
        <v>8.3333333333333329E-2</v>
      </c>
      <c r="F104" s="216"/>
      <c r="G104" s="216"/>
      <c r="H104" s="294" t="e">
        <f>+CONCATENATE(HLOOKUP(G104,'Matriz Confiabilidad'!$D$3:$G$4,2,FALSE),VLOOKUP(F104,'Matriz Confiabilidad'!$B$5:$C$10,2,FALSE))</f>
        <v>#N/A</v>
      </c>
      <c r="I104" s="219" t="s">
        <v>778</v>
      </c>
    </row>
    <row r="105" spans="1:9" ht="18" customHeight="1">
      <c r="A105" s="228">
        <f t="shared" si="5"/>
        <v>104</v>
      </c>
      <c r="B105" s="517" t="s">
        <v>1305</v>
      </c>
      <c r="C105" s="242" t="s">
        <v>676</v>
      </c>
      <c r="D105" s="218" t="s">
        <v>667</v>
      </c>
      <c r="E105" s="246">
        <v>8.3333333333333329E-2</v>
      </c>
      <c r="F105" s="216"/>
      <c r="G105" s="216"/>
      <c r="H105" s="294" t="e">
        <f>+CONCATENATE(HLOOKUP(G105,'Matriz Confiabilidad'!$D$3:$G$4,2,FALSE),VLOOKUP(F105,'Matriz Confiabilidad'!$B$5:$C$10,2,FALSE))</f>
        <v>#N/A</v>
      </c>
      <c r="I105" s="219" t="s">
        <v>778</v>
      </c>
    </row>
    <row r="106" spans="1:9" ht="16.5">
      <c r="A106" s="228">
        <f t="shared" si="5"/>
        <v>105</v>
      </c>
      <c r="B106" s="517" t="s">
        <v>1311</v>
      </c>
      <c r="C106" s="242" t="s">
        <v>676</v>
      </c>
      <c r="D106" s="242" t="s">
        <v>667</v>
      </c>
      <c r="E106" s="246">
        <v>8.3333333333333329E-2</v>
      </c>
      <c r="F106" s="560"/>
      <c r="G106" s="559"/>
      <c r="H106" s="294" t="e">
        <f>+CONCATENATE(HLOOKUP(G106,'Matriz Confiabilidad'!$D$3:$G$4,2,FALSE),VLOOKUP(F106,'Matriz Confiabilidad'!$B$5:$C$10,2,FALSE))</f>
        <v>#N/A</v>
      </c>
      <c r="I106" s="219" t="s">
        <v>778</v>
      </c>
    </row>
    <row r="107" spans="1:9" ht="33" customHeight="1">
      <c r="A107" s="228">
        <f t="shared" si="5"/>
        <v>106</v>
      </c>
      <c r="B107" s="242" t="s">
        <v>784</v>
      </c>
      <c r="C107" s="242" t="s">
        <v>676</v>
      </c>
      <c r="D107" s="242" t="s">
        <v>802</v>
      </c>
      <c r="E107" s="242">
        <v>1</v>
      </c>
      <c r="F107" s="560"/>
      <c r="G107" s="559"/>
      <c r="H107" s="294" t="e">
        <f>+CONCATENATE(HLOOKUP(G107,'Matriz Confiabilidad'!$D$3:$G$4,2,FALSE),VLOOKUP(F107,'Matriz Confiabilidad'!$B$5:$C$10,2,FALSE))</f>
        <v>#N/A</v>
      </c>
      <c r="I107" s="219" t="s">
        <v>745</v>
      </c>
    </row>
    <row r="108" spans="1:9" ht="18" customHeight="1">
      <c r="A108" s="228">
        <f t="shared" si="5"/>
        <v>107</v>
      </c>
      <c r="B108" s="242" t="s">
        <v>810</v>
      </c>
      <c r="C108" s="242" t="s">
        <v>676</v>
      </c>
      <c r="D108" s="242" t="s">
        <v>802</v>
      </c>
      <c r="E108" s="242">
        <v>1</v>
      </c>
      <c r="F108" s="560"/>
      <c r="G108" s="559"/>
      <c r="H108" s="294" t="e">
        <f>+CONCATENATE(HLOOKUP(G108,'Matriz Confiabilidad'!$D$3:$G$4,2,FALSE),VLOOKUP(F108,'Matriz Confiabilidad'!$B$5:$C$10,2,FALSE))</f>
        <v>#N/A</v>
      </c>
      <c r="I108" s="219" t="s">
        <v>745</v>
      </c>
    </row>
    <row r="109" spans="1:9" ht="41.25" customHeight="1">
      <c r="A109" s="228">
        <f t="shared" si="5"/>
        <v>108</v>
      </c>
      <c r="B109" s="242" t="s">
        <v>811</v>
      </c>
      <c r="C109" s="242" t="s">
        <v>678</v>
      </c>
      <c r="D109" s="242" t="s">
        <v>802</v>
      </c>
      <c r="E109" s="242">
        <v>1</v>
      </c>
      <c r="F109" s="560"/>
      <c r="G109" s="559"/>
      <c r="H109" s="294" t="e">
        <f>+CONCATENATE(HLOOKUP(G109,'Matriz Confiabilidad'!$D$3:$G$4,2,FALSE),VLOOKUP(F109,'Matriz Confiabilidad'!$B$5:$C$10,2,FALSE))</f>
        <v>#N/A</v>
      </c>
      <c r="I109" s="219" t="s">
        <v>745</v>
      </c>
    </row>
    <row r="110" spans="1:9" ht="18" customHeight="1">
      <c r="A110" s="228">
        <f t="shared" si="5"/>
        <v>109</v>
      </c>
      <c r="B110" s="242" t="s">
        <v>786</v>
      </c>
      <c r="C110" s="242" t="s">
        <v>676</v>
      </c>
      <c r="D110" s="242" t="s">
        <v>802</v>
      </c>
      <c r="E110" s="242">
        <v>1</v>
      </c>
      <c r="F110" s="560"/>
      <c r="G110" s="559"/>
      <c r="H110" s="294" t="e">
        <f>+CONCATENATE(HLOOKUP(G110,'Matriz Confiabilidad'!$D$3:$G$4,2,FALSE),VLOOKUP(F110,'Matriz Confiabilidad'!$B$5:$C$10,2,FALSE))</f>
        <v>#N/A</v>
      </c>
      <c r="I110" s="219" t="s">
        <v>778</v>
      </c>
    </row>
    <row r="111" spans="1:9" ht="18" customHeight="1">
      <c r="A111" s="228">
        <f t="shared" si="5"/>
        <v>110</v>
      </c>
      <c r="B111" s="242" t="s">
        <v>787</v>
      </c>
      <c r="C111" s="242" t="s">
        <v>676</v>
      </c>
      <c r="D111" s="242" t="s">
        <v>802</v>
      </c>
      <c r="E111" s="242">
        <v>1</v>
      </c>
      <c r="F111" s="560"/>
      <c r="G111" s="559"/>
      <c r="H111" s="294" t="e">
        <f>+CONCATENATE(HLOOKUP(G111,'Matriz Confiabilidad'!$D$3:$G$4,2,FALSE),VLOOKUP(F111,'Matriz Confiabilidad'!$B$5:$C$10,2,FALSE))</f>
        <v>#N/A</v>
      </c>
      <c r="I111" s="219" t="s">
        <v>778</v>
      </c>
    </row>
    <row r="112" spans="1:9" ht="31.5" customHeight="1">
      <c r="A112" s="228">
        <f t="shared" si="5"/>
        <v>111</v>
      </c>
      <c r="B112" s="242" t="s">
        <v>813</v>
      </c>
      <c r="C112" s="242" t="s">
        <v>676</v>
      </c>
      <c r="D112" s="242" t="s">
        <v>802</v>
      </c>
      <c r="E112" s="242">
        <v>1</v>
      </c>
      <c r="F112" s="560"/>
      <c r="G112" s="559"/>
      <c r="H112" s="294" t="e">
        <f>+CONCATENATE(HLOOKUP(G112,'Matriz Confiabilidad'!$D$3:$G$4,2,FALSE),VLOOKUP(F112,'Matriz Confiabilidad'!$B$5:$C$10,2,FALSE))</f>
        <v>#N/A</v>
      </c>
      <c r="I112" s="219" t="s">
        <v>778</v>
      </c>
    </row>
    <row r="113" spans="1:9" ht="31.5" customHeight="1">
      <c r="A113" s="228">
        <f t="shared" si="5"/>
        <v>112</v>
      </c>
      <c r="B113" s="242" t="s">
        <v>812</v>
      </c>
      <c r="C113" s="242" t="s">
        <v>676</v>
      </c>
      <c r="D113" s="242" t="s">
        <v>802</v>
      </c>
      <c r="E113" s="242">
        <v>1</v>
      </c>
      <c r="F113" s="560"/>
      <c r="G113" s="559"/>
      <c r="H113" s="294" t="e">
        <f>+CONCATENATE(HLOOKUP(G113,'Matriz Confiabilidad'!$D$3:$G$4,2,FALSE),VLOOKUP(F113,'Matriz Confiabilidad'!$B$5:$C$10,2,FALSE))</f>
        <v>#N/A</v>
      </c>
      <c r="I113" s="219" t="s">
        <v>778</v>
      </c>
    </row>
    <row r="114" spans="1:9" ht="31.5">
      <c r="A114" s="228">
        <f>+A113+1</f>
        <v>113</v>
      </c>
      <c r="B114" s="242" t="s">
        <v>790</v>
      </c>
      <c r="C114" s="242" t="s">
        <v>676</v>
      </c>
      <c r="D114" s="242" t="s">
        <v>668</v>
      </c>
      <c r="E114" s="246">
        <v>0.33333333333333331</v>
      </c>
      <c r="F114" s="560"/>
      <c r="G114" s="559"/>
      <c r="H114" s="294" t="e">
        <f>+CONCATENATE(HLOOKUP(G114,'Matriz Confiabilidad'!$D$3:$G$4,2,FALSE),VLOOKUP(F114,'Matriz Confiabilidad'!$B$5:$C$10,2,FALSE))</f>
        <v>#N/A</v>
      </c>
      <c r="I114" s="219" t="s">
        <v>748</v>
      </c>
    </row>
    <row r="115" spans="1:9" ht="18" customHeight="1">
      <c r="A115" s="228">
        <f>+A114+1</f>
        <v>114</v>
      </c>
      <c r="B115" s="242" t="s">
        <v>791</v>
      </c>
      <c r="C115" s="242" t="s">
        <v>676</v>
      </c>
      <c r="D115" s="242" t="s">
        <v>668</v>
      </c>
      <c r="E115" s="246">
        <v>0.33333333333333331</v>
      </c>
      <c r="F115" s="560"/>
      <c r="G115" s="559"/>
      <c r="H115" s="294" t="e">
        <f>+CONCATENATE(HLOOKUP(G115,'Matriz Confiabilidad'!$D$3:$G$4,2,FALSE),VLOOKUP(F115,'Matriz Confiabilidad'!$B$5:$C$10,2,FALSE))</f>
        <v>#N/A</v>
      </c>
      <c r="I115" s="219" t="s">
        <v>748</v>
      </c>
    </row>
    <row r="116" spans="1:9" ht="16.5">
      <c r="A116" s="228">
        <f>+A115+1</f>
        <v>115</v>
      </c>
      <c r="B116" s="517" t="s">
        <v>1328</v>
      </c>
      <c r="C116" s="242" t="s">
        <v>676</v>
      </c>
      <c r="D116" s="242" t="s">
        <v>667</v>
      </c>
      <c r="E116" s="242">
        <v>1</v>
      </c>
      <c r="F116" s="560"/>
      <c r="G116" s="559"/>
      <c r="H116" s="294" t="e">
        <f>+CONCATENATE(HLOOKUP(G116,'Matriz Confiabilidad'!$D$3:$G$4,2,FALSE),VLOOKUP(F116,'Matriz Confiabilidad'!$B$5:$C$10,2,FALSE))</f>
        <v>#N/A</v>
      </c>
      <c r="I116" s="219" t="s">
        <v>750</v>
      </c>
    </row>
    <row r="117" spans="1:9" ht="31.5">
      <c r="A117" s="228">
        <f>+A116+1</f>
        <v>116</v>
      </c>
      <c r="B117" s="218" t="s">
        <v>462</v>
      </c>
      <c r="C117" s="218" t="s">
        <v>676</v>
      </c>
      <c r="D117" s="218" t="s">
        <v>667</v>
      </c>
      <c r="E117" s="246">
        <v>0.33333333333333331</v>
      </c>
      <c r="F117" s="216"/>
      <c r="G117" s="216"/>
      <c r="H117" s="294" t="e">
        <f>+CONCATENATE(HLOOKUP(G117,'Matriz Confiabilidad'!$D$3:$G$4,2,FALSE),VLOOKUP(F117,'Matriz Confiabilidad'!$B$5:$C$10,2,FALSE))</f>
        <v>#N/A</v>
      </c>
      <c r="I117" s="219" t="s">
        <v>748</v>
      </c>
    </row>
    <row r="118" spans="1:9" ht="31.5">
      <c r="A118" s="228">
        <f>+A117+1</f>
        <v>117</v>
      </c>
      <c r="B118" s="242" t="s">
        <v>692</v>
      </c>
      <c r="C118" s="242" t="s">
        <v>676</v>
      </c>
      <c r="D118" s="242" t="s">
        <v>667</v>
      </c>
      <c r="E118" s="246">
        <v>0.33333333333333331</v>
      </c>
      <c r="F118" s="560"/>
      <c r="G118" s="559"/>
      <c r="H118" s="294" t="e">
        <f>+CONCATENATE(HLOOKUP(G118,'Matriz Confiabilidad'!$D$3:$G$4,2,FALSE),VLOOKUP(F118,'Matriz Confiabilidad'!$B$5:$C$10,2,FALSE))</f>
        <v>#N/A</v>
      </c>
      <c r="I118" s="219" t="s">
        <v>794</v>
      </c>
    </row>
    <row r="119" spans="1:9" ht="16.5">
      <c r="A119" s="228">
        <f>A118+1</f>
        <v>118</v>
      </c>
      <c r="B119" s="218" t="s">
        <v>701</v>
      </c>
      <c r="C119" s="218" t="s">
        <v>676</v>
      </c>
      <c r="D119" s="218" t="s">
        <v>668</v>
      </c>
      <c r="E119" s="218" t="s">
        <v>669</v>
      </c>
      <c r="F119" s="216"/>
      <c r="G119" s="216"/>
      <c r="H119" s="294" t="e">
        <f>+CONCATENATE(HLOOKUP(G119,'Matriz Confiabilidad'!$D$3:$G$4,2,FALSE),VLOOKUP(F119,'Matriz Confiabilidad'!$B$5:$C$10,2,FALSE))</f>
        <v>#N/A</v>
      </c>
      <c r="I119" s="217" t="s">
        <v>798</v>
      </c>
    </row>
    <row r="120" spans="1:9" ht="31.5">
      <c r="A120" s="228">
        <f>+A119+1</f>
        <v>119</v>
      </c>
      <c r="B120" s="218" t="s">
        <v>702</v>
      </c>
      <c r="C120" s="218" t="s">
        <v>676</v>
      </c>
      <c r="D120" s="218" t="s">
        <v>668</v>
      </c>
      <c r="E120" s="218" t="s">
        <v>669</v>
      </c>
      <c r="F120" s="216"/>
      <c r="G120" s="216"/>
      <c r="H120" s="294" t="e">
        <f>+CONCATENATE(HLOOKUP(G120,'Matriz Confiabilidad'!$D$3:$G$4,2,FALSE),VLOOKUP(F120,'Matriz Confiabilidad'!$B$5:$C$10,2,FALSE))</f>
        <v>#N/A</v>
      </c>
      <c r="I120" s="244" t="s">
        <v>797</v>
      </c>
    </row>
    <row r="121" spans="1:9" ht="33" customHeight="1">
      <c r="A121" s="228">
        <f>+A120+1</f>
        <v>120</v>
      </c>
      <c r="B121" s="242" t="s">
        <v>703</v>
      </c>
      <c r="C121" s="242" t="s">
        <v>676</v>
      </c>
      <c r="D121" s="242" t="s">
        <v>668</v>
      </c>
      <c r="E121" s="242" t="s">
        <v>669</v>
      </c>
      <c r="F121" s="560"/>
      <c r="G121" s="559"/>
      <c r="H121" s="294" t="e">
        <f>+CONCATENATE(HLOOKUP(G121,'Matriz Confiabilidad'!$D$3:$G$4,2,FALSE),VLOOKUP(F121,'Matriz Confiabilidad'!$B$5:$C$10,2,FALSE))</f>
        <v>#N/A</v>
      </c>
      <c r="I121" s="244" t="s">
        <v>797</v>
      </c>
    </row>
    <row r="122" spans="1:9" ht="33" customHeight="1">
      <c r="A122" s="228">
        <f>A121+1</f>
        <v>121</v>
      </c>
      <c r="B122" s="218" t="s">
        <v>815</v>
      </c>
      <c r="C122" s="218" t="s">
        <v>676</v>
      </c>
      <c r="D122" s="218" t="s">
        <v>667</v>
      </c>
      <c r="E122" s="218">
        <v>10</v>
      </c>
      <c r="F122" s="216"/>
      <c r="G122" s="216"/>
      <c r="H122" s="294" t="e">
        <f>+CONCATENATE(HLOOKUP(G122,'Matriz Confiabilidad'!$D$3:$G$4,2,FALSE),VLOOKUP(F122,'Matriz Confiabilidad'!$B$5:$C$10,2,FALSE))</f>
        <v>#N/A</v>
      </c>
      <c r="I122" s="219" t="s">
        <v>743</v>
      </c>
    </row>
    <row r="123" spans="1:9" ht="47.25">
      <c r="A123" s="228">
        <f>A122+1</f>
        <v>122</v>
      </c>
      <c r="B123" s="221" t="s">
        <v>693</v>
      </c>
      <c r="C123" s="221" t="s">
        <v>676</v>
      </c>
      <c r="D123" s="221" t="s">
        <v>667</v>
      </c>
      <c r="E123" s="221">
        <v>10</v>
      </c>
      <c r="F123" s="282"/>
      <c r="G123" s="282"/>
      <c r="H123" s="294" t="e">
        <f>+CONCATENATE(HLOOKUP(G123,'Matriz Confiabilidad'!$D$3:$G$4,2,FALSE),VLOOKUP(F123,'Matriz Confiabilidad'!$B$5:$C$10,2,FALSE))</f>
        <v>#N/A</v>
      </c>
      <c r="I123" s="219" t="s">
        <v>749</v>
      </c>
    </row>
    <row r="124" spans="1:9" ht="47.25">
      <c r="A124" s="228">
        <f>A123+1</f>
        <v>123</v>
      </c>
      <c r="B124" s="221" t="s">
        <v>694</v>
      </c>
      <c r="C124" s="221" t="s">
        <v>676</v>
      </c>
      <c r="D124" s="221" t="s">
        <v>667</v>
      </c>
      <c r="E124" s="221">
        <v>10</v>
      </c>
      <c r="F124" s="282"/>
      <c r="G124" s="282"/>
      <c r="H124" s="294" t="e">
        <f>+CONCATENATE(HLOOKUP(G124,'Matriz Confiabilidad'!$D$3:$G$4,2,FALSE),VLOOKUP(F124,'Matriz Confiabilidad'!$B$5:$C$10,2,FALSE))</f>
        <v>#N/A</v>
      </c>
      <c r="I124" s="219" t="s">
        <v>749</v>
      </c>
    </row>
    <row r="125" spans="1:9" ht="47.25">
      <c r="A125" s="228">
        <f t="shared" ref="A125:A189" si="6">+A124+1</f>
        <v>124</v>
      </c>
      <c r="B125" s="221" t="s">
        <v>695</v>
      </c>
      <c r="C125" s="221" t="s">
        <v>676</v>
      </c>
      <c r="D125" s="221" t="s">
        <v>667</v>
      </c>
      <c r="E125" s="221">
        <v>10</v>
      </c>
      <c r="F125" s="282"/>
      <c r="G125" s="282"/>
      <c r="H125" s="294" t="e">
        <f>+CONCATENATE(HLOOKUP(G125,'Matriz Confiabilidad'!$D$3:$G$4,2,FALSE),VLOOKUP(F125,'Matriz Confiabilidad'!$B$5:$C$10,2,FALSE))</f>
        <v>#N/A</v>
      </c>
      <c r="I125" s="219" t="s">
        <v>749</v>
      </c>
    </row>
    <row r="126" spans="1:9" ht="47.25">
      <c r="A126" s="228">
        <f t="shared" si="6"/>
        <v>125</v>
      </c>
      <c r="B126" s="221" t="s">
        <v>696</v>
      </c>
      <c r="C126" s="221" t="s">
        <v>676</v>
      </c>
      <c r="D126" s="221" t="s">
        <v>667</v>
      </c>
      <c r="E126" s="221">
        <v>10</v>
      </c>
      <c r="F126" s="282"/>
      <c r="G126" s="282"/>
      <c r="H126" s="294" t="e">
        <f>+CONCATENATE(HLOOKUP(G126,'Matriz Confiabilidad'!$D$3:$G$4,2,FALSE),VLOOKUP(F126,'Matriz Confiabilidad'!$B$5:$C$10,2,FALSE))</f>
        <v>#N/A</v>
      </c>
      <c r="I126" s="219" t="s">
        <v>749</v>
      </c>
    </row>
    <row r="127" spans="1:9" ht="31.5">
      <c r="A127" s="228">
        <f t="shared" si="6"/>
        <v>126</v>
      </c>
      <c r="B127" s="218" t="s">
        <v>697</v>
      </c>
      <c r="C127" s="218" t="s">
        <v>676</v>
      </c>
      <c r="D127" s="218" t="s">
        <v>667</v>
      </c>
      <c r="E127" s="218">
        <v>1</v>
      </c>
      <c r="F127" s="282"/>
      <c r="G127" s="282"/>
      <c r="H127" s="294" t="e">
        <f>+CONCATENATE(HLOOKUP(G127,'Matriz Confiabilidad'!$D$3:$G$4,2,FALSE),VLOOKUP(F127,'Matriz Confiabilidad'!$B$5:$C$10,2,FALSE))</f>
        <v>#N/A</v>
      </c>
      <c r="I127" s="219" t="s">
        <v>749</v>
      </c>
    </row>
    <row r="128" spans="1:9" ht="31.5">
      <c r="A128" s="228">
        <f t="shared" si="6"/>
        <v>127</v>
      </c>
      <c r="B128" s="218" t="s">
        <v>698</v>
      </c>
      <c r="C128" s="218" t="s">
        <v>676</v>
      </c>
      <c r="D128" s="218" t="s">
        <v>667</v>
      </c>
      <c r="E128" s="218">
        <v>1</v>
      </c>
      <c r="F128" s="282"/>
      <c r="G128" s="282"/>
      <c r="H128" s="294" t="e">
        <f>+CONCATENATE(HLOOKUP(G128,'Matriz Confiabilidad'!$D$3:$G$4,2,FALSE),VLOOKUP(F128,'Matriz Confiabilidad'!$B$5:$C$10,2,FALSE))</f>
        <v>#N/A</v>
      </c>
      <c r="I128" s="219" t="s">
        <v>749</v>
      </c>
    </row>
    <row r="129" spans="1:9" ht="31.5">
      <c r="A129" s="228">
        <f t="shared" si="6"/>
        <v>128</v>
      </c>
      <c r="B129" s="218" t="s">
        <v>699</v>
      </c>
      <c r="C129" s="218" t="s">
        <v>676</v>
      </c>
      <c r="D129" s="218" t="s">
        <v>667</v>
      </c>
      <c r="E129" s="218">
        <v>1</v>
      </c>
      <c r="F129" s="282"/>
      <c r="G129" s="282"/>
      <c r="H129" s="294" t="e">
        <f>+CONCATENATE(HLOOKUP(G129,'Matriz Confiabilidad'!$D$3:$G$4,2,FALSE),VLOOKUP(F129,'Matriz Confiabilidad'!$B$5:$C$10,2,FALSE))</f>
        <v>#N/A</v>
      </c>
      <c r="I129" s="219" t="s">
        <v>749</v>
      </c>
    </row>
    <row r="130" spans="1:9" ht="31.5">
      <c r="A130" s="228">
        <f t="shared" si="6"/>
        <v>129</v>
      </c>
      <c r="B130" s="218" t="s">
        <v>700</v>
      </c>
      <c r="C130" s="218" t="s">
        <v>676</v>
      </c>
      <c r="D130" s="218" t="s">
        <v>667</v>
      </c>
      <c r="E130" s="218">
        <v>1</v>
      </c>
      <c r="F130" s="282"/>
      <c r="G130" s="282"/>
      <c r="H130" s="294" t="e">
        <f>+CONCATENATE(HLOOKUP(G130,'Matriz Confiabilidad'!$D$3:$G$4,2,FALSE),VLOOKUP(F130,'Matriz Confiabilidad'!$B$5:$C$10,2,FALSE))</f>
        <v>#N/A</v>
      </c>
      <c r="I130" s="219" t="s">
        <v>749</v>
      </c>
    </row>
    <row r="131" spans="1:9" ht="31.5">
      <c r="A131" s="228">
        <f t="shared" si="6"/>
        <v>130</v>
      </c>
      <c r="B131" s="218" t="s">
        <v>704</v>
      </c>
      <c r="C131" s="218" t="s">
        <v>676</v>
      </c>
      <c r="D131" s="218" t="s">
        <v>667</v>
      </c>
      <c r="E131" s="218">
        <v>1</v>
      </c>
      <c r="F131" s="282"/>
      <c r="G131" s="282"/>
      <c r="H131" s="294" t="e">
        <f>+CONCATENATE(HLOOKUP(G131,'Matriz Confiabilidad'!$D$3:$G$4,2,FALSE),VLOOKUP(F131,'Matriz Confiabilidad'!$B$5:$C$10,2,FALSE))</f>
        <v>#N/A</v>
      </c>
      <c r="I131" s="219" t="s">
        <v>749</v>
      </c>
    </row>
    <row r="132" spans="1:9" ht="16.5">
      <c r="A132" s="228">
        <f t="shared" si="6"/>
        <v>131</v>
      </c>
      <c r="B132" s="218" t="s">
        <v>709</v>
      </c>
      <c r="C132" s="218" t="s">
        <v>676</v>
      </c>
      <c r="D132" s="218" t="s">
        <v>667</v>
      </c>
      <c r="E132" s="218">
        <v>10</v>
      </c>
      <c r="F132" s="282"/>
      <c r="G132" s="282"/>
      <c r="H132" s="294" t="e">
        <f>+CONCATENATE(HLOOKUP(G132,'Matriz Confiabilidad'!$D$3:$G$4,2,FALSE),VLOOKUP(F132,'Matriz Confiabilidad'!$B$5:$C$10,2,FALSE))</f>
        <v>#N/A</v>
      </c>
      <c r="I132" s="219" t="s">
        <v>743</v>
      </c>
    </row>
    <row r="133" spans="1:9" ht="31.5">
      <c r="A133" s="228">
        <f t="shared" si="6"/>
        <v>132</v>
      </c>
      <c r="B133" s="218" t="s">
        <v>705</v>
      </c>
      <c r="C133" s="218" t="s">
        <v>676</v>
      </c>
      <c r="D133" s="218" t="s">
        <v>667</v>
      </c>
      <c r="E133" s="218">
        <v>1</v>
      </c>
      <c r="F133" s="282"/>
      <c r="G133" s="282"/>
      <c r="H133" s="294" t="e">
        <f>+CONCATENATE(HLOOKUP(G133,'Matriz Confiabilidad'!$D$3:$G$4,2,FALSE),VLOOKUP(F133,'Matriz Confiabilidad'!$B$5:$C$10,2,FALSE))</f>
        <v>#N/A</v>
      </c>
      <c r="I133" s="219" t="s">
        <v>749</v>
      </c>
    </row>
    <row r="134" spans="1:9" ht="16.5" customHeight="1">
      <c r="A134" s="228">
        <f t="shared" si="6"/>
        <v>133</v>
      </c>
      <c r="B134" s="218" t="s">
        <v>708</v>
      </c>
      <c r="C134" s="218" t="s">
        <v>676</v>
      </c>
      <c r="D134" s="218" t="s">
        <v>667</v>
      </c>
      <c r="E134" s="218">
        <v>10</v>
      </c>
      <c r="F134" s="282"/>
      <c r="G134" s="282"/>
      <c r="H134" s="294" t="e">
        <f>+CONCATENATE(HLOOKUP(G134,'Matriz Confiabilidad'!$D$3:$G$4,2,FALSE),VLOOKUP(F134,'Matriz Confiabilidad'!$B$5:$C$10,2,FALSE))</f>
        <v>#N/A</v>
      </c>
      <c r="I134" s="219" t="s">
        <v>743</v>
      </c>
    </row>
    <row r="135" spans="1:9" ht="31.5">
      <c r="A135" s="228">
        <f t="shared" si="6"/>
        <v>134</v>
      </c>
      <c r="B135" s="218" t="s">
        <v>706</v>
      </c>
      <c r="C135" s="218" t="s">
        <v>676</v>
      </c>
      <c r="D135" s="218" t="s">
        <v>667</v>
      </c>
      <c r="E135" s="218">
        <v>1</v>
      </c>
      <c r="F135" s="282"/>
      <c r="G135" s="282"/>
      <c r="H135" s="294" t="e">
        <f>+CONCATENATE(HLOOKUP(G135,'Matriz Confiabilidad'!$D$3:$G$4,2,FALSE),VLOOKUP(F135,'Matriz Confiabilidad'!$B$5:$C$10,2,FALSE))</f>
        <v>#N/A</v>
      </c>
      <c r="I135" s="219" t="s">
        <v>749</v>
      </c>
    </row>
    <row r="136" spans="1:9" ht="16.5" customHeight="1">
      <c r="A136" s="228">
        <f t="shared" si="6"/>
        <v>135</v>
      </c>
      <c r="B136" s="218" t="s">
        <v>710</v>
      </c>
      <c r="C136" s="218" t="s">
        <v>676</v>
      </c>
      <c r="D136" s="218" t="s">
        <v>667</v>
      </c>
      <c r="E136" s="218">
        <v>10</v>
      </c>
      <c r="F136" s="282"/>
      <c r="G136" s="282"/>
      <c r="H136" s="294" t="e">
        <f>+CONCATENATE(HLOOKUP(G136,'Matriz Confiabilidad'!$D$3:$G$4,2,FALSE),VLOOKUP(F136,'Matriz Confiabilidad'!$B$5:$C$10,2,FALSE))</f>
        <v>#N/A</v>
      </c>
      <c r="I136" s="219" t="s">
        <v>743</v>
      </c>
    </row>
    <row r="137" spans="1:9" ht="31.5">
      <c r="A137" s="228">
        <f t="shared" si="6"/>
        <v>136</v>
      </c>
      <c r="B137" s="218" t="s">
        <v>707</v>
      </c>
      <c r="C137" s="218" t="s">
        <v>676</v>
      </c>
      <c r="D137" s="218" t="s">
        <v>667</v>
      </c>
      <c r="E137" s="218">
        <v>1</v>
      </c>
      <c r="F137" s="282"/>
      <c r="G137" s="282"/>
      <c r="H137" s="294" t="e">
        <f>+CONCATENATE(HLOOKUP(G137,'Matriz Confiabilidad'!$D$3:$G$4,2,FALSE),VLOOKUP(F137,'Matriz Confiabilidad'!$B$5:$C$10,2,FALSE))</f>
        <v>#N/A</v>
      </c>
      <c r="I137" s="219" t="s">
        <v>749</v>
      </c>
    </row>
    <row r="138" spans="1:9" ht="17.25" customHeight="1">
      <c r="A138" s="228">
        <f t="shared" si="6"/>
        <v>137</v>
      </c>
      <c r="B138" s="218" t="s">
        <v>711</v>
      </c>
      <c r="C138" s="218" t="s">
        <v>676</v>
      </c>
      <c r="D138" s="218" t="s">
        <v>667</v>
      </c>
      <c r="E138" s="218">
        <v>10</v>
      </c>
      <c r="F138" s="282"/>
      <c r="G138" s="282"/>
      <c r="H138" s="294" t="e">
        <f>+CONCATENATE(HLOOKUP(G138,'Matriz Confiabilidad'!$D$3:$G$4,2,FALSE),VLOOKUP(F138,'Matriz Confiabilidad'!$B$5:$C$10,2,FALSE))</f>
        <v>#N/A</v>
      </c>
      <c r="I138" s="219" t="s">
        <v>743</v>
      </c>
    </row>
    <row r="139" spans="1:9" ht="42" customHeight="1">
      <c r="A139" s="228">
        <f t="shared" si="6"/>
        <v>138</v>
      </c>
      <c r="B139" s="242" t="s">
        <v>712</v>
      </c>
      <c r="C139" s="242" t="s">
        <v>676</v>
      </c>
      <c r="D139" s="218" t="s">
        <v>668</v>
      </c>
      <c r="E139" s="218" t="s">
        <v>669</v>
      </c>
      <c r="F139" s="560"/>
      <c r="G139" s="559"/>
      <c r="H139" s="294" t="e">
        <f>+CONCATENATE(HLOOKUP(G139,'Matriz Confiabilidad'!$D$3:$G$4,2,FALSE),VLOOKUP(F139,'Matriz Confiabilidad'!$B$5:$C$10,2,FALSE))</f>
        <v>#N/A</v>
      </c>
      <c r="I139" s="219" t="s">
        <v>799</v>
      </c>
    </row>
    <row r="140" spans="1:9" ht="17.25" customHeight="1">
      <c r="A140" s="228">
        <f t="shared" si="6"/>
        <v>139</v>
      </c>
      <c r="B140" s="518" t="s">
        <v>713</v>
      </c>
      <c r="C140" s="218" t="s">
        <v>676</v>
      </c>
      <c r="D140" s="218" t="s">
        <v>667</v>
      </c>
      <c r="E140" s="218">
        <v>1</v>
      </c>
      <c r="F140" s="216"/>
      <c r="G140" s="216"/>
      <c r="H140" s="294" t="e">
        <f>+CONCATENATE(HLOOKUP(G140,'Matriz Confiabilidad'!$D$3:$G$4,2,FALSE),VLOOKUP(F140,'Matriz Confiabilidad'!$B$5:$C$10,2,FALSE))</f>
        <v>#N/A</v>
      </c>
      <c r="I140" s="219" t="s">
        <v>750</v>
      </c>
    </row>
    <row r="141" spans="1:9" ht="16.5" customHeight="1">
      <c r="A141" s="228">
        <f t="shared" si="6"/>
        <v>140</v>
      </c>
      <c r="B141" s="520" t="s">
        <v>1322</v>
      </c>
      <c r="C141" s="221" t="s">
        <v>676</v>
      </c>
      <c r="D141" s="218" t="s">
        <v>667</v>
      </c>
      <c r="E141" s="218">
        <v>1</v>
      </c>
      <c r="F141" s="216"/>
      <c r="G141" s="216"/>
      <c r="H141" s="294" t="e">
        <f>+CONCATENATE(HLOOKUP(G141,'Matriz Confiabilidad'!$D$3:$G$4,2,FALSE),VLOOKUP(F141,'Matriz Confiabilidad'!$B$5:$C$10,2,FALSE))</f>
        <v>#N/A</v>
      </c>
      <c r="I141" s="219" t="s">
        <v>750</v>
      </c>
    </row>
    <row r="142" spans="1:9" ht="16.5" customHeight="1">
      <c r="A142" s="228">
        <f t="shared" si="6"/>
        <v>141</v>
      </c>
      <c r="B142" s="221" t="s">
        <v>714</v>
      </c>
      <c r="C142" s="221" t="s">
        <v>676</v>
      </c>
      <c r="D142" s="218" t="s">
        <v>667</v>
      </c>
      <c r="E142" s="218">
        <v>1</v>
      </c>
      <c r="F142" s="216"/>
      <c r="G142" s="216"/>
      <c r="H142" s="294" t="e">
        <f>+CONCATENATE(HLOOKUP(G142,'Matriz Confiabilidad'!$D$3:$G$4,2,FALSE),VLOOKUP(F142,'Matriz Confiabilidad'!$B$5:$C$10,2,FALSE))</f>
        <v>#N/A</v>
      </c>
      <c r="I142" s="219" t="s">
        <v>743</v>
      </c>
    </row>
    <row r="143" spans="1:9" ht="16.5">
      <c r="A143" s="228">
        <f t="shared" si="6"/>
        <v>142</v>
      </c>
      <c r="B143" s="520" t="s">
        <v>1323</v>
      </c>
      <c r="C143" s="221" t="s">
        <v>676</v>
      </c>
      <c r="D143" s="218" t="s">
        <v>667</v>
      </c>
      <c r="E143" s="218">
        <v>1</v>
      </c>
      <c r="F143" s="216"/>
      <c r="G143" s="216"/>
      <c r="H143" s="294" t="e">
        <f>+CONCATENATE(HLOOKUP(G143,'Matriz Confiabilidad'!$D$3:$G$4,2,FALSE),VLOOKUP(F143,'Matriz Confiabilidad'!$B$5:$C$10,2,FALSE))</f>
        <v>#N/A</v>
      </c>
      <c r="I143" s="219" t="s">
        <v>750</v>
      </c>
    </row>
    <row r="144" spans="1:9" ht="31.5" customHeight="1">
      <c r="A144" s="228">
        <f t="shared" si="6"/>
        <v>143</v>
      </c>
      <c r="B144" s="520" t="s">
        <v>715</v>
      </c>
      <c r="C144" s="221" t="s">
        <v>676</v>
      </c>
      <c r="D144" s="218" t="s">
        <v>667</v>
      </c>
      <c r="E144" s="218">
        <v>1</v>
      </c>
      <c r="F144" s="216"/>
      <c r="G144" s="216"/>
      <c r="H144" s="294" t="e">
        <f>+CONCATENATE(HLOOKUP(G144,'Matriz Confiabilidad'!$D$3:$G$4,2,FALSE),VLOOKUP(F144,'Matriz Confiabilidad'!$B$5:$C$10,2,FALSE))</f>
        <v>#N/A</v>
      </c>
      <c r="I144" s="219" t="s">
        <v>750</v>
      </c>
    </row>
    <row r="145" spans="1:9" ht="17.25" customHeight="1">
      <c r="A145" s="228">
        <f t="shared" si="6"/>
        <v>144</v>
      </c>
      <c r="B145" s="517" t="s">
        <v>716</v>
      </c>
      <c r="C145" s="221" t="s">
        <v>676</v>
      </c>
      <c r="D145" s="218" t="s">
        <v>667</v>
      </c>
      <c r="E145" s="218">
        <v>1</v>
      </c>
      <c r="F145" s="216"/>
      <c r="G145" s="216"/>
      <c r="H145" s="294" t="e">
        <f>+CONCATENATE(HLOOKUP(G145,'Matriz Confiabilidad'!$D$3:$G$4,2,FALSE),VLOOKUP(F145,'Matriz Confiabilidad'!$B$5:$C$10,2,FALSE))</f>
        <v>#N/A</v>
      </c>
      <c r="I145" s="219" t="s">
        <v>750</v>
      </c>
    </row>
    <row r="146" spans="1:9" ht="18" customHeight="1">
      <c r="A146" s="228">
        <f t="shared" si="6"/>
        <v>145</v>
      </c>
      <c r="B146" s="517" t="s">
        <v>717</v>
      </c>
      <c r="C146" s="221" t="s">
        <v>676</v>
      </c>
      <c r="D146" s="218" t="s">
        <v>667</v>
      </c>
      <c r="E146" s="218">
        <v>1</v>
      </c>
      <c r="F146" s="216"/>
      <c r="G146" s="216"/>
      <c r="H146" s="294" t="e">
        <f>+CONCATENATE(HLOOKUP(G146,'Matriz Confiabilidad'!$D$3:$G$4,2,FALSE),VLOOKUP(F146,'Matriz Confiabilidad'!$B$5:$C$10,2,FALSE))</f>
        <v>#N/A</v>
      </c>
      <c r="I146" s="219" t="s">
        <v>750</v>
      </c>
    </row>
    <row r="147" spans="1:9" ht="17.25" customHeight="1">
      <c r="A147" s="228">
        <f t="shared" si="6"/>
        <v>146</v>
      </c>
      <c r="B147" s="518" t="s">
        <v>1324</v>
      </c>
      <c r="C147" s="221" t="s">
        <v>676</v>
      </c>
      <c r="D147" s="218" t="s">
        <v>667</v>
      </c>
      <c r="E147" s="218">
        <v>1</v>
      </c>
      <c r="F147" s="216"/>
      <c r="G147" s="216"/>
      <c r="H147" s="294" t="e">
        <f>+CONCATENATE(HLOOKUP(G147,'Matriz Confiabilidad'!$D$3:$G$4,2,FALSE),VLOOKUP(F147,'Matriz Confiabilidad'!$B$5:$C$10,2,FALSE))</f>
        <v>#N/A</v>
      </c>
      <c r="I147" s="219" t="s">
        <v>750</v>
      </c>
    </row>
    <row r="148" spans="1:9" ht="32.25" customHeight="1">
      <c r="A148" s="228">
        <f t="shared" si="6"/>
        <v>147</v>
      </c>
      <c r="B148" s="520" t="s">
        <v>1325</v>
      </c>
      <c r="C148" s="221" t="s">
        <v>676</v>
      </c>
      <c r="D148" s="218" t="s">
        <v>667</v>
      </c>
      <c r="E148" s="218">
        <v>1</v>
      </c>
      <c r="F148" s="216"/>
      <c r="G148" s="216"/>
      <c r="H148" s="294" t="e">
        <f>+CONCATENATE(HLOOKUP(G148,'Matriz Confiabilidad'!$D$3:$G$4,2,FALSE),VLOOKUP(F148,'Matriz Confiabilidad'!$B$5:$C$10,2,FALSE))</f>
        <v>#N/A</v>
      </c>
      <c r="I148" s="219" t="s">
        <v>750</v>
      </c>
    </row>
    <row r="149" spans="1:9" ht="32.25" customHeight="1">
      <c r="A149" s="228">
        <f t="shared" si="6"/>
        <v>148</v>
      </c>
      <c r="B149" s="520" t="s">
        <v>718</v>
      </c>
      <c r="C149" s="221" t="s">
        <v>676</v>
      </c>
      <c r="D149" s="218" t="s">
        <v>667</v>
      </c>
      <c r="E149" s="218">
        <v>1</v>
      </c>
      <c r="F149" s="216"/>
      <c r="G149" s="216"/>
      <c r="H149" s="294" t="e">
        <f>+CONCATENATE(HLOOKUP(G149,'Matriz Confiabilidad'!$D$3:$G$4,2,FALSE),VLOOKUP(F149,'Matriz Confiabilidad'!$B$5:$C$10,2,FALSE))</f>
        <v>#N/A</v>
      </c>
      <c r="I149" s="219" t="s">
        <v>750</v>
      </c>
    </row>
    <row r="150" spans="1:9" ht="16.5" customHeight="1">
      <c r="A150" s="228">
        <f t="shared" si="6"/>
        <v>149</v>
      </c>
      <c r="B150" s="518" t="s">
        <v>719</v>
      </c>
      <c r="C150" s="221" t="s">
        <v>676</v>
      </c>
      <c r="D150" s="218" t="s">
        <v>667</v>
      </c>
      <c r="E150" s="218">
        <v>1</v>
      </c>
      <c r="F150" s="216"/>
      <c r="G150" s="216"/>
      <c r="H150" s="294" t="e">
        <f>+CONCATENATE(HLOOKUP(G150,'Matriz Confiabilidad'!$D$3:$G$4,2,FALSE),VLOOKUP(F150,'Matriz Confiabilidad'!$B$5:$C$10,2,FALSE))</f>
        <v>#N/A</v>
      </c>
      <c r="I150" s="219" t="s">
        <v>750</v>
      </c>
    </row>
    <row r="151" spans="1:9" ht="16.5">
      <c r="A151" s="228">
        <f t="shared" si="6"/>
        <v>150</v>
      </c>
      <c r="B151" s="520" t="s">
        <v>1326</v>
      </c>
      <c r="C151" s="221" t="s">
        <v>676</v>
      </c>
      <c r="D151" s="218" t="s">
        <v>667</v>
      </c>
      <c r="E151" s="218">
        <v>1</v>
      </c>
      <c r="F151" s="216"/>
      <c r="G151" s="216"/>
      <c r="H151" s="294" t="e">
        <f>+CONCATENATE(HLOOKUP(G151,'Matriz Confiabilidad'!$D$3:$G$4,2,FALSE),VLOOKUP(F151,'Matriz Confiabilidad'!$B$5:$C$10,2,FALSE))</f>
        <v>#N/A</v>
      </c>
      <c r="I151" s="219" t="s">
        <v>750</v>
      </c>
    </row>
    <row r="152" spans="1:9" ht="18" customHeight="1">
      <c r="A152" s="228">
        <f t="shared" si="6"/>
        <v>151</v>
      </c>
      <c r="B152" s="520" t="s">
        <v>1327</v>
      </c>
      <c r="C152" s="221" t="s">
        <v>676</v>
      </c>
      <c r="D152" s="218" t="s">
        <v>667</v>
      </c>
      <c r="E152" s="218">
        <v>1</v>
      </c>
      <c r="F152" s="216"/>
      <c r="G152" s="216"/>
      <c r="H152" s="294" t="e">
        <f>+CONCATENATE(HLOOKUP(G152,'Matriz Confiabilidad'!$D$3:$G$4,2,FALSE),VLOOKUP(F152,'Matriz Confiabilidad'!$B$5:$C$10,2,FALSE))</f>
        <v>#N/A</v>
      </c>
      <c r="I152" s="219" t="s">
        <v>750</v>
      </c>
    </row>
    <row r="153" spans="1:9" ht="31.5">
      <c r="A153" s="228">
        <f t="shared" si="6"/>
        <v>152</v>
      </c>
      <c r="B153" s="218" t="s">
        <v>579</v>
      </c>
      <c r="C153" s="221" t="s">
        <v>676</v>
      </c>
      <c r="D153" s="218" t="s">
        <v>668</v>
      </c>
      <c r="E153" s="218">
        <v>1</v>
      </c>
      <c r="F153" s="216"/>
      <c r="G153" s="216"/>
      <c r="H153" s="294" t="e">
        <f>+CONCATENATE(HLOOKUP(G153,'Matriz Confiabilidad'!$D$3:$G$4,2,FALSE),VLOOKUP(F153,'Matriz Confiabilidad'!$B$5:$C$10,2,FALSE))</f>
        <v>#N/A</v>
      </c>
      <c r="I153" s="219" t="s">
        <v>745</v>
      </c>
    </row>
    <row r="154" spans="1:9" ht="17.25" customHeight="1">
      <c r="A154" s="228">
        <f t="shared" si="6"/>
        <v>153</v>
      </c>
      <c r="B154" s="218" t="s">
        <v>584</v>
      </c>
      <c r="C154" s="221" t="s">
        <v>676</v>
      </c>
      <c r="D154" s="218" t="s">
        <v>668</v>
      </c>
      <c r="E154" s="218">
        <v>1</v>
      </c>
      <c r="F154" s="216"/>
      <c r="G154" s="216"/>
      <c r="H154" s="294" t="e">
        <f>+CONCATENATE(HLOOKUP(G154,'Matriz Confiabilidad'!$D$3:$G$4,2,FALSE),VLOOKUP(F154,'Matriz Confiabilidad'!$B$5:$C$10,2,FALSE))</f>
        <v>#N/A</v>
      </c>
      <c r="I154" s="219" t="s">
        <v>745</v>
      </c>
    </row>
    <row r="155" spans="1:9" ht="31.5">
      <c r="A155" s="228">
        <f t="shared" si="6"/>
        <v>154</v>
      </c>
      <c r="B155" s="242" t="s">
        <v>817</v>
      </c>
      <c r="C155" s="242" t="s">
        <v>678</v>
      </c>
      <c r="D155" s="218" t="s">
        <v>668</v>
      </c>
      <c r="E155" s="218">
        <v>1</v>
      </c>
      <c r="F155" s="216"/>
      <c r="G155" s="216"/>
      <c r="H155" s="294" t="e">
        <f>+CONCATENATE(HLOOKUP(G155,'Matriz Confiabilidad'!$D$3:$G$4,2,FALSE),VLOOKUP(F155,'Matriz Confiabilidad'!$B$5:$C$10,2,FALSE))</f>
        <v>#N/A</v>
      </c>
      <c r="I155" s="219" t="s">
        <v>745</v>
      </c>
    </row>
    <row r="156" spans="1:9" ht="18" customHeight="1">
      <c r="A156" s="228">
        <f t="shared" si="6"/>
        <v>155</v>
      </c>
      <c r="B156" s="218" t="s">
        <v>334</v>
      </c>
      <c r="C156" s="218" t="s">
        <v>676</v>
      </c>
      <c r="D156" s="218" t="s">
        <v>667</v>
      </c>
      <c r="E156" s="218">
        <v>1</v>
      </c>
      <c r="F156" s="216"/>
      <c r="G156" s="216"/>
      <c r="H156" s="294" t="e">
        <f>+CONCATENATE(HLOOKUP(G156,'Matriz Confiabilidad'!$D$3:$G$4,2,FALSE),VLOOKUP(F156,'Matriz Confiabilidad'!$B$5:$C$10,2,FALSE))</f>
        <v>#N/A</v>
      </c>
      <c r="I156" s="219" t="s">
        <v>742</v>
      </c>
    </row>
    <row r="157" spans="1:9" ht="18" customHeight="1">
      <c r="A157" s="228">
        <f t="shared" si="6"/>
        <v>156</v>
      </c>
      <c r="B157" s="245" t="s">
        <v>332</v>
      </c>
      <c r="C157" s="245" t="s">
        <v>676</v>
      </c>
      <c r="D157" s="218" t="s">
        <v>667</v>
      </c>
      <c r="E157" s="218">
        <v>1</v>
      </c>
      <c r="F157" s="216"/>
      <c r="G157" s="216"/>
      <c r="H157" s="294" t="e">
        <f>+CONCATENATE(HLOOKUP(G157,'Matriz Confiabilidad'!$D$3:$G$4,2,FALSE),VLOOKUP(F157,'Matriz Confiabilidad'!$B$5:$C$10,2,FALSE))</f>
        <v>#N/A</v>
      </c>
      <c r="I157" s="219" t="s">
        <v>742</v>
      </c>
    </row>
    <row r="158" spans="1:9" ht="18" customHeight="1">
      <c r="A158" s="228">
        <f t="shared" si="6"/>
        <v>157</v>
      </c>
      <c r="B158" s="245" t="s">
        <v>331</v>
      </c>
      <c r="C158" s="245" t="s">
        <v>676</v>
      </c>
      <c r="D158" s="218" t="s">
        <v>667</v>
      </c>
      <c r="E158" s="218">
        <v>1</v>
      </c>
      <c r="F158" s="216"/>
      <c r="G158" s="216"/>
      <c r="H158" s="294" t="e">
        <f>+CONCATENATE(HLOOKUP(G158,'Matriz Confiabilidad'!$D$3:$G$4,2,FALSE),VLOOKUP(F158,'Matriz Confiabilidad'!$B$5:$C$10,2,FALSE))</f>
        <v>#N/A</v>
      </c>
      <c r="I158" s="219" t="s">
        <v>742</v>
      </c>
    </row>
    <row r="159" spans="1:9" ht="18" customHeight="1">
      <c r="A159" s="228">
        <f t="shared" si="6"/>
        <v>158</v>
      </c>
      <c r="B159" s="242" t="s">
        <v>720</v>
      </c>
      <c r="C159" s="242" t="s">
        <v>676</v>
      </c>
      <c r="D159" s="218" t="s">
        <v>667</v>
      </c>
      <c r="E159" s="218">
        <v>1</v>
      </c>
      <c r="F159" s="216"/>
      <c r="G159" s="216"/>
      <c r="H159" s="294" t="e">
        <f>+CONCATENATE(HLOOKUP(G159,'Matriz Confiabilidad'!$D$3:$G$4,2,FALSE),VLOOKUP(F159,'Matriz Confiabilidad'!$B$5:$C$10,2,FALSE))</f>
        <v>#N/A</v>
      </c>
      <c r="I159" s="219" t="s">
        <v>742</v>
      </c>
    </row>
    <row r="160" spans="1:9" ht="18" customHeight="1">
      <c r="A160" s="228">
        <f t="shared" si="6"/>
        <v>159</v>
      </c>
      <c r="B160" s="242" t="s">
        <v>722</v>
      </c>
      <c r="C160" s="242" t="s">
        <v>676</v>
      </c>
      <c r="D160" s="218" t="s">
        <v>667</v>
      </c>
      <c r="E160" s="218">
        <v>1</v>
      </c>
      <c r="F160" s="216"/>
      <c r="G160" s="216"/>
      <c r="H160" s="294" t="e">
        <f>+CONCATENATE(HLOOKUP(G160,'Matriz Confiabilidad'!$D$3:$G$4,2,FALSE),VLOOKUP(F160,'Matriz Confiabilidad'!$B$5:$C$10,2,FALSE))</f>
        <v>#N/A</v>
      </c>
      <c r="I160" s="217" t="s">
        <v>745</v>
      </c>
    </row>
    <row r="161" spans="1:9" ht="18" customHeight="1">
      <c r="A161" s="228">
        <f t="shared" si="6"/>
        <v>160</v>
      </c>
      <c r="B161" s="218" t="s">
        <v>723</v>
      </c>
      <c r="C161" s="218" t="s">
        <v>676</v>
      </c>
      <c r="D161" s="218" t="s">
        <v>667</v>
      </c>
      <c r="E161" s="218">
        <v>1</v>
      </c>
      <c r="F161" s="216"/>
      <c r="G161" s="216"/>
      <c r="H161" s="294" t="e">
        <f>+CONCATENATE(HLOOKUP(G161,'Matriz Confiabilidad'!$D$3:$G$4,2,FALSE),VLOOKUP(F161,'Matriz Confiabilidad'!$B$5:$C$10,2,FALSE))</f>
        <v>#N/A</v>
      </c>
      <c r="I161" s="217" t="s">
        <v>801</v>
      </c>
    </row>
    <row r="162" spans="1:9" ht="31.5">
      <c r="A162" s="228">
        <f t="shared" si="6"/>
        <v>161</v>
      </c>
      <c r="B162" s="242" t="s">
        <v>724</v>
      </c>
      <c r="C162" s="242" t="s">
        <v>676</v>
      </c>
      <c r="D162" s="242" t="s">
        <v>668</v>
      </c>
      <c r="E162" s="242" t="s">
        <v>669</v>
      </c>
      <c r="F162" s="560"/>
      <c r="G162" s="559"/>
      <c r="H162" s="294" t="e">
        <f>+CONCATENATE(HLOOKUP(G162,'Matriz Confiabilidad'!$D$3:$G$4,2,FALSE),VLOOKUP(F162,'Matriz Confiabilidad'!$B$5:$C$10,2,FALSE))</f>
        <v>#N/A</v>
      </c>
      <c r="I162" s="217" t="s">
        <v>745</v>
      </c>
    </row>
    <row r="163" spans="1:9" ht="64.5" customHeight="1">
      <c r="A163" s="228">
        <f t="shared" si="6"/>
        <v>162</v>
      </c>
      <c r="B163" s="218" t="s">
        <v>721</v>
      </c>
      <c r="C163" s="218" t="s">
        <v>678</v>
      </c>
      <c r="D163" s="218" t="s">
        <v>668</v>
      </c>
      <c r="E163" s="218" t="s">
        <v>669</v>
      </c>
      <c r="F163" s="216"/>
      <c r="G163" s="216"/>
      <c r="H163" s="294" t="e">
        <f>+CONCATENATE(HLOOKUP(G163,'Matriz Confiabilidad'!$D$3:$G$4,2,FALSE),VLOOKUP(F163,'Matriz Confiabilidad'!$B$5:$C$10,2,FALSE))</f>
        <v>#N/A</v>
      </c>
      <c r="I163" s="219" t="s">
        <v>751</v>
      </c>
    </row>
    <row r="164" spans="1:9" ht="31.5">
      <c r="A164" s="228">
        <f t="shared" si="6"/>
        <v>163</v>
      </c>
      <c r="B164" s="242" t="s">
        <v>603</v>
      </c>
      <c r="C164" s="242" t="s">
        <v>678</v>
      </c>
      <c r="D164" s="242" t="s">
        <v>668</v>
      </c>
      <c r="E164" s="242" t="s">
        <v>669</v>
      </c>
      <c r="F164" s="216"/>
      <c r="G164" s="216"/>
      <c r="H164" s="294" t="e">
        <f>+CONCATENATE(HLOOKUP(G164,'Matriz Confiabilidad'!$D$3:$G$4,2,FALSE),VLOOKUP(F164,'Matriz Confiabilidad'!$B$5:$C$10,2,FALSE))</f>
        <v>#N/A</v>
      </c>
      <c r="I164" s="219" t="s">
        <v>751</v>
      </c>
    </row>
    <row r="165" spans="1:9" ht="31.5">
      <c r="A165" s="228">
        <f t="shared" si="6"/>
        <v>164</v>
      </c>
      <c r="B165" s="242" t="s">
        <v>725</v>
      </c>
      <c r="C165" s="242" t="s">
        <v>676</v>
      </c>
      <c r="D165" s="242" t="s">
        <v>668</v>
      </c>
      <c r="E165" s="242" t="s">
        <v>669</v>
      </c>
      <c r="F165" s="216"/>
      <c r="G165" s="216"/>
      <c r="H165" s="294" t="e">
        <f>+CONCATENATE(HLOOKUP(G165,'Matriz Confiabilidad'!$D$3:$G$4,2,FALSE),VLOOKUP(F165,'Matriz Confiabilidad'!$B$5:$C$10,2,FALSE))</f>
        <v>#N/A</v>
      </c>
      <c r="I165" s="219" t="s">
        <v>751</v>
      </c>
    </row>
    <row r="166" spans="1:9" ht="31.5">
      <c r="A166" s="228">
        <f t="shared" si="6"/>
        <v>165</v>
      </c>
      <c r="B166" s="242" t="s">
        <v>608</v>
      </c>
      <c r="C166" s="242" t="s">
        <v>676</v>
      </c>
      <c r="D166" s="242" t="s">
        <v>668</v>
      </c>
      <c r="E166" s="242" t="s">
        <v>669</v>
      </c>
      <c r="F166" s="560"/>
      <c r="G166" s="559"/>
      <c r="H166" s="294" t="e">
        <f>+CONCATENATE(HLOOKUP(G166,'Matriz Confiabilidad'!$D$3:$G$4,2,FALSE),VLOOKUP(F166,'Matriz Confiabilidad'!$B$5:$C$10,2,FALSE))</f>
        <v>#N/A</v>
      </c>
      <c r="I166" s="219" t="s">
        <v>751</v>
      </c>
    </row>
    <row r="167" spans="1:9" ht="18" customHeight="1">
      <c r="A167" s="228">
        <f t="shared" si="6"/>
        <v>166</v>
      </c>
      <c r="B167" s="218" t="s">
        <v>726</v>
      </c>
      <c r="C167" s="218" t="s">
        <v>678</v>
      </c>
      <c r="D167" s="218" t="s">
        <v>668</v>
      </c>
      <c r="E167" s="218" t="s">
        <v>669</v>
      </c>
      <c r="F167" s="216"/>
      <c r="G167" s="216"/>
      <c r="H167" s="294" t="e">
        <f>+CONCATENATE(HLOOKUP(G167,'Matriz Confiabilidad'!$D$3:$G$4,2,FALSE),VLOOKUP(F167,'Matriz Confiabilidad'!$B$5:$C$10,2,FALSE))</f>
        <v>#N/A</v>
      </c>
      <c r="I167" s="219" t="s">
        <v>751</v>
      </c>
    </row>
    <row r="168" spans="1:9" ht="31.5">
      <c r="A168" s="228">
        <f t="shared" si="6"/>
        <v>167</v>
      </c>
      <c r="B168" s="242" t="s">
        <v>620</v>
      </c>
      <c r="C168" s="242" t="s">
        <v>678</v>
      </c>
      <c r="D168" s="242" t="s">
        <v>668</v>
      </c>
      <c r="E168" s="242" t="s">
        <v>669</v>
      </c>
      <c r="F168" s="560"/>
      <c r="G168" s="559"/>
      <c r="H168" s="294" t="e">
        <f>+CONCATENATE(HLOOKUP(G168,'Matriz Confiabilidad'!$D$3:$G$4,2,FALSE),VLOOKUP(F168,'Matriz Confiabilidad'!$B$5:$C$10,2,FALSE))</f>
        <v>#N/A</v>
      </c>
      <c r="I168" s="219" t="s">
        <v>751</v>
      </c>
    </row>
    <row r="169" spans="1:9" ht="31.5">
      <c r="A169" s="228">
        <f t="shared" si="6"/>
        <v>168</v>
      </c>
      <c r="B169" s="242" t="s">
        <v>727</v>
      </c>
      <c r="C169" s="242" t="s">
        <v>676</v>
      </c>
      <c r="D169" s="242" t="s">
        <v>668</v>
      </c>
      <c r="E169" s="242" t="s">
        <v>669</v>
      </c>
      <c r="F169" s="560"/>
      <c r="G169" s="559"/>
      <c r="H169" s="294" t="e">
        <f>+CONCATENATE(HLOOKUP(G169,'Matriz Confiabilidad'!$D$3:$G$4,2,FALSE),VLOOKUP(F169,'Matriz Confiabilidad'!$B$5:$C$10,2,FALSE))</f>
        <v>#N/A</v>
      </c>
      <c r="I169" s="219" t="s">
        <v>751</v>
      </c>
    </row>
    <row r="170" spans="1:9" ht="33" customHeight="1">
      <c r="A170" s="228">
        <f t="shared" si="6"/>
        <v>169</v>
      </c>
      <c r="B170" s="242" t="s">
        <v>728</v>
      </c>
      <c r="C170" s="242" t="s">
        <v>678</v>
      </c>
      <c r="D170" s="242" t="s">
        <v>668</v>
      </c>
      <c r="E170" s="242" t="s">
        <v>669</v>
      </c>
      <c r="F170" s="560"/>
      <c r="G170" s="559"/>
      <c r="H170" s="294" t="e">
        <f>+CONCATENATE(HLOOKUP(G170,'Matriz Confiabilidad'!$D$3:$G$4,2,FALSE),VLOOKUP(F170,'Matriz Confiabilidad'!$B$5:$C$10,2,FALSE))</f>
        <v>#N/A</v>
      </c>
      <c r="I170" s="219" t="s">
        <v>751</v>
      </c>
    </row>
    <row r="171" spans="1:9" ht="31.5">
      <c r="A171" s="228">
        <f t="shared" si="6"/>
        <v>170</v>
      </c>
      <c r="B171" s="242" t="s">
        <v>729</v>
      </c>
      <c r="C171" s="242" t="s">
        <v>678</v>
      </c>
      <c r="D171" s="242" t="s">
        <v>668</v>
      </c>
      <c r="E171" s="242" t="s">
        <v>669</v>
      </c>
      <c r="F171" s="560"/>
      <c r="G171" s="559"/>
      <c r="H171" s="294" t="e">
        <f>+CONCATENATE(HLOOKUP(G171,'Matriz Confiabilidad'!$D$3:$G$4,2,FALSE),VLOOKUP(F171,'Matriz Confiabilidad'!$B$5:$C$10,2,FALSE))</f>
        <v>#N/A</v>
      </c>
      <c r="I171" s="219" t="s">
        <v>751</v>
      </c>
    </row>
    <row r="172" spans="1:9" ht="18" customHeight="1">
      <c r="A172" s="228">
        <f t="shared" si="6"/>
        <v>171</v>
      </c>
      <c r="B172" s="218" t="s">
        <v>638</v>
      </c>
      <c r="C172" s="218" t="s">
        <v>676</v>
      </c>
      <c r="D172" s="218" t="s">
        <v>802</v>
      </c>
      <c r="E172" s="218" t="s">
        <v>669</v>
      </c>
      <c r="F172" s="216"/>
      <c r="G172" s="216"/>
      <c r="H172" s="294" t="e">
        <f>+CONCATENATE(HLOOKUP(G172,'Matriz Confiabilidad'!$D$3:$G$4,2,FALSE),VLOOKUP(F172,'Matriz Confiabilidad'!$B$5:$C$10,2,FALSE))</f>
        <v>#N/A</v>
      </c>
      <c r="I172" s="219" t="s">
        <v>730</v>
      </c>
    </row>
    <row r="173" spans="1:9" ht="31.5">
      <c r="A173" s="228">
        <f t="shared" si="6"/>
        <v>172</v>
      </c>
      <c r="B173" s="218" t="s">
        <v>732</v>
      </c>
      <c r="C173" s="218" t="s">
        <v>676</v>
      </c>
      <c r="D173" s="218" t="s">
        <v>668</v>
      </c>
      <c r="E173" s="218" t="s">
        <v>669</v>
      </c>
      <c r="F173" s="560"/>
      <c r="G173" s="559"/>
      <c r="H173" s="294" t="e">
        <f>+CONCATENATE(HLOOKUP(G173,'Matriz Confiabilidad'!$D$3:$G$4,2,FALSE),VLOOKUP(F173,'Matriz Confiabilidad'!$B$5:$C$10,2,FALSE))</f>
        <v>#N/A</v>
      </c>
      <c r="I173" s="219" t="s">
        <v>751</v>
      </c>
    </row>
    <row r="174" spans="1:9" ht="31.5">
      <c r="A174" s="228">
        <f t="shared" si="6"/>
        <v>173</v>
      </c>
      <c r="B174" s="218" t="s">
        <v>731</v>
      </c>
      <c r="C174" s="218" t="s">
        <v>676</v>
      </c>
      <c r="D174" s="218" t="s">
        <v>668</v>
      </c>
      <c r="E174" s="218" t="s">
        <v>669</v>
      </c>
      <c r="F174" s="560"/>
      <c r="G174" s="559"/>
      <c r="H174" s="294" t="e">
        <f>+CONCATENATE(HLOOKUP(G174,'Matriz Confiabilidad'!$D$3:$G$4,2,FALSE),VLOOKUP(F174,'Matriz Confiabilidad'!$B$5:$C$10,2,FALSE))</f>
        <v>#N/A</v>
      </c>
      <c r="I174" s="219" t="s">
        <v>751</v>
      </c>
    </row>
    <row r="175" spans="1:9" ht="47.25">
      <c r="A175" s="228">
        <f t="shared" si="6"/>
        <v>174</v>
      </c>
      <c r="B175" s="242" t="s">
        <v>735</v>
      </c>
      <c r="C175" s="242" t="s">
        <v>678</v>
      </c>
      <c r="D175" s="242" t="s">
        <v>668</v>
      </c>
      <c r="E175" s="242" t="s">
        <v>669</v>
      </c>
      <c r="F175" s="560"/>
      <c r="G175" s="559"/>
      <c r="H175" s="294" t="e">
        <f>+CONCATENATE(HLOOKUP(G175,'Matriz Confiabilidad'!$D$3:$G$4,2,FALSE),VLOOKUP(F175,'Matriz Confiabilidad'!$B$5:$C$10,2,FALSE))</f>
        <v>#N/A</v>
      </c>
      <c r="I175" s="219" t="s">
        <v>751</v>
      </c>
    </row>
    <row r="176" spans="1:9" ht="48.75" customHeight="1">
      <c r="A176" s="228">
        <f t="shared" si="6"/>
        <v>175</v>
      </c>
      <c r="B176" s="518" t="s">
        <v>1312</v>
      </c>
      <c r="C176" s="218" t="s">
        <v>676</v>
      </c>
      <c r="D176" s="218" t="s">
        <v>667</v>
      </c>
      <c r="E176" s="218">
        <v>1</v>
      </c>
      <c r="F176" s="216"/>
      <c r="G176" s="216"/>
      <c r="H176" s="294" t="e">
        <f>+CONCATENATE(HLOOKUP(G176,'Matriz Confiabilidad'!$D$3:$G$4,2,FALSE),VLOOKUP(F176,'Matriz Confiabilidad'!$B$5:$C$10,2,FALSE))</f>
        <v>#N/A</v>
      </c>
      <c r="I176" s="219" t="s">
        <v>751</v>
      </c>
    </row>
    <row r="177" spans="1:9" ht="16.5">
      <c r="A177" s="228">
        <f t="shared" si="6"/>
        <v>176</v>
      </c>
      <c r="B177" s="518" t="s">
        <v>1313</v>
      </c>
      <c r="C177" s="218" t="s">
        <v>676</v>
      </c>
      <c r="D177" s="218" t="s">
        <v>667</v>
      </c>
      <c r="E177" s="218">
        <v>1</v>
      </c>
      <c r="F177" s="216"/>
      <c r="G177" s="216"/>
      <c r="H177" s="294" t="e">
        <f>+CONCATENATE(HLOOKUP(G177,'Matriz Confiabilidad'!$D$3:$G$4,2,FALSE),VLOOKUP(F177,'Matriz Confiabilidad'!$B$5:$C$10,2,FALSE))</f>
        <v>#N/A</v>
      </c>
      <c r="I177" s="219" t="s">
        <v>751</v>
      </c>
    </row>
    <row r="178" spans="1:9" ht="16.5">
      <c r="A178" s="228">
        <f t="shared" si="6"/>
        <v>177</v>
      </c>
      <c r="B178" s="218" t="s">
        <v>737</v>
      </c>
      <c r="C178" s="218" t="s">
        <v>676</v>
      </c>
      <c r="D178" s="218" t="s">
        <v>667</v>
      </c>
      <c r="E178" s="218">
        <v>1</v>
      </c>
      <c r="F178" s="216"/>
      <c r="G178" s="216"/>
      <c r="H178" s="294" t="e">
        <f>+CONCATENATE(HLOOKUP(G178,'Matriz Confiabilidad'!$D$3:$G$4,2,FALSE),VLOOKUP(F178,'Matriz Confiabilidad'!$B$5:$C$10,2,FALSE))</f>
        <v>#N/A</v>
      </c>
      <c r="I178" s="219" t="s">
        <v>751</v>
      </c>
    </row>
    <row r="179" spans="1:9" ht="18" customHeight="1">
      <c r="A179" s="228">
        <f t="shared" si="6"/>
        <v>178</v>
      </c>
      <c r="B179" s="518" t="s">
        <v>1314</v>
      </c>
      <c r="C179" s="218" t="s">
        <v>676</v>
      </c>
      <c r="D179" s="218" t="s">
        <v>667</v>
      </c>
      <c r="E179" s="218">
        <v>1</v>
      </c>
      <c r="F179" s="216"/>
      <c r="G179" s="216"/>
      <c r="H179" s="294" t="e">
        <f>+CONCATENATE(HLOOKUP(G179,'Matriz Confiabilidad'!$D$3:$G$4,2,FALSE),VLOOKUP(F179,'Matriz Confiabilidad'!$B$5:$C$10,2,FALSE))</f>
        <v>#N/A</v>
      </c>
      <c r="I179" s="219" t="s">
        <v>751</v>
      </c>
    </row>
    <row r="180" spans="1:9" ht="16.5">
      <c r="A180" s="228">
        <f t="shared" si="6"/>
        <v>179</v>
      </c>
      <c r="B180" s="517" t="s">
        <v>1315</v>
      </c>
      <c r="C180" s="218" t="s">
        <v>676</v>
      </c>
      <c r="D180" s="218" t="s">
        <v>667</v>
      </c>
      <c r="E180" s="218">
        <v>1</v>
      </c>
      <c r="F180" s="216"/>
      <c r="G180" s="216"/>
      <c r="H180" s="294" t="e">
        <f>+CONCATENATE(HLOOKUP(G180,'Matriz Confiabilidad'!$D$3:$G$4,2,FALSE),VLOOKUP(F180,'Matriz Confiabilidad'!$B$5:$C$10,2,FALSE))</f>
        <v>#N/A</v>
      </c>
      <c r="I180" s="219" t="s">
        <v>751</v>
      </c>
    </row>
    <row r="181" spans="1:9" ht="16.5">
      <c r="A181" s="228">
        <f t="shared" si="6"/>
        <v>180</v>
      </c>
      <c r="B181" s="518" t="s">
        <v>1316</v>
      </c>
      <c r="C181" s="218" t="s">
        <v>676</v>
      </c>
      <c r="D181" s="218" t="s">
        <v>667</v>
      </c>
      <c r="E181" s="218">
        <v>1</v>
      </c>
      <c r="F181" s="216"/>
      <c r="G181" s="216"/>
      <c r="H181" s="294" t="e">
        <f>+CONCATENATE(HLOOKUP(G181,'Matriz Confiabilidad'!$D$3:$G$4,2,FALSE),VLOOKUP(F181,'Matriz Confiabilidad'!$B$5:$C$10,2,FALSE))</f>
        <v>#N/A</v>
      </c>
      <c r="I181" s="219" t="s">
        <v>751</v>
      </c>
    </row>
    <row r="182" spans="1:9" ht="16.5">
      <c r="A182" s="228">
        <f t="shared" si="6"/>
        <v>181</v>
      </c>
      <c r="B182" s="517" t="s">
        <v>1317</v>
      </c>
      <c r="C182" s="218" t="s">
        <v>676</v>
      </c>
      <c r="D182" s="218" t="s">
        <v>667</v>
      </c>
      <c r="E182" s="218">
        <v>1</v>
      </c>
      <c r="F182" s="216"/>
      <c r="G182" s="216"/>
      <c r="H182" s="294" t="e">
        <f>+CONCATENATE(HLOOKUP(G182,'Matriz Confiabilidad'!$D$3:$G$4,2,FALSE),VLOOKUP(F182,'Matriz Confiabilidad'!$B$5:$C$10,2,FALSE))</f>
        <v>#N/A</v>
      </c>
      <c r="I182" s="219" t="s">
        <v>751</v>
      </c>
    </row>
    <row r="183" spans="1:9" ht="16.5">
      <c r="A183" s="228">
        <f t="shared" si="6"/>
        <v>182</v>
      </c>
      <c r="B183" s="517" t="s">
        <v>1318</v>
      </c>
      <c r="C183" s="218" t="s">
        <v>676</v>
      </c>
      <c r="D183" s="218" t="s">
        <v>667</v>
      </c>
      <c r="E183" s="218">
        <v>1</v>
      </c>
      <c r="F183" s="216"/>
      <c r="G183" s="216"/>
      <c r="H183" s="294" t="e">
        <f>+CONCATENATE(HLOOKUP(G183,'Matriz Confiabilidad'!$D$3:$G$4,2,FALSE),VLOOKUP(F183,'Matriz Confiabilidad'!$B$5:$C$10,2,FALSE))</f>
        <v>#N/A</v>
      </c>
      <c r="I183" s="519" t="s">
        <v>751</v>
      </c>
    </row>
    <row r="184" spans="1:9" ht="33" customHeight="1">
      <c r="A184" s="228">
        <f>+A183+1</f>
        <v>183</v>
      </c>
      <c r="B184" s="218" t="s">
        <v>30</v>
      </c>
      <c r="C184" s="218" t="s">
        <v>678</v>
      </c>
      <c r="D184" s="218" t="s">
        <v>668</v>
      </c>
      <c r="E184" s="218">
        <v>1</v>
      </c>
      <c r="F184" s="216"/>
      <c r="G184" s="216"/>
      <c r="H184" s="294" t="e">
        <f>+CONCATENATE(HLOOKUP(G184,'Matriz Confiabilidad'!$D$3:$G$4,2,FALSE),VLOOKUP(F184,'Matriz Confiabilidad'!$B$5:$C$10,2,FALSE))</f>
        <v>#N/A</v>
      </c>
      <c r="I184" s="219" t="s">
        <v>751</v>
      </c>
    </row>
    <row r="185" spans="1:9" ht="16.5">
      <c r="A185" s="228">
        <f>+A184+1</f>
        <v>184</v>
      </c>
      <c r="B185" s="517" t="s">
        <v>1319</v>
      </c>
      <c r="C185" s="218" t="s">
        <v>676</v>
      </c>
      <c r="D185" s="218" t="s">
        <v>667</v>
      </c>
      <c r="E185" s="218">
        <v>1</v>
      </c>
      <c r="F185" s="216"/>
      <c r="G185" s="216"/>
      <c r="H185" s="294" t="e">
        <f>+CONCATENATE(HLOOKUP(G185,'Matriz Confiabilidad'!$D$3:$G$4,2,FALSE),VLOOKUP(F185,'Matriz Confiabilidad'!$B$5:$C$10,2,FALSE))</f>
        <v>#N/A</v>
      </c>
      <c r="I185" s="219" t="s">
        <v>751</v>
      </c>
    </row>
    <row r="186" spans="1:9" ht="15.75" customHeight="1">
      <c r="A186" s="228">
        <f t="shared" si="6"/>
        <v>185</v>
      </c>
      <c r="B186" s="517" t="s">
        <v>1320</v>
      </c>
      <c r="C186" s="218" t="s">
        <v>676</v>
      </c>
      <c r="D186" s="218" t="s">
        <v>667</v>
      </c>
      <c r="E186" s="218">
        <v>1</v>
      </c>
      <c r="F186" s="216"/>
      <c r="G186" s="216"/>
      <c r="H186" s="294" t="e">
        <f>+CONCATENATE(HLOOKUP(G186,'Matriz Confiabilidad'!$D$3:$G$4,2,FALSE),VLOOKUP(F186,'Matriz Confiabilidad'!$B$5:$C$10,2,FALSE))</f>
        <v>#N/A</v>
      </c>
      <c r="I186" s="219" t="s">
        <v>751</v>
      </c>
    </row>
    <row r="187" spans="1:9" ht="16.5">
      <c r="A187" s="228">
        <f t="shared" si="6"/>
        <v>186</v>
      </c>
      <c r="B187" s="517" t="s">
        <v>1321</v>
      </c>
      <c r="C187" s="218" t="s">
        <v>676</v>
      </c>
      <c r="D187" s="218" t="s">
        <v>667</v>
      </c>
      <c r="E187" s="218">
        <v>1</v>
      </c>
      <c r="F187" s="216"/>
      <c r="G187" s="216"/>
      <c r="H187" s="294" t="e">
        <f>+CONCATENATE(HLOOKUP(G187,'Matriz Confiabilidad'!$D$3:$G$4,2,FALSE),VLOOKUP(F187,'Matriz Confiabilidad'!$B$5:$C$10,2,FALSE))</f>
        <v>#N/A</v>
      </c>
      <c r="I187" s="219" t="s">
        <v>751</v>
      </c>
    </row>
    <row r="188" spans="1:9" ht="16.5">
      <c r="A188" s="228">
        <f t="shared" si="6"/>
        <v>187</v>
      </c>
      <c r="B188" s="221" t="s">
        <v>818</v>
      </c>
      <c r="C188" s="221" t="s">
        <v>676</v>
      </c>
      <c r="D188" s="221" t="s">
        <v>668</v>
      </c>
      <c r="E188" s="221" t="s">
        <v>669</v>
      </c>
      <c r="F188" s="216"/>
      <c r="G188" s="216"/>
      <c r="H188" s="294" t="e">
        <f>+CONCATENATE(HLOOKUP(G188,'Matriz Confiabilidad'!$D$3:$G$4,2,FALSE),VLOOKUP(F188,'Matriz Confiabilidad'!$B$5:$C$10,2,FALSE))</f>
        <v>#N/A</v>
      </c>
      <c r="I188" s="219" t="s">
        <v>751</v>
      </c>
    </row>
    <row r="189" spans="1:9" ht="18" customHeight="1">
      <c r="A189" s="228">
        <f t="shared" si="6"/>
        <v>188</v>
      </c>
      <c r="B189" s="221" t="s">
        <v>40</v>
      </c>
      <c r="C189" s="221" t="s">
        <v>676</v>
      </c>
      <c r="D189" s="221" t="s">
        <v>668</v>
      </c>
      <c r="E189" s="221" t="s">
        <v>669</v>
      </c>
      <c r="F189" s="216"/>
      <c r="G189" s="216"/>
      <c r="H189" s="294" t="e">
        <f>+CONCATENATE(HLOOKUP(G189,'Matriz Confiabilidad'!$D$3:$G$4,2,FALSE),VLOOKUP(F189,'Matriz Confiabilidad'!$B$5:$C$10,2,FALSE))</f>
        <v>#N/A</v>
      </c>
      <c r="I189" s="219" t="s">
        <v>751</v>
      </c>
    </row>
    <row r="190" spans="1:9" ht="31.5">
      <c r="A190" s="228">
        <f t="shared" ref="A190:A197" si="7">+A189+1</f>
        <v>189</v>
      </c>
      <c r="B190" s="218" t="s">
        <v>738</v>
      </c>
      <c r="C190" s="218" t="s">
        <v>676</v>
      </c>
      <c r="D190" s="218" t="s">
        <v>668</v>
      </c>
      <c r="E190" s="218" t="s">
        <v>669</v>
      </c>
      <c r="F190" s="216"/>
      <c r="G190" s="216"/>
      <c r="H190" s="294" t="e">
        <f>+CONCATENATE(HLOOKUP(G190,'Matriz Confiabilidad'!$D$3:$G$4,2,FALSE),VLOOKUP(F190,'Matriz Confiabilidad'!$B$5:$C$10,2,FALSE))</f>
        <v>#N/A</v>
      </c>
      <c r="I190" s="219" t="s">
        <v>751</v>
      </c>
    </row>
    <row r="191" spans="1:9" ht="31.5">
      <c r="A191" s="228">
        <f t="shared" si="7"/>
        <v>190</v>
      </c>
      <c r="B191" s="242" t="s">
        <v>819</v>
      </c>
      <c r="C191" s="242" t="s">
        <v>678</v>
      </c>
      <c r="D191" s="242" t="s">
        <v>668</v>
      </c>
      <c r="E191" s="218" t="s">
        <v>669</v>
      </c>
      <c r="F191" s="216"/>
      <c r="G191" s="216"/>
      <c r="H191" s="294" t="e">
        <f>+CONCATENATE(HLOOKUP(G191,'Matriz Confiabilidad'!$D$3:$G$4,2,FALSE),VLOOKUP(F191,'Matriz Confiabilidad'!$B$5:$C$10,2,FALSE))</f>
        <v>#N/A</v>
      </c>
      <c r="I191" s="219" t="s">
        <v>751</v>
      </c>
    </row>
    <row r="192" spans="1:9" ht="31.5">
      <c r="A192" s="228">
        <f t="shared" si="7"/>
        <v>191</v>
      </c>
      <c r="B192" s="218" t="s">
        <v>739</v>
      </c>
      <c r="C192" s="218" t="s">
        <v>676</v>
      </c>
      <c r="D192" s="218" t="s">
        <v>668</v>
      </c>
      <c r="E192" s="218" t="s">
        <v>669</v>
      </c>
      <c r="F192" s="216"/>
      <c r="G192" s="216"/>
      <c r="H192" s="294" t="e">
        <f>+CONCATENATE(HLOOKUP(G192,'Matriz Confiabilidad'!$D$3:$G$4,2,FALSE),VLOOKUP(F192,'Matriz Confiabilidad'!$B$5:$C$10,2,FALSE))</f>
        <v>#N/A</v>
      </c>
      <c r="I192" s="219" t="s">
        <v>642</v>
      </c>
    </row>
    <row r="193" spans="1:9" ht="18" customHeight="1">
      <c r="A193" s="228">
        <f t="shared" si="7"/>
        <v>192</v>
      </c>
      <c r="B193" s="218" t="s">
        <v>740</v>
      </c>
      <c r="C193" s="218" t="s">
        <v>676</v>
      </c>
      <c r="D193" s="218" t="s">
        <v>667</v>
      </c>
      <c r="E193" s="218">
        <v>1</v>
      </c>
      <c r="F193" s="216"/>
      <c r="G193" s="216"/>
      <c r="H193" s="294" t="e">
        <f>+CONCATENATE(HLOOKUP(G193,'Matriz Confiabilidad'!$D$3:$G$4,2,FALSE),VLOOKUP(F193,'Matriz Confiabilidad'!$B$5:$C$10,2,FALSE))</f>
        <v>#N/A</v>
      </c>
      <c r="I193" s="219" t="s">
        <v>642</v>
      </c>
    </row>
    <row r="194" spans="1:9" ht="31.5">
      <c r="A194" s="228">
        <f t="shared" si="7"/>
        <v>193</v>
      </c>
      <c r="B194" s="218" t="s">
        <v>54</v>
      </c>
      <c r="C194" s="218" t="s">
        <v>676</v>
      </c>
      <c r="D194" s="218" t="s">
        <v>668</v>
      </c>
      <c r="E194" s="218" t="s">
        <v>669</v>
      </c>
      <c r="F194" s="216"/>
      <c r="G194" s="216"/>
      <c r="H194" s="294" t="e">
        <f>+CONCATENATE(HLOOKUP(G194,'Matriz Confiabilidad'!$D$3:$G$4,2,FALSE),VLOOKUP(F194,'Matriz Confiabilidad'!$B$5:$C$10,2,FALSE))</f>
        <v>#N/A</v>
      </c>
      <c r="I194" s="219" t="s">
        <v>751</v>
      </c>
    </row>
    <row r="195" spans="1:9" ht="48.75" customHeight="1">
      <c r="A195" s="228">
        <f t="shared" si="7"/>
        <v>194</v>
      </c>
      <c r="B195" s="218" t="s">
        <v>453</v>
      </c>
      <c r="C195" s="218" t="s">
        <v>676</v>
      </c>
      <c r="D195" s="218" t="s">
        <v>741</v>
      </c>
      <c r="E195" s="218" t="s">
        <v>669</v>
      </c>
      <c r="F195" s="216"/>
      <c r="G195" s="216"/>
      <c r="H195" s="294" t="e">
        <f>+CONCATENATE(HLOOKUP(G195,'Matriz Confiabilidad'!$D$3:$G$4,2,FALSE),VLOOKUP(F195,'Matriz Confiabilidad'!$B$5:$C$10,2,FALSE))</f>
        <v>#N/A</v>
      </c>
      <c r="I195" s="219" t="s">
        <v>751</v>
      </c>
    </row>
    <row r="196" spans="1:9" ht="18" customHeight="1">
      <c r="A196" s="228">
        <f t="shared" si="7"/>
        <v>195</v>
      </c>
      <c r="B196" s="218" t="s">
        <v>1342</v>
      </c>
      <c r="C196" s="218" t="s">
        <v>676</v>
      </c>
      <c r="D196" s="218" t="s">
        <v>667</v>
      </c>
      <c r="E196" s="218">
        <v>1</v>
      </c>
      <c r="F196" s="216"/>
      <c r="G196" s="216"/>
      <c r="H196" s="294" t="e">
        <f>+CONCATENATE(HLOOKUP(G196,'Matriz Confiabilidad'!$D$3:$G$4,2,FALSE),VLOOKUP(F196,'Matriz Confiabilidad'!$B$5:$C$10,2,FALSE))</f>
        <v>#N/A</v>
      </c>
      <c r="I196" s="219" t="s">
        <v>751</v>
      </c>
    </row>
    <row r="197" spans="1:9" ht="18" customHeight="1">
      <c r="A197" s="228">
        <f t="shared" si="7"/>
        <v>196</v>
      </c>
      <c r="B197" s="218" t="s">
        <v>1340</v>
      </c>
      <c r="C197" s="218" t="s">
        <v>676</v>
      </c>
      <c r="D197" s="218" t="s">
        <v>667</v>
      </c>
      <c r="E197" s="218">
        <v>1</v>
      </c>
      <c r="F197" s="216"/>
      <c r="G197" s="216"/>
      <c r="H197" s="294" t="e">
        <f>+CONCATENATE(HLOOKUP(G197,'Matriz Confiabilidad'!$D$3:$G$4,2,FALSE),VLOOKUP(F197,'Matriz Confiabilidad'!$B$5:$C$10,2,FALSE))</f>
        <v>#N/A</v>
      </c>
      <c r="I197" s="219" t="s">
        <v>751</v>
      </c>
    </row>
    <row r="198" spans="1:9" ht="18" customHeight="1">
      <c r="A198" s="228"/>
      <c r="B198" s="242"/>
      <c r="C198" s="242"/>
      <c r="D198" s="242"/>
      <c r="E198" s="242"/>
      <c r="F198" s="560"/>
      <c r="G198" s="559"/>
      <c r="H198" s="294" t="e">
        <f>+CONCATENATE(HLOOKUP(G198,'Matriz Confiabilidad'!$D$3:$G$4,2,FALSE),VLOOKUP(F198,'Matriz Confiabilidad'!$B$5:$C$10,2,FALSE))</f>
        <v>#N/A</v>
      </c>
      <c r="I198" s="219" t="s">
        <v>751</v>
      </c>
    </row>
    <row r="199" spans="1:9" ht="31.5">
      <c r="A199" s="228">
        <f>+A197+1</f>
        <v>197</v>
      </c>
      <c r="B199" s="242" t="s">
        <v>775</v>
      </c>
      <c r="C199" s="242" t="s">
        <v>676</v>
      </c>
      <c r="D199" s="242" t="s">
        <v>668</v>
      </c>
      <c r="E199" s="242" t="s">
        <v>669</v>
      </c>
      <c r="F199" s="216"/>
      <c r="G199" s="216"/>
      <c r="H199" s="294" t="e">
        <f>+CONCATENATE(HLOOKUP(G199,'Matriz Confiabilidad'!$D$3:$G$4,2,FALSE),VLOOKUP(F199,'Matriz Confiabilidad'!$B$5:$C$10,2,FALSE))</f>
        <v>#N/A</v>
      </c>
      <c r="I199" s="219" t="s">
        <v>751</v>
      </c>
    </row>
    <row r="200" spans="1:9" ht="31.5">
      <c r="A200" s="228">
        <f>A199+1</f>
        <v>198</v>
      </c>
      <c r="B200" s="242" t="s">
        <v>820</v>
      </c>
      <c r="C200" s="242" t="s">
        <v>676</v>
      </c>
      <c r="D200" s="242" t="s">
        <v>668</v>
      </c>
      <c r="E200" s="242" t="s">
        <v>669</v>
      </c>
      <c r="F200" s="216"/>
      <c r="G200" s="216"/>
      <c r="H200" s="294" t="e">
        <f>+CONCATENATE(HLOOKUP(G200,'Matriz Confiabilidad'!$D$3:$G$4,2,FALSE),VLOOKUP(F200,'Matriz Confiabilidad'!$B$5:$C$10,2,FALSE))</f>
        <v>#N/A</v>
      </c>
      <c r="I200" s="219" t="s">
        <v>751</v>
      </c>
    </row>
  </sheetData>
  <autoFilter ref="A1:I200"/>
  <pageMargins left="0" right="0" top="0.5" bottom="0.5" header="0.3" footer="0.3"/>
  <pageSetup paperSize="5" scale="50" fitToHeight="0"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'Matriz Confiabilidad'!$B$5:$B$10</xm:f>
          </x14:formula1>
          <xm:sqref>F16:F44 F2:F7 F10:F14 F53</xm:sqref>
        </x14:dataValidation>
        <x14:dataValidation type="list" allowBlank="1" showInputMessage="1" showErrorMessage="1">
          <x14:formula1>
            <xm:f>'Matriz Confiabilidad'!$D$3:$G$3</xm:f>
          </x14:formula1>
          <xm:sqref>G2:G7 G10:G14 G16:G45 G53</xm:sqref>
        </x14:dataValidation>
        <x14:dataValidation type="list" allowBlank="1" showInputMessage="1" showErrorMessage="1">
          <x14:formula1>
            <xm:f>'Matriz Confiabilidad'!$B$4:$B$10</xm:f>
          </x14:formula1>
          <xm:sqref>F15 F8:F9 F45:F52 F54:F200</xm:sqref>
        </x14:dataValidation>
        <x14:dataValidation type="list" allowBlank="1" showInputMessage="1" showErrorMessage="1">
          <x14:formula1>
            <xm:f>'Matriz Confiabilidad'!$C$3:$G$3</xm:f>
          </x14:formula1>
          <xm:sqref>G15 G8:G9 G46:G52 G54:G1048576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showGridLines="0" workbookViewId="0">
      <selection activeCell="D2" sqref="D2"/>
    </sheetView>
  </sheetViews>
  <sheetFormatPr baseColWidth="10" defaultRowHeight="14.25"/>
  <cols>
    <col min="1" max="1" width="11.42578125" style="566"/>
    <col min="2" max="2" width="11.42578125" style="567"/>
    <col min="3" max="3" width="3.85546875" style="568" customWidth="1"/>
    <col min="4" max="7" width="23.140625" style="567" customWidth="1"/>
    <col min="8" max="16384" width="11.42578125" style="566"/>
  </cols>
  <sheetData>
    <row r="1" spans="1:7">
      <c r="D1" s="713" t="s">
        <v>1508</v>
      </c>
      <c r="E1" s="713"/>
      <c r="F1" s="713"/>
      <c r="G1" s="713"/>
    </row>
    <row r="2" spans="1:7" ht="97.5" customHeight="1">
      <c r="D2" s="714" t="s">
        <v>1504</v>
      </c>
      <c r="E2" s="714" t="s">
        <v>1505</v>
      </c>
      <c r="F2" s="714" t="s">
        <v>1506</v>
      </c>
      <c r="G2" s="714" t="s">
        <v>1507</v>
      </c>
    </row>
    <row r="3" spans="1:7" s="569" customFormat="1" ht="31.5" customHeight="1">
      <c r="B3" s="570"/>
      <c r="C3" s="717" t="s">
        <v>669</v>
      </c>
      <c r="D3" s="715" t="s">
        <v>1492</v>
      </c>
      <c r="E3" s="715" t="s">
        <v>1498</v>
      </c>
      <c r="F3" s="715" t="s">
        <v>1499</v>
      </c>
      <c r="G3" s="715" t="s">
        <v>1500</v>
      </c>
    </row>
    <row r="4" spans="1:7" s="571" customFormat="1">
      <c r="B4" s="716" t="s">
        <v>669</v>
      </c>
      <c r="C4" s="716"/>
      <c r="D4" s="716" t="s">
        <v>1502</v>
      </c>
      <c r="E4" s="716" t="s">
        <v>1060</v>
      </c>
      <c r="F4" s="716" t="s">
        <v>1061</v>
      </c>
      <c r="G4" s="716" t="s">
        <v>1501</v>
      </c>
    </row>
    <row r="5" spans="1:7" s="569" customFormat="1" ht="31.5" customHeight="1">
      <c r="A5" s="719" t="s">
        <v>1509</v>
      </c>
      <c r="B5" s="715" t="s">
        <v>1491</v>
      </c>
      <c r="C5" s="717">
        <v>1</v>
      </c>
      <c r="D5" s="715" t="str">
        <f>+CONCATENATE(D$4,$C5)</f>
        <v>A1</v>
      </c>
      <c r="E5" s="715"/>
      <c r="F5" s="715"/>
      <c r="G5" s="715"/>
    </row>
    <row r="6" spans="1:7" s="569" customFormat="1" ht="31.5" customHeight="1">
      <c r="A6" s="720"/>
      <c r="B6" s="715" t="s">
        <v>1495</v>
      </c>
      <c r="C6" s="717">
        <v>2</v>
      </c>
      <c r="D6" s="715" t="str">
        <f>+CONCATENATE(D$4,$C6)</f>
        <v>A2</v>
      </c>
      <c r="E6" s="715" t="str">
        <f>+CONCATENATE(E$4,$C6)</f>
        <v>B2</v>
      </c>
      <c r="F6" s="715"/>
      <c r="G6" s="715"/>
    </row>
    <row r="7" spans="1:7" s="569" customFormat="1" ht="31.5" customHeight="1">
      <c r="A7" s="720"/>
      <c r="B7" s="715" t="s">
        <v>1493</v>
      </c>
      <c r="C7" s="717">
        <v>3</v>
      </c>
      <c r="D7" s="715" t="str">
        <f>+CONCATENATE(D$4,$C7)</f>
        <v>A3</v>
      </c>
      <c r="E7" s="715" t="str">
        <f>+CONCATENATE(E$4,$C7)</f>
        <v>B3</v>
      </c>
      <c r="F7" s="715" t="str">
        <f t="shared" ref="F7:G9" si="0">+CONCATENATE(F$4,$C7)</f>
        <v>C3</v>
      </c>
      <c r="G7" s="715" t="str">
        <f t="shared" si="0"/>
        <v>D3</v>
      </c>
    </row>
    <row r="8" spans="1:7" s="569" customFormat="1" ht="31.5" customHeight="1">
      <c r="A8" s="720"/>
      <c r="B8" s="715" t="s">
        <v>1496</v>
      </c>
      <c r="C8" s="717">
        <v>4</v>
      </c>
      <c r="D8" s="715" t="str">
        <f>+CONCATENATE(D$4,$C8)</f>
        <v>A4</v>
      </c>
      <c r="E8" s="715" t="str">
        <f>+CONCATENATE(E$4,$C8)</f>
        <v>B4</v>
      </c>
      <c r="F8" s="715" t="str">
        <f t="shared" si="0"/>
        <v>C4</v>
      </c>
      <c r="G8" s="715" t="str">
        <f t="shared" si="0"/>
        <v>D4</v>
      </c>
    </row>
    <row r="9" spans="1:7" s="569" customFormat="1" ht="31.5" customHeight="1">
      <c r="A9" s="720"/>
      <c r="B9" s="715" t="s">
        <v>1497</v>
      </c>
      <c r="C9" s="717">
        <v>5</v>
      </c>
      <c r="D9" s="715"/>
      <c r="E9" s="715"/>
      <c r="F9" s="715" t="str">
        <f t="shared" si="0"/>
        <v>C5</v>
      </c>
      <c r="G9" s="715" t="str">
        <f t="shared" si="0"/>
        <v>D5</v>
      </c>
    </row>
    <row r="10" spans="1:7" s="569" customFormat="1" ht="31.5" customHeight="1">
      <c r="A10" s="720"/>
      <c r="B10" s="718">
        <v>0.5</v>
      </c>
      <c r="C10" s="717">
        <v>6</v>
      </c>
      <c r="D10" s="715"/>
      <c r="E10" s="715"/>
      <c r="F10" s="715"/>
      <c r="G10" s="715" t="str">
        <f>+CONCATENATE(G$4,$C10)</f>
        <v>D6</v>
      </c>
    </row>
  </sheetData>
  <mergeCells count="2">
    <mergeCell ref="D1:G1"/>
    <mergeCell ref="A5:A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pageSetUpPr fitToPage="1"/>
  </sheetPr>
  <dimension ref="A2:S147"/>
  <sheetViews>
    <sheetView zoomScale="50" zoomScaleNormal="50" workbookViewId="0">
      <pane ySplit="2" topLeftCell="A107" activePane="bottomLeft" state="frozen"/>
      <selection pane="bottomLeft" activeCell="A112" sqref="A112"/>
    </sheetView>
  </sheetViews>
  <sheetFormatPr baseColWidth="10" defaultRowHeight="14.25"/>
  <cols>
    <col min="1" max="1" width="15.140625" style="247" bestFit="1" customWidth="1"/>
    <col min="2" max="2" width="5.7109375" style="247" bestFit="1" customWidth="1"/>
    <col min="3" max="3" width="59.5703125" style="247" customWidth="1"/>
    <col min="4" max="4" width="16.7109375" style="247" hidden="1" customWidth="1"/>
    <col min="5" max="5" width="12.5703125" style="247" customWidth="1"/>
    <col min="6" max="6" width="15.28515625" style="247" bestFit="1" customWidth="1"/>
    <col min="7" max="7" width="36.5703125" style="247" hidden="1" customWidth="1"/>
    <col min="8" max="10" width="41.140625" style="247" hidden="1" customWidth="1"/>
    <col min="11" max="11" width="44.5703125" style="281" customWidth="1"/>
    <col min="12" max="14" width="11.42578125" style="247"/>
    <col min="15" max="15" width="13.5703125" style="247" bestFit="1" customWidth="1"/>
    <col min="16" max="16384" width="11.42578125" style="247"/>
  </cols>
  <sheetData>
    <row r="2" spans="1:19" ht="114" customHeight="1">
      <c r="A2" s="289" t="s">
        <v>821</v>
      </c>
      <c r="B2" s="287" t="s">
        <v>659</v>
      </c>
      <c r="C2" s="288" t="s">
        <v>508</v>
      </c>
      <c r="D2" s="289" t="s">
        <v>923</v>
      </c>
      <c r="E2" s="290" t="s">
        <v>928</v>
      </c>
      <c r="F2" s="289" t="s">
        <v>929</v>
      </c>
      <c r="G2" s="288" t="s">
        <v>875</v>
      </c>
      <c r="H2" s="288" t="s">
        <v>976</v>
      </c>
      <c r="I2" s="288" t="s">
        <v>977</v>
      </c>
      <c r="J2" s="288" t="s">
        <v>952</v>
      </c>
      <c r="K2" s="288" t="s">
        <v>892</v>
      </c>
      <c r="L2" s="291" t="s">
        <v>947</v>
      </c>
      <c r="M2" s="291" t="s">
        <v>948</v>
      </c>
      <c r="N2" s="291" t="s">
        <v>949</v>
      </c>
      <c r="O2" s="291" t="s">
        <v>950</v>
      </c>
      <c r="P2" s="291"/>
      <c r="Q2" s="291"/>
      <c r="R2" s="291"/>
      <c r="S2" s="291"/>
    </row>
    <row r="3" spans="1:19" ht="30">
      <c r="A3" s="258" t="s">
        <v>676</v>
      </c>
      <c r="B3" s="248">
        <v>122</v>
      </c>
      <c r="C3" s="249" t="s">
        <v>637</v>
      </c>
      <c r="D3" s="250" t="s">
        <v>936</v>
      </c>
      <c r="E3" s="264" t="s">
        <v>833</v>
      </c>
      <c r="F3" s="250" t="s">
        <v>833</v>
      </c>
      <c r="G3" s="277" t="s">
        <v>916</v>
      </c>
      <c r="H3" s="278" t="s">
        <v>917</v>
      </c>
      <c r="I3" s="278"/>
      <c r="J3" s="278"/>
      <c r="K3" s="277" t="s">
        <v>918</v>
      </c>
      <c r="L3" s="292"/>
      <c r="M3" s="292"/>
      <c r="N3" s="292"/>
      <c r="O3" s="292"/>
      <c r="P3" s="292"/>
      <c r="Q3" s="292"/>
      <c r="R3" s="292"/>
      <c r="S3" s="292"/>
    </row>
    <row r="4" spans="1:19" ht="30">
      <c r="A4" s="258" t="s">
        <v>676</v>
      </c>
      <c r="B4" s="248">
        <v>141</v>
      </c>
      <c r="C4" s="249" t="s">
        <v>58</v>
      </c>
      <c r="D4" s="250" t="s">
        <v>936</v>
      </c>
      <c r="E4" s="264" t="s">
        <v>833</v>
      </c>
      <c r="F4" s="250" t="s">
        <v>833</v>
      </c>
      <c r="G4" s="277" t="s">
        <v>919</v>
      </c>
      <c r="H4" s="278" t="s">
        <v>917</v>
      </c>
      <c r="I4" s="278"/>
      <c r="J4" s="278"/>
      <c r="K4" s="277" t="s">
        <v>918</v>
      </c>
      <c r="L4" s="292"/>
      <c r="M4" s="292"/>
      <c r="N4" s="292"/>
      <c r="O4" s="292"/>
      <c r="P4" s="292"/>
      <c r="Q4" s="292"/>
      <c r="R4" s="292"/>
      <c r="S4" s="292"/>
    </row>
    <row r="5" spans="1:19" ht="45">
      <c r="A5" s="258" t="s">
        <v>676</v>
      </c>
      <c r="B5" s="251">
        <v>28</v>
      </c>
      <c r="C5" s="272" t="s">
        <v>237</v>
      </c>
      <c r="D5" s="250" t="s">
        <v>936</v>
      </c>
      <c r="E5" s="264" t="s">
        <v>833</v>
      </c>
      <c r="F5" s="283" t="s">
        <v>753</v>
      </c>
      <c r="G5" s="277" t="s">
        <v>920</v>
      </c>
      <c r="H5" s="293" t="s">
        <v>951</v>
      </c>
      <c r="I5" s="293"/>
      <c r="J5" s="278"/>
      <c r="K5" s="277" t="s">
        <v>855</v>
      </c>
      <c r="L5" s="292">
        <v>1</v>
      </c>
      <c r="M5" s="292">
        <v>1</v>
      </c>
      <c r="N5" s="292">
        <v>1</v>
      </c>
      <c r="O5" s="292">
        <v>1</v>
      </c>
      <c r="P5" s="292"/>
      <c r="Q5" s="292"/>
      <c r="R5" s="292"/>
      <c r="S5" s="292"/>
    </row>
    <row r="6" spans="1:19" ht="45">
      <c r="A6" s="258" t="s">
        <v>676</v>
      </c>
      <c r="B6" s="251">
        <v>29</v>
      </c>
      <c r="C6" s="272" t="s">
        <v>387</v>
      </c>
      <c r="D6" s="250" t="s">
        <v>936</v>
      </c>
      <c r="E6" s="264" t="s">
        <v>833</v>
      </c>
      <c r="F6" s="283" t="s">
        <v>753</v>
      </c>
      <c r="G6" s="277" t="s">
        <v>920</v>
      </c>
      <c r="H6" s="293" t="s">
        <v>951</v>
      </c>
      <c r="I6" s="293"/>
      <c r="J6" s="278"/>
      <c r="K6" s="277" t="s">
        <v>855</v>
      </c>
      <c r="L6" s="292">
        <v>1</v>
      </c>
      <c r="M6" s="292">
        <v>1</v>
      </c>
      <c r="N6" s="292">
        <v>1</v>
      </c>
      <c r="O6" s="292">
        <v>1</v>
      </c>
      <c r="P6" s="292"/>
      <c r="Q6" s="292"/>
      <c r="R6" s="292"/>
      <c r="S6" s="292"/>
    </row>
    <row r="7" spans="1:19" ht="60">
      <c r="A7" s="258" t="s">
        <v>676</v>
      </c>
      <c r="B7" s="251">
        <v>68</v>
      </c>
      <c r="C7" s="272" t="s">
        <v>120</v>
      </c>
      <c r="D7" s="250" t="s">
        <v>936</v>
      </c>
      <c r="E7" s="264" t="s">
        <v>833</v>
      </c>
      <c r="F7" s="283" t="s">
        <v>753</v>
      </c>
      <c r="G7" s="277" t="s">
        <v>924</v>
      </c>
      <c r="H7" s="278" t="s">
        <v>931</v>
      </c>
      <c r="I7" s="278"/>
      <c r="J7" s="278" t="s">
        <v>953</v>
      </c>
      <c r="K7" s="277" t="s">
        <v>954</v>
      </c>
      <c r="L7" s="292"/>
      <c r="M7" s="292"/>
      <c r="N7" s="292"/>
      <c r="O7" s="292"/>
      <c r="P7" s="292"/>
      <c r="Q7" s="292"/>
      <c r="R7" s="292"/>
      <c r="S7" s="292"/>
    </row>
    <row r="8" spans="1:19" ht="60">
      <c r="A8" s="258" t="s">
        <v>676</v>
      </c>
      <c r="B8" s="251">
        <v>69</v>
      </c>
      <c r="C8" s="272" t="s">
        <v>125</v>
      </c>
      <c r="D8" s="250" t="s">
        <v>936</v>
      </c>
      <c r="E8" s="264" t="s">
        <v>833</v>
      </c>
      <c r="F8" s="283" t="s">
        <v>753</v>
      </c>
      <c r="G8" s="277" t="s">
        <v>925</v>
      </c>
      <c r="H8" s="278" t="s">
        <v>931</v>
      </c>
      <c r="I8" s="278"/>
      <c r="J8" s="278" t="s">
        <v>953</v>
      </c>
      <c r="K8" s="277" t="s">
        <v>954</v>
      </c>
      <c r="L8" s="292"/>
      <c r="M8" s="292"/>
      <c r="N8" s="292"/>
      <c r="O8" s="292"/>
      <c r="P8" s="292"/>
      <c r="Q8" s="292"/>
      <c r="R8" s="292"/>
      <c r="S8" s="292"/>
    </row>
    <row r="9" spans="1:19" ht="60">
      <c r="A9" s="258" t="s">
        <v>676</v>
      </c>
      <c r="B9" s="251">
        <v>30</v>
      </c>
      <c r="C9" s="276" t="s">
        <v>242</v>
      </c>
      <c r="D9" s="250" t="s">
        <v>936</v>
      </c>
      <c r="E9" s="264" t="s">
        <v>833</v>
      </c>
      <c r="F9" s="286" t="s">
        <v>754</v>
      </c>
      <c r="G9" s="277" t="s">
        <v>921</v>
      </c>
      <c r="H9" s="278" t="s">
        <v>931</v>
      </c>
      <c r="I9" s="278"/>
      <c r="J9" s="277" t="s">
        <v>940</v>
      </c>
      <c r="K9" s="278" t="s">
        <v>922</v>
      </c>
      <c r="L9" s="292"/>
      <c r="M9" s="292"/>
      <c r="N9" s="292"/>
      <c r="O9" s="292"/>
      <c r="P9" s="292"/>
      <c r="Q9" s="292"/>
      <c r="R9" s="292"/>
      <c r="S9" s="292"/>
    </row>
    <row r="10" spans="1:19" ht="60">
      <c r="A10" s="258" t="s">
        <v>676</v>
      </c>
      <c r="B10" s="251">
        <v>44</v>
      </c>
      <c r="C10" s="276" t="s">
        <v>277</v>
      </c>
      <c r="D10" s="250" t="s">
        <v>936</v>
      </c>
      <c r="E10" s="264" t="s">
        <v>833</v>
      </c>
      <c r="F10" s="286" t="s">
        <v>754</v>
      </c>
      <c r="G10" s="277" t="s">
        <v>912</v>
      </c>
      <c r="H10" s="278" t="s">
        <v>931</v>
      </c>
      <c r="I10" s="278"/>
      <c r="J10" s="278" t="s">
        <v>941</v>
      </c>
      <c r="K10" s="279" t="s">
        <v>955</v>
      </c>
      <c r="L10" s="292"/>
      <c r="M10" s="292"/>
      <c r="N10" s="292"/>
      <c r="O10" s="292"/>
      <c r="P10" s="292"/>
      <c r="Q10" s="292"/>
      <c r="R10" s="292"/>
      <c r="S10" s="292"/>
    </row>
    <row r="11" spans="1:19" ht="60">
      <c r="A11" s="258" t="s">
        <v>676</v>
      </c>
      <c r="B11" s="251">
        <v>45</v>
      </c>
      <c r="C11" s="276" t="s">
        <v>835</v>
      </c>
      <c r="D11" s="250" t="s">
        <v>936</v>
      </c>
      <c r="E11" s="264" t="s">
        <v>833</v>
      </c>
      <c r="F11" s="286" t="s">
        <v>754</v>
      </c>
      <c r="G11" s="277" t="s">
        <v>912</v>
      </c>
      <c r="H11" s="278" t="s">
        <v>931</v>
      </c>
      <c r="I11" s="278"/>
      <c r="J11" s="278" t="s">
        <v>941</v>
      </c>
      <c r="K11" s="279" t="s">
        <v>955</v>
      </c>
      <c r="L11" s="292"/>
      <c r="M11" s="292"/>
      <c r="N11" s="292"/>
      <c r="O11" s="292"/>
      <c r="P11" s="292"/>
      <c r="Q11" s="292"/>
      <c r="R11" s="292"/>
      <c r="S11" s="292"/>
    </row>
    <row r="12" spans="1:19" ht="60">
      <c r="A12" s="259" t="s">
        <v>676</v>
      </c>
      <c r="B12" s="248">
        <v>78</v>
      </c>
      <c r="C12" s="276" t="s">
        <v>783</v>
      </c>
      <c r="D12" s="250" t="s">
        <v>936</v>
      </c>
      <c r="E12" s="265" t="s">
        <v>833</v>
      </c>
      <c r="F12" s="286" t="s">
        <v>754</v>
      </c>
      <c r="G12" s="277" t="s">
        <v>926</v>
      </c>
      <c r="H12" s="278" t="s">
        <v>931</v>
      </c>
      <c r="I12" s="278"/>
      <c r="J12" s="278" t="s">
        <v>942</v>
      </c>
      <c r="K12" s="278" t="s">
        <v>956</v>
      </c>
      <c r="L12" s="292"/>
      <c r="M12" s="292"/>
      <c r="N12" s="292"/>
      <c r="O12" s="292"/>
      <c r="P12" s="292"/>
      <c r="Q12" s="292"/>
      <c r="R12" s="292"/>
      <c r="S12" s="292"/>
    </row>
    <row r="13" spans="1:19" ht="30">
      <c r="A13" s="259" t="s">
        <v>676</v>
      </c>
      <c r="B13" s="248">
        <v>80</v>
      </c>
      <c r="C13" s="276" t="s">
        <v>785</v>
      </c>
      <c r="D13" s="250" t="s">
        <v>936</v>
      </c>
      <c r="E13" s="265" t="s">
        <v>833</v>
      </c>
      <c r="F13" s="286" t="s">
        <v>754</v>
      </c>
      <c r="G13" s="277" t="s">
        <v>927</v>
      </c>
      <c r="H13" s="278" t="s">
        <v>838</v>
      </c>
      <c r="I13" s="278"/>
      <c r="J13" s="278" t="s">
        <v>942</v>
      </c>
      <c r="K13" s="278" t="s">
        <v>957</v>
      </c>
      <c r="L13" s="292"/>
      <c r="M13" s="292"/>
      <c r="N13" s="292"/>
      <c r="O13" s="292"/>
      <c r="P13" s="292"/>
      <c r="Q13" s="292"/>
      <c r="R13" s="292"/>
      <c r="S13" s="292"/>
    </row>
    <row r="14" spans="1:19" ht="30">
      <c r="A14" s="259" t="s">
        <v>676</v>
      </c>
      <c r="B14" s="248">
        <v>81</v>
      </c>
      <c r="C14" s="276" t="s">
        <v>788</v>
      </c>
      <c r="D14" s="250" t="s">
        <v>936</v>
      </c>
      <c r="E14" s="265" t="s">
        <v>833</v>
      </c>
      <c r="F14" s="286" t="s">
        <v>754</v>
      </c>
      <c r="G14" s="277" t="s">
        <v>927</v>
      </c>
      <c r="H14" s="278" t="s">
        <v>838</v>
      </c>
      <c r="I14" s="278"/>
      <c r="J14" s="278" t="s">
        <v>942</v>
      </c>
      <c r="K14" s="278" t="s">
        <v>957</v>
      </c>
      <c r="L14" s="292"/>
      <c r="M14" s="292"/>
      <c r="N14" s="292"/>
      <c r="O14" s="292"/>
      <c r="P14" s="292"/>
      <c r="Q14" s="292"/>
      <c r="R14" s="292"/>
      <c r="S14" s="292"/>
    </row>
    <row r="15" spans="1:19" ht="30">
      <c r="A15" s="259" t="s">
        <v>676</v>
      </c>
      <c r="B15" s="248">
        <v>77</v>
      </c>
      <c r="C15" s="269" t="s">
        <v>782</v>
      </c>
      <c r="D15" s="252" t="s">
        <v>667</v>
      </c>
      <c r="E15" s="265" t="s">
        <v>842</v>
      </c>
      <c r="F15" s="252" t="s">
        <v>833</v>
      </c>
      <c r="G15" s="252"/>
      <c r="H15" s="278" t="s">
        <v>838</v>
      </c>
      <c r="I15" s="278"/>
      <c r="J15" s="278" t="s">
        <v>942</v>
      </c>
      <c r="K15" s="278"/>
      <c r="L15" s="292"/>
      <c r="M15" s="292"/>
      <c r="N15" s="292"/>
      <c r="O15" s="292"/>
      <c r="P15" s="292"/>
      <c r="Q15" s="292"/>
      <c r="R15" s="292"/>
      <c r="S15" s="292"/>
    </row>
    <row r="16" spans="1:19" ht="15">
      <c r="A16" s="258" t="s">
        <v>676</v>
      </c>
      <c r="B16" s="248">
        <v>84</v>
      </c>
      <c r="C16" s="269" t="s">
        <v>536</v>
      </c>
      <c r="D16" s="252" t="s">
        <v>667</v>
      </c>
      <c r="E16" s="265" t="s">
        <v>842</v>
      </c>
      <c r="F16" s="250" t="s">
        <v>833</v>
      </c>
      <c r="G16" s="250"/>
      <c r="H16" s="278" t="s">
        <v>840</v>
      </c>
      <c r="I16" s="278"/>
      <c r="J16" s="278"/>
      <c r="K16" s="277"/>
      <c r="L16" s="292"/>
      <c r="M16" s="292"/>
      <c r="N16" s="292"/>
      <c r="O16" s="292"/>
      <c r="P16" s="292"/>
      <c r="Q16" s="292"/>
      <c r="R16" s="292"/>
      <c r="S16" s="292"/>
    </row>
    <row r="17" spans="1:19" ht="30">
      <c r="A17" s="259" t="s">
        <v>676</v>
      </c>
      <c r="B17" s="248">
        <v>85</v>
      </c>
      <c r="C17" s="269" t="s">
        <v>519</v>
      </c>
      <c r="D17" s="252" t="s">
        <v>667</v>
      </c>
      <c r="E17" s="265" t="s">
        <v>842</v>
      </c>
      <c r="F17" s="252" t="s">
        <v>833</v>
      </c>
      <c r="G17" s="252"/>
      <c r="H17" s="278" t="s">
        <v>838</v>
      </c>
      <c r="I17" s="278"/>
      <c r="J17" s="278"/>
      <c r="K17" s="278" t="s">
        <v>837</v>
      </c>
      <c r="L17" s="292"/>
      <c r="M17" s="292"/>
      <c r="N17" s="292"/>
      <c r="O17" s="292"/>
      <c r="P17" s="292"/>
      <c r="Q17" s="292"/>
      <c r="R17" s="292"/>
      <c r="S17" s="292"/>
    </row>
    <row r="18" spans="1:19" ht="30">
      <c r="A18" s="260" t="s">
        <v>676</v>
      </c>
      <c r="B18" s="251">
        <v>4</v>
      </c>
      <c r="C18" s="269" t="s">
        <v>366</v>
      </c>
      <c r="D18" s="252" t="s">
        <v>667</v>
      </c>
      <c r="E18" s="265" t="s">
        <v>842</v>
      </c>
      <c r="F18" s="253" t="s">
        <v>833</v>
      </c>
      <c r="G18" s="253"/>
      <c r="H18" s="278" t="s">
        <v>838</v>
      </c>
      <c r="I18" s="278"/>
      <c r="J18" s="279" t="s">
        <v>642</v>
      </c>
      <c r="L18" s="292"/>
      <c r="M18" s="292"/>
      <c r="N18" s="292"/>
      <c r="O18" s="292"/>
      <c r="P18" s="292"/>
      <c r="Q18" s="292"/>
      <c r="R18" s="292"/>
      <c r="S18" s="292"/>
    </row>
    <row r="19" spans="1:19" ht="30">
      <c r="A19" s="258" t="s">
        <v>676</v>
      </c>
      <c r="B19" s="254">
        <v>20</v>
      </c>
      <c r="C19" s="269" t="s">
        <v>221</v>
      </c>
      <c r="D19" s="252" t="s">
        <v>667</v>
      </c>
      <c r="E19" s="265" t="s">
        <v>842</v>
      </c>
      <c r="F19" s="250" t="s">
        <v>833</v>
      </c>
      <c r="G19" s="250"/>
      <c r="H19" s="278" t="s">
        <v>838</v>
      </c>
      <c r="I19" s="278"/>
      <c r="J19" s="278"/>
      <c r="K19" s="279" t="s">
        <v>839</v>
      </c>
      <c r="L19" s="292"/>
      <c r="M19" s="292"/>
      <c r="N19" s="292"/>
      <c r="O19" s="292"/>
      <c r="P19" s="292"/>
      <c r="Q19" s="292"/>
      <c r="R19" s="292"/>
      <c r="S19" s="292"/>
    </row>
    <row r="20" spans="1:19" ht="30">
      <c r="A20" s="258" t="s">
        <v>676</v>
      </c>
      <c r="B20" s="251">
        <v>21</v>
      </c>
      <c r="C20" s="269" t="s">
        <v>222</v>
      </c>
      <c r="D20" s="252" t="s">
        <v>667</v>
      </c>
      <c r="E20" s="265" t="s">
        <v>842</v>
      </c>
      <c r="F20" s="250" t="s">
        <v>833</v>
      </c>
      <c r="G20" s="250"/>
      <c r="H20" s="278" t="s">
        <v>838</v>
      </c>
      <c r="I20" s="278"/>
      <c r="J20" s="278"/>
      <c r="K20" s="279" t="s">
        <v>839</v>
      </c>
      <c r="L20" s="292"/>
      <c r="M20" s="292"/>
      <c r="N20" s="292"/>
      <c r="O20" s="292"/>
      <c r="P20" s="292"/>
      <c r="Q20" s="292"/>
      <c r="R20" s="292"/>
      <c r="S20" s="292"/>
    </row>
    <row r="21" spans="1:19" ht="30">
      <c r="A21" s="260" t="s">
        <v>676</v>
      </c>
      <c r="B21" s="251">
        <v>25</v>
      </c>
      <c r="C21" s="269" t="s">
        <v>383</v>
      </c>
      <c r="D21" s="252" t="s">
        <v>667</v>
      </c>
      <c r="E21" s="265" t="s">
        <v>842</v>
      </c>
      <c r="F21" s="253" t="s">
        <v>833</v>
      </c>
      <c r="G21" s="253"/>
      <c r="H21" s="278" t="s">
        <v>840</v>
      </c>
      <c r="I21" s="278"/>
      <c r="J21" s="278"/>
      <c r="K21" s="279"/>
      <c r="L21" s="292"/>
      <c r="M21" s="292"/>
      <c r="N21" s="292"/>
      <c r="O21" s="292"/>
      <c r="P21" s="292"/>
      <c r="Q21" s="292"/>
      <c r="R21" s="292"/>
      <c r="S21" s="292"/>
    </row>
    <row r="22" spans="1:19" ht="15">
      <c r="A22" s="260" t="s">
        <v>676</v>
      </c>
      <c r="B22" s="251">
        <v>26</v>
      </c>
      <c r="C22" s="269" t="s">
        <v>385</v>
      </c>
      <c r="D22" s="252" t="s">
        <v>667</v>
      </c>
      <c r="E22" s="265" t="s">
        <v>842</v>
      </c>
      <c r="F22" s="253" t="s">
        <v>833</v>
      </c>
      <c r="G22" s="253"/>
      <c r="H22" s="278" t="s">
        <v>840</v>
      </c>
      <c r="I22" s="278"/>
      <c r="J22" s="278"/>
      <c r="K22" s="278"/>
      <c r="L22" s="292"/>
      <c r="M22" s="292"/>
      <c r="N22" s="292"/>
      <c r="O22" s="292"/>
      <c r="P22" s="292"/>
      <c r="Q22" s="292"/>
      <c r="R22" s="292"/>
      <c r="S22" s="292"/>
    </row>
    <row r="23" spans="1:19" ht="30">
      <c r="A23" s="258" t="s">
        <v>676</v>
      </c>
      <c r="B23" s="248">
        <v>74</v>
      </c>
      <c r="C23" s="269" t="s">
        <v>777</v>
      </c>
      <c r="D23" s="252" t="s">
        <v>667</v>
      </c>
      <c r="E23" s="265" t="s">
        <v>842</v>
      </c>
      <c r="F23" s="250" t="s">
        <v>833</v>
      </c>
      <c r="G23" s="250"/>
      <c r="H23" s="278" t="s">
        <v>838</v>
      </c>
      <c r="I23" s="278"/>
      <c r="J23" s="278" t="s">
        <v>942</v>
      </c>
      <c r="K23" s="278"/>
      <c r="L23" s="292"/>
      <c r="M23" s="292"/>
      <c r="N23" s="292"/>
      <c r="O23" s="292"/>
      <c r="P23" s="292"/>
      <c r="Q23" s="292"/>
      <c r="R23" s="292"/>
      <c r="S23" s="292"/>
    </row>
    <row r="24" spans="1:19" ht="30">
      <c r="A24" s="259" t="s">
        <v>676</v>
      </c>
      <c r="B24" s="248">
        <v>75</v>
      </c>
      <c r="C24" s="269" t="s">
        <v>779</v>
      </c>
      <c r="D24" s="252" t="s">
        <v>667</v>
      </c>
      <c r="E24" s="265" t="s">
        <v>842</v>
      </c>
      <c r="F24" s="252" t="s">
        <v>833</v>
      </c>
      <c r="G24" s="252"/>
      <c r="H24" s="278" t="s">
        <v>838</v>
      </c>
      <c r="I24" s="278"/>
      <c r="J24" s="278" t="s">
        <v>942</v>
      </c>
      <c r="K24" s="278"/>
      <c r="L24" s="292"/>
      <c r="M24" s="292"/>
      <c r="N24" s="292"/>
      <c r="O24" s="292"/>
      <c r="P24" s="292"/>
      <c r="Q24" s="292"/>
      <c r="R24" s="292"/>
      <c r="S24" s="292"/>
    </row>
    <row r="25" spans="1:19" ht="30">
      <c r="A25" s="259" t="s">
        <v>676</v>
      </c>
      <c r="B25" s="248">
        <v>76</v>
      </c>
      <c r="C25" s="269" t="s">
        <v>781</v>
      </c>
      <c r="D25" s="252" t="s">
        <v>667</v>
      </c>
      <c r="E25" s="265" t="s">
        <v>842</v>
      </c>
      <c r="F25" s="252" t="s">
        <v>833</v>
      </c>
      <c r="G25" s="252"/>
      <c r="H25" s="278" t="s">
        <v>838</v>
      </c>
      <c r="I25" s="278"/>
      <c r="J25" s="278" t="s">
        <v>942</v>
      </c>
      <c r="K25" s="278"/>
      <c r="L25" s="292"/>
      <c r="M25" s="292"/>
      <c r="N25" s="292"/>
      <c r="O25" s="292"/>
      <c r="P25" s="292"/>
      <c r="Q25" s="292"/>
      <c r="R25" s="292"/>
      <c r="S25" s="292"/>
    </row>
    <row r="26" spans="1:19" ht="30">
      <c r="A26" s="259" t="s">
        <v>676</v>
      </c>
      <c r="B26" s="248">
        <v>83</v>
      </c>
      <c r="C26" s="269" t="s">
        <v>814</v>
      </c>
      <c r="D26" s="252" t="s">
        <v>667</v>
      </c>
      <c r="E26" s="265" t="s">
        <v>842</v>
      </c>
      <c r="F26" s="252" t="s">
        <v>833</v>
      </c>
      <c r="G26" s="252"/>
      <c r="H26" s="278" t="s">
        <v>838</v>
      </c>
      <c r="I26" s="278"/>
      <c r="J26" s="278" t="s">
        <v>958</v>
      </c>
      <c r="K26" s="278"/>
      <c r="L26" s="292"/>
      <c r="M26" s="292"/>
      <c r="N26" s="292"/>
      <c r="O26" s="292"/>
      <c r="P26" s="292"/>
      <c r="Q26" s="292"/>
      <c r="R26" s="292"/>
      <c r="S26" s="292"/>
    </row>
    <row r="27" spans="1:19" ht="30">
      <c r="A27" s="258" t="s">
        <v>676</v>
      </c>
      <c r="B27" s="248">
        <v>92</v>
      </c>
      <c r="C27" s="269" t="s">
        <v>287</v>
      </c>
      <c r="D27" s="252" t="s">
        <v>667</v>
      </c>
      <c r="E27" s="265" t="s">
        <v>842</v>
      </c>
      <c r="F27" s="250" t="s">
        <v>833</v>
      </c>
      <c r="G27" s="250"/>
      <c r="H27" s="278" t="s">
        <v>838</v>
      </c>
      <c r="I27" s="278"/>
      <c r="J27" s="278" t="s">
        <v>943</v>
      </c>
      <c r="K27" s="278" t="s">
        <v>959</v>
      </c>
      <c r="L27" s="292"/>
      <c r="M27" s="292"/>
      <c r="N27" s="292"/>
      <c r="O27" s="292"/>
      <c r="P27" s="292"/>
      <c r="Q27" s="292"/>
      <c r="R27" s="292"/>
      <c r="S27" s="292"/>
    </row>
    <row r="28" spans="1:19" ht="30">
      <c r="A28" s="261" t="s">
        <v>676</v>
      </c>
      <c r="B28" s="248">
        <v>99</v>
      </c>
      <c r="C28" s="269" t="s">
        <v>836</v>
      </c>
      <c r="D28" s="252" t="s">
        <v>667</v>
      </c>
      <c r="E28" s="265" t="s">
        <v>842</v>
      </c>
      <c r="F28" s="255" t="s">
        <v>833</v>
      </c>
      <c r="G28" s="255"/>
      <c r="H28" s="278" t="s">
        <v>838</v>
      </c>
      <c r="I28" s="278"/>
      <c r="J28" s="278" t="s">
        <v>958</v>
      </c>
      <c r="K28" s="278"/>
      <c r="L28" s="292"/>
      <c r="M28" s="292"/>
      <c r="N28" s="292"/>
      <c r="O28" s="292"/>
      <c r="P28" s="292"/>
      <c r="Q28" s="292"/>
      <c r="R28" s="292"/>
      <c r="S28" s="292"/>
    </row>
    <row r="29" spans="1:19" ht="30">
      <c r="A29" s="261" t="s">
        <v>676</v>
      </c>
      <c r="B29" s="248">
        <v>100</v>
      </c>
      <c r="C29" s="269" t="s">
        <v>562</v>
      </c>
      <c r="D29" s="252" t="s">
        <v>667</v>
      </c>
      <c r="E29" s="265" t="s">
        <v>842</v>
      </c>
      <c r="F29" s="255" t="s">
        <v>833</v>
      </c>
      <c r="G29" s="255"/>
      <c r="H29" s="278" t="s">
        <v>838</v>
      </c>
      <c r="I29" s="278"/>
      <c r="J29" s="278" t="s">
        <v>958</v>
      </c>
      <c r="K29" s="278"/>
      <c r="L29" s="292"/>
      <c r="M29" s="292"/>
      <c r="N29" s="292"/>
      <c r="O29" s="292"/>
      <c r="P29" s="292"/>
      <c r="Q29" s="292"/>
      <c r="R29" s="292"/>
      <c r="S29" s="292"/>
    </row>
    <row r="30" spans="1:19" ht="30">
      <c r="A30" s="261" t="s">
        <v>676</v>
      </c>
      <c r="B30" s="248">
        <v>101</v>
      </c>
      <c r="C30" s="269" t="s">
        <v>566</v>
      </c>
      <c r="D30" s="252" t="s">
        <v>667</v>
      </c>
      <c r="E30" s="265" t="s">
        <v>842</v>
      </c>
      <c r="F30" s="255" t="s">
        <v>833</v>
      </c>
      <c r="G30" s="255"/>
      <c r="H30" s="278" t="s">
        <v>838</v>
      </c>
      <c r="I30" s="278"/>
      <c r="J30" s="278" t="s">
        <v>958</v>
      </c>
      <c r="K30" s="278"/>
      <c r="L30" s="292"/>
      <c r="M30" s="292"/>
      <c r="N30" s="292"/>
      <c r="O30" s="292"/>
      <c r="P30" s="292"/>
      <c r="Q30" s="292"/>
      <c r="R30" s="292"/>
      <c r="S30" s="292"/>
    </row>
    <row r="31" spans="1:19" ht="30">
      <c r="A31" s="261" t="s">
        <v>676</v>
      </c>
      <c r="B31" s="248">
        <v>103</v>
      </c>
      <c r="C31" s="269" t="s">
        <v>573</v>
      </c>
      <c r="D31" s="252" t="s">
        <v>667</v>
      </c>
      <c r="E31" s="265" t="s">
        <v>842</v>
      </c>
      <c r="F31" s="255" t="s">
        <v>833</v>
      </c>
      <c r="G31" s="255"/>
      <c r="H31" s="278" t="s">
        <v>838</v>
      </c>
      <c r="I31" s="278"/>
      <c r="J31" s="278" t="s">
        <v>958</v>
      </c>
      <c r="K31" s="278"/>
      <c r="L31" s="292"/>
      <c r="M31" s="292"/>
      <c r="N31" s="292"/>
      <c r="O31" s="292"/>
      <c r="P31" s="292"/>
      <c r="Q31" s="292"/>
      <c r="R31" s="292"/>
      <c r="S31" s="292"/>
    </row>
    <row r="32" spans="1:19" ht="30">
      <c r="A32" s="261" t="s">
        <v>676</v>
      </c>
      <c r="B32" s="248">
        <v>105</v>
      </c>
      <c r="C32" s="269" t="s">
        <v>576</v>
      </c>
      <c r="D32" s="252" t="s">
        <v>667</v>
      </c>
      <c r="E32" s="265" t="s">
        <v>842</v>
      </c>
      <c r="F32" s="255" t="s">
        <v>833</v>
      </c>
      <c r="G32" s="255"/>
      <c r="H32" s="278" t="s">
        <v>838</v>
      </c>
      <c r="I32" s="278"/>
      <c r="J32" s="278" t="s">
        <v>958</v>
      </c>
      <c r="K32" s="278"/>
      <c r="L32" s="292"/>
      <c r="M32" s="292"/>
      <c r="N32" s="292"/>
      <c r="O32" s="292"/>
      <c r="P32" s="292"/>
      <c r="Q32" s="292"/>
      <c r="R32" s="292"/>
      <c r="S32" s="292"/>
    </row>
    <row r="33" spans="1:19" ht="30">
      <c r="A33" s="258" t="s">
        <v>676</v>
      </c>
      <c r="B33" s="248">
        <v>109</v>
      </c>
      <c r="C33" s="269" t="s">
        <v>333</v>
      </c>
      <c r="D33" s="252" t="s">
        <v>667</v>
      </c>
      <c r="E33" s="265" t="s">
        <v>842</v>
      </c>
      <c r="F33" s="250" t="s">
        <v>833</v>
      </c>
      <c r="G33" s="250"/>
      <c r="H33" s="278" t="s">
        <v>840</v>
      </c>
      <c r="I33" s="278"/>
      <c r="J33" s="278"/>
      <c r="K33" s="277" t="s">
        <v>841</v>
      </c>
      <c r="L33" s="292"/>
      <c r="M33" s="292"/>
      <c r="N33" s="292"/>
      <c r="O33" s="292"/>
      <c r="P33" s="292"/>
      <c r="Q33" s="292"/>
      <c r="R33" s="292"/>
      <c r="S33" s="292"/>
    </row>
    <row r="34" spans="1:19" ht="30">
      <c r="A34" s="262" t="s">
        <v>676</v>
      </c>
      <c r="B34" s="248">
        <v>110</v>
      </c>
      <c r="C34" s="269" t="s">
        <v>316</v>
      </c>
      <c r="D34" s="252" t="s">
        <v>667</v>
      </c>
      <c r="E34" s="265" t="s">
        <v>842</v>
      </c>
      <c r="F34" s="256" t="s">
        <v>833</v>
      </c>
      <c r="G34" s="256"/>
      <c r="H34" s="278" t="s">
        <v>840</v>
      </c>
      <c r="I34" s="278"/>
      <c r="J34" s="278"/>
      <c r="K34" s="277" t="s">
        <v>841</v>
      </c>
      <c r="L34" s="292"/>
      <c r="M34" s="292"/>
      <c r="N34" s="292"/>
      <c r="O34" s="292"/>
      <c r="P34" s="292"/>
      <c r="Q34" s="292"/>
      <c r="R34" s="292"/>
      <c r="S34" s="292"/>
    </row>
    <row r="35" spans="1:19" ht="30">
      <c r="A35" s="262" t="s">
        <v>676</v>
      </c>
      <c r="B35" s="248">
        <v>111</v>
      </c>
      <c r="C35" s="269" t="s">
        <v>318</v>
      </c>
      <c r="D35" s="252" t="s">
        <v>667</v>
      </c>
      <c r="E35" s="265" t="s">
        <v>842</v>
      </c>
      <c r="F35" s="256" t="s">
        <v>833</v>
      </c>
      <c r="G35" s="256"/>
      <c r="H35" s="278" t="s">
        <v>840</v>
      </c>
      <c r="I35" s="278"/>
      <c r="J35" s="278"/>
      <c r="K35" s="277" t="s">
        <v>841</v>
      </c>
      <c r="L35" s="292"/>
      <c r="M35" s="292"/>
      <c r="N35" s="292"/>
      <c r="O35" s="292"/>
      <c r="P35" s="292"/>
      <c r="Q35" s="292"/>
      <c r="R35" s="292"/>
      <c r="S35" s="292"/>
    </row>
    <row r="36" spans="1:19" ht="30">
      <c r="A36" s="259" t="s">
        <v>676</v>
      </c>
      <c r="B36" s="248">
        <v>112</v>
      </c>
      <c r="C36" s="269" t="s">
        <v>320</v>
      </c>
      <c r="D36" s="252" t="s">
        <v>667</v>
      </c>
      <c r="E36" s="265" t="s">
        <v>842</v>
      </c>
      <c r="F36" s="252" t="s">
        <v>833</v>
      </c>
      <c r="G36" s="252"/>
      <c r="H36" s="278" t="s">
        <v>838</v>
      </c>
      <c r="I36" s="278"/>
      <c r="J36" s="278"/>
      <c r="K36" s="278" t="s">
        <v>930</v>
      </c>
      <c r="L36" s="292"/>
      <c r="M36" s="292"/>
      <c r="N36" s="292"/>
      <c r="O36" s="292"/>
      <c r="P36" s="292"/>
      <c r="Q36" s="292"/>
      <c r="R36" s="292"/>
      <c r="S36" s="292"/>
    </row>
    <row r="37" spans="1:19" ht="30">
      <c r="A37" s="258" t="s">
        <v>676</v>
      </c>
      <c r="B37" s="248">
        <v>126</v>
      </c>
      <c r="C37" s="269" t="s">
        <v>14</v>
      </c>
      <c r="D37" s="252" t="s">
        <v>667</v>
      </c>
      <c r="E37" s="265" t="s">
        <v>842</v>
      </c>
      <c r="F37" s="250" t="s">
        <v>833</v>
      </c>
      <c r="G37" s="250"/>
      <c r="H37" s="278" t="s">
        <v>838</v>
      </c>
      <c r="I37" s="278"/>
      <c r="J37" s="278" t="s">
        <v>944</v>
      </c>
      <c r="K37" s="277"/>
      <c r="L37" s="292"/>
      <c r="M37" s="292"/>
      <c r="N37" s="292"/>
      <c r="O37" s="292"/>
      <c r="P37" s="292"/>
      <c r="Q37" s="292"/>
      <c r="R37" s="292"/>
      <c r="S37" s="292"/>
    </row>
    <row r="38" spans="1:19" ht="30">
      <c r="A38" s="258" t="s">
        <v>676</v>
      </c>
      <c r="B38" s="248">
        <v>127</v>
      </c>
      <c r="C38" s="269" t="s">
        <v>18</v>
      </c>
      <c r="D38" s="252" t="s">
        <v>667</v>
      </c>
      <c r="E38" s="265" t="s">
        <v>842</v>
      </c>
      <c r="F38" s="250" t="s">
        <v>833</v>
      </c>
      <c r="G38" s="250"/>
      <c r="H38" s="278" t="s">
        <v>838</v>
      </c>
      <c r="I38" s="278"/>
      <c r="J38" s="278" t="s">
        <v>944</v>
      </c>
      <c r="K38" s="277"/>
      <c r="L38" s="292"/>
      <c r="M38" s="292"/>
      <c r="N38" s="292"/>
      <c r="O38" s="292"/>
      <c r="P38" s="292"/>
      <c r="Q38" s="292"/>
      <c r="R38" s="292"/>
      <c r="S38" s="292"/>
    </row>
    <row r="39" spans="1:19" ht="30">
      <c r="A39" s="258" t="s">
        <v>676</v>
      </c>
      <c r="B39" s="248">
        <v>128</v>
      </c>
      <c r="C39" s="269" t="s">
        <v>19</v>
      </c>
      <c r="D39" s="252" t="s">
        <v>667</v>
      </c>
      <c r="E39" s="265" t="s">
        <v>842</v>
      </c>
      <c r="F39" s="250" t="s">
        <v>833</v>
      </c>
      <c r="G39" s="250"/>
      <c r="H39" s="278" t="s">
        <v>838</v>
      </c>
      <c r="I39" s="278"/>
      <c r="J39" s="278" t="s">
        <v>944</v>
      </c>
      <c r="K39" s="277"/>
      <c r="L39" s="292"/>
      <c r="M39" s="292"/>
      <c r="N39" s="292"/>
      <c r="O39" s="292"/>
      <c r="P39" s="292"/>
      <c r="Q39" s="292"/>
      <c r="R39" s="292"/>
      <c r="S39" s="292"/>
    </row>
    <row r="40" spans="1:19" ht="30">
      <c r="A40" s="258" t="s">
        <v>676</v>
      </c>
      <c r="B40" s="248">
        <v>129</v>
      </c>
      <c r="C40" s="269" t="s">
        <v>22</v>
      </c>
      <c r="D40" s="252" t="s">
        <v>667</v>
      </c>
      <c r="E40" s="265" t="s">
        <v>842</v>
      </c>
      <c r="F40" s="250" t="s">
        <v>833</v>
      </c>
      <c r="G40" s="250"/>
      <c r="H40" s="278" t="s">
        <v>838</v>
      </c>
      <c r="I40" s="278"/>
      <c r="J40" s="278" t="s">
        <v>944</v>
      </c>
      <c r="K40" s="277"/>
      <c r="L40" s="292"/>
      <c r="M40" s="292"/>
      <c r="N40" s="292"/>
      <c r="O40" s="292"/>
      <c r="P40" s="292"/>
      <c r="Q40" s="292"/>
      <c r="R40" s="292"/>
      <c r="S40" s="292"/>
    </row>
    <row r="41" spans="1:19" ht="30">
      <c r="A41" s="258" t="s">
        <v>676</v>
      </c>
      <c r="B41" s="248">
        <v>130</v>
      </c>
      <c r="C41" s="269" t="s">
        <v>23</v>
      </c>
      <c r="D41" s="252" t="s">
        <v>667</v>
      </c>
      <c r="E41" s="265" t="s">
        <v>842</v>
      </c>
      <c r="F41" s="250" t="s">
        <v>833</v>
      </c>
      <c r="G41" s="250"/>
      <c r="H41" s="278" t="s">
        <v>838</v>
      </c>
      <c r="I41" s="278"/>
      <c r="J41" s="278" t="s">
        <v>944</v>
      </c>
      <c r="K41" s="277"/>
      <c r="L41" s="292"/>
      <c r="M41" s="292"/>
      <c r="N41" s="292"/>
      <c r="O41" s="292"/>
      <c r="P41" s="292"/>
      <c r="Q41" s="292"/>
      <c r="R41" s="292"/>
      <c r="S41" s="292"/>
    </row>
    <row r="42" spans="1:19" ht="30">
      <c r="A42" s="258" t="s">
        <v>676</v>
      </c>
      <c r="B42" s="248">
        <v>131</v>
      </c>
      <c r="C42" s="269" t="s">
        <v>26</v>
      </c>
      <c r="D42" s="252" t="s">
        <v>667</v>
      </c>
      <c r="E42" s="265" t="s">
        <v>842</v>
      </c>
      <c r="F42" s="250" t="s">
        <v>833</v>
      </c>
      <c r="G42" s="250"/>
      <c r="H42" s="278" t="s">
        <v>838</v>
      </c>
      <c r="I42" s="278"/>
      <c r="J42" s="278" t="s">
        <v>944</v>
      </c>
      <c r="K42" s="277"/>
      <c r="L42" s="292"/>
      <c r="M42" s="292"/>
      <c r="N42" s="292"/>
      <c r="O42" s="292"/>
      <c r="P42" s="292"/>
      <c r="Q42" s="292"/>
      <c r="R42" s="292"/>
      <c r="S42" s="292"/>
    </row>
    <row r="43" spans="1:19" ht="30">
      <c r="A43" s="258" t="s">
        <v>676</v>
      </c>
      <c r="B43" s="248">
        <v>133</v>
      </c>
      <c r="C43" s="269" t="s">
        <v>33</v>
      </c>
      <c r="D43" s="252" t="s">
        <v>667</v>
      </c>
      <c r="E43" s="265" t="s">
        <v>842</v>
      </c>
      <c r="F43" s="250" t="s">
        <v>833</v>
      </c>
      <c r="G43" s="250"/>
      <c r="H43" s="278" t="s">
        <v>838</v>
      </c>
      <c r="I43" s="278"/>
      <c r="J43" s="278" t="s">
        <v>944</v>
      </c>
      <c r="K43" s="277"/>
      <c r="L43" s="292"/>
      <c r="M43" s="292"/>
      <c r="N43" s="292"/>
      <c r="O43" s="292"/>
      <c r="P43" s="292"/>
      <c r="Q43" s="292"/>
      <c r="R43" s="292"/>
      <c r="S43" s="292"/>
    </row>
    <row r="44" spans="1:19" ht="30">
      <c r="A44" s="258" t="s">
        <v>676</v>
      </c>
      <c r="B44" s="248">
        <v>134</v>
      </c>
      <c r="C44" s="269" t="s">
        <v>35</v>
      </c>
      <c r="D44" s="252" t="s">
        <v>667</v>
      </c>
      <c r="E44" s="265" t="s">
        <v>842</v>
      </c>
      <c r="F44" s="250" t="s">
        <v>833</v>
      </c>
      <c r="G44" s="250"/>
      <c r="H44" s="278" t="s">
        <v>838</v>
      </c>
      <c r="I44" s="278"/>
      <c r="J44" s="278" t="s">
        <v>944</v>
      </c>
      <c r="K44" s="277"/>
      <c r="L44" s="292"/>
      <c r="M44" s="292"/>
      <c r="N44" s="292"/>
      <c r="O44" s="292"/>
      <c r="P44" s="292"/>
      <c r="Q44" s="292"/>
      <c r="R44" s="292"/>
      <c r="S44" s="292"/>
    </row>
    <row r="45" spans="1:19" ht="30">
      <c r="A45" s="258" t="s">
        <v>676</v>
      </c>
      <c r="B45" s="248">
        <v>142</v>
      </c>
      <c r="C45" s="269" t="s">
        <v>62</v>
      </c>
      <c r="D45" s="252" t="s">
        <v>667</v>
      </c>
      <c r="E45" s="265" t="s">
        <v>842</v>
      </c>
      <c r="F45" s="250" t="s">
        <v>833</v>
      </c>
      <c r="G45" s="250"/>
      <c r="H45" s="278" t="s">
        <v>838</v>
      </c>
      <c r="I45" s="278"/>
      <c r="J45" s="278" t="s">
        <v>944</v>
      </c>
      <c r="K45" s="277"/>
      <c r="L45" s="292"/>
      <c r="M45" s="292"/>
      <c r="N45" s="292"/>
      <c r="O45" s="292"/>
      <c r="P45" s="292"/>
      <c r="Q45" s="292"/>
      <c r="R45" s="292"/>
      <c r="S45" s="292"/>
    </row>
    <row r="46" spans="1:19" ht="60">
      <c r="A46" s="260" t="s">
        <v>676</v>
      </c>
      <c r="B46" s="251">
        <v>1</v>
      </c>
      <c r="C46" s="270" t="s">
        <v>364</v>
      </c>
      <c r="D46" s="252" t="s">
        <v>667</v>
      </c>
      <c r="E46" s="265" t="s">
        <v>843</v>
      </c>
      <c r="F46" s="253" t="s">
        <v>833</v>
      </c>
      <c r="G46" s="253"/>
      <c r="H46" s="278" t="s">
        <v>844</v>
      </c>
      <c r="I46" s="278"/>
      <c r="J46" s="278" t="s">
        <v>642</v>
      </c>
      <c r="K46" s="279"/>
      <c r="L46" s="292"/>
      <c r="M46" s="292"/>
      <c r="N46" s="292"/>
      <c r="O46" s="292"/>
      <c r="P46" s="292"/>
      <c r="Q46" s="292"/>
      <c r="R46" s="292"/>
      <c r="S46" s="292"/>
    </row>
    <row r="47" spans="1:19" ht="60">
      <c r="A47" s="260" t="s">
        <v>676</v>
      </c>
      <c r="B47" s="251">
        <v>7</v>
      </c>
      <c r="C47" s="270" t="s">
        <v>178</v>
      </c>
      <c r="D47" s="252" t="s">
        <v>667</v>
      </c>
      <c r="E47" s="265" t="s">
        <v>843</v>
      </c>
      <c r="F47" s="253" t="s">
        <v>833</v>
      </c>
      <c r="G47" s="253"/>
      <c r="H47" s="278" t="s">
        <v>844</v>
      </c>
      <c r="I47" s="278"/>
      <c r="J47" s="278" t="s">
        <v>642</v>
      </c>
      <c r="K47" s="279"/>
      <c r="L47" s="292"/>
      <c r="M47" s="292"/>
      <c r="N47" s="292"/>
      <c r="O47" s="292"/>
      <c r="P47" s="292"/>
      <c r="Q47" s="292"/>
      <c r="R47" s="292"/>
      <c r="S47" s="292"/>
    </row>
    <row r="48" spans="1:19" ht="60">
      <c r="A48" s="260" t="s">
        <v>676</v>
      </c>
      <c r="B48" s="251">
        <v>17</v>
      </c>
      <c r="C48" s="270" t="s">
        <v>217</v>
      </c>
      <c r="D48" s="252" t="s">
        <v>667</v>
      </c>
      <c r="E48" s="265" t="s">
        <v>843</v>
      </c>
      <c r="F48" s="253" t="s">
        <v>833</v>
      </c>
      <c r="G48" s="253"/>
      <c r="H48" s="278" t="s">
        <v>844</v>
      </c>
      <c r="I48" s="278"/>
      <c r="J48" s="278"/>
      <c r="K48" s="279" t="s">
        <v>839</v>
      </c>
      <c r="L48" s="292"/>
      <c r="M48" s="292"/>
      <c r="N48" s="292"/>
      <c r="O48" s="292"/>
      <c r="P48" s="292"/>
      <c r="Q48" s="292"/>
      <c r="R48" s="292"/>
      <c r="S48" s="292"/>
    </row>
    <row r="49" spans="1:19" ht="60">
      <c r="A49" s="258" t="s">
        <v>676</v>
      </c>
      <c r="B49" s="251">
        <v>18</v>
      </c>
      <c r="C49" s="270" t="s">
        <v>377</v>
      </c>
      <c r="D49" s="252" t="s">
        <v>667</v>
      </c>
      <c r="E49" s="265" t="s">
        <v>843</v>
      </c>
      <c r="F49" s="250" t="s">
        <v>833</v>
      </c>
      <c r="G49" s="250"/>
      <c r="H49" s="278" t="s">
        <v>844</v>
      </c>
      <c r="I49" s="278"/>
      <c r="J49" s="278"/>
      <c r="K49" s="279" t="s">
        <v>845</v>
      </c>
      <c r="L49" s="292"/>
      <c r="M49" s="292"/>
      <c r="N49" s="292"/>
      <c r="O49" s="292"/>
      <c r="P49" s="292"/>
      <c r="Q49" s="292"/>
      <c r="R49" s="292"/>
      <c r="S49" s="292"/>
    </row>
    <row r="50" spans="1:19" ht="60">
      <c r="A50" s="258" t="s">
        <v>676</v>
      </c>
      <c r="B50" s="251">
        <v>19</v>
      </c>
      <c r="C50" s="270" t="s">
        <v>379</v>
      </c>
      <c r="D50" s="252" t="s">
        <v>667</v>
      </c>
      <c r="E50" s="265" t="s">
        <v>843</v>
      </c>
      <c r="F50" s="250" t="s">
        <v>833</v>
      </c>
      <c r="G50" s="250"/>
      <c r="H50" s="278" t="s">
        <v>844</v>
      </c>
      <c r="I50" s="278"/>
      <c r="J50" s="278"/>
      <c r="K50" s="279" t="s">
        <v>845</v>
      </c>
      <c r="L50" s="292"/>
      <c r="M50" s="292"/>
      <c r="N50" s="292"/>
      <c r="O50" s="292"/>
      <c r="P50" s="292"/>
      <c r="Q50" s="292"/>
      <c r="R50" s="292"/>
      <c r="S50" s="292"/>
    </row>
    <row r="51" spans="1:19" ht="60">
      <c r="A51" s="258" t="s">
        <v>676</v>
      </c>
      <c r="B51" s="251">
        <v>22</v>
      </c>
      <c r="C51" s="271" t="s">
        <v>224</v>
      </c>
      <c r="D51" s="252" t="s">
        <v>667</v>
      </c>
      <c r="E51" s="265" t="s">
        <v>843</v>
      </c>
      <c r="F51" s="250" t="s">
        <v>833</v>
      </c>
      <c r="G51" s="250"/>
      <c r="H51" s="278" t="s">
        <v>844</v>
      </c>
      <c r="I51" s="278"/>
      <c r="J51" s="278"/>
      <c r="K51" s="279" t="s">
        <v>839</v>
      </c>
      <c r="L51" s="292"/>
      <c r="M51" s="292"/>
      <c r="N51" s="292"/>
      <c r="O51" s="292"/>
      <c r="P51" s="292"/>
      <c r="Q51" s="292"/>
      <c r="R51" s="292"/>
      <c r="S51" s="292"/>
    </row>
    <row r="52" spans="1:19" ht="30">
      <c r="A52" s="258" t="s">
        <v>676</v>
      </c>
      <c r="B52" s="251">
        <v>46</v>
      </c>
      <c r="C52" s="270" t="s">
        <v>409</v>
      </c>
      <c r="D52" s="252" t="s">
        <v>667</v>
      </c>
      <c r="E52" s="265" t="s">
        <v>843</v>
      </c>
      <c r="F52" s="250" t="s">
        <v>833</v>
      </c>
      <c r="G52" s="277" t="s">
        <v>932</v>
      </c>
      <c r="H52" s="278" t="s">
        <v>978</v>
      </c>
      <c r="I52" s="278"/>
      <c r="J52" s="278"/>
      <c r="K52" s="277"/>
      <c r="L52" s="292"/>
      <c r="M52" s="292"/>
      <c r="N52" s="292"/>
      <c r="O52" s="292"/>
      <c r="P52" s="292"/>
      <c r="Q52" s="292"/>
      <c r="R52" s="292"/>
      <c r="S52" s="292"/>
    </row>
    <row r="53" spans="1:19" ht="30">
      <c r="A53" s="260" t="s">
        <v>676</v>
      </c>
      <c r="B53" s="248">
        <v>50</v>
      </c>
      <c r="C53" s="270" t="s">
        <v>134</v>
      </c>
      <c r="D53" s="252" t="s">
        <v>667</v>
      </c>
      <c r="E53" s="265" t="s">
        <v>843</v>
      </c>
      <c r="F53" s="253" t="s">
        <v>833</v>
      </c>
      <c r="G53" s="277" t="s">
        <v>932</v>
      </c>
      <c r="H53" s="278" t="s">
        <v>978</v>
      </c>
      <c r="I53" s="278"/>
      <c r="J53" s="278"/>
      <c r="K53" s="277"/>
      <c r="L53" s="292"/>
      <c r="M53" s="292"/>
      <c r="N53" s="292"/>
      <c r="O53" s="292"/>
      <c r="P53" s="292"/>
      <c r="Q53" s="292"/>
      <c r="R53" s="292"/>
      <c r="S53" s="292"/>
    </row>
    <row r="54" spans="1:19" ht="30">
      <c r="A54" s="260" t="s">
        <v>676</v>
      </c>
      <c r="B54" s="248">
        <v>51</v>
      </c>
      <c r="C54" s="270" t="s">
        <v>133</v>
      </c>
      <c r="D54" s="252" t="s">
        <v>667</v>
      </c>
      <c r="E54" s="265" t="s">
        <v>843</v>
      </c>
      <c r="F54" s="253" t="s">
        <v>833</v>
      </c>
      <c r="G54" s="277" t="s">
        <v>932</v>
      </c>
      <c r="H54" s="278" t="s">
        <v>978</v>
      </c>
      <c r="I54" s="278"/>
      <c r="J54" s="278"/>
      <c r="K54" s="277"/>
      <c r="L54" s="292"/>
      <c r="M54" s="292"/>
      <c r="N54" s="292"/>
      <c r="O54" s="292"/>
      <c r="P54" s="292"/>
      <c r="Q54" s="292"/>
      <c r="R54" s="292"/>
      <c r="S54" s="292"/>
    </row>
    <row r="55" spans="1:19" ht="60">
      <c r="A55" s="258" t="s">
        <v>676</v>
      </c>
      <c r="B55" s="251">
        <v>65</v>
      </c>
      <c r="C55" s="270" t="s">
        <v>847</v>
      </c>
      <c r="D55" s="252" t="s">
        <v>667</v>
      </c>
      <c r="E55" s="265" t="s">
        <v>843</v>
      </c>
      <c r="F55" s="250" t="s">
        <v>833</v>
      </c>
      <c r="G55" s="250"/>
      <c r="H55" s="278" t="s">
        <v>844</v>
      </c>
      <c r="I55" s="278"/>
      <c r="J55" s="278" t="s">
        <v>953</v>
      </c>
      <c r="K55" s="279" t="s">
        <v>846</v>
      </c>
      <c r="L55" s="292"/>
      <c r="M55" s="292"/>
      <c r="N55" s="292"/>
      <c r="O55" s="292"/>
      <c r="P55" s="292"/>
      <c r="Q55" s="292"/>
      <c r="R55" s="292"/>
      <c r="S55" s="292"/>
    </row>
    <row r="56" spans="1:19" ht="30">
      <c r="A56" s="258" t="s">
        <v>676</v>
      </c>
      <c r="B56" s="248">
        <v>89</v>
      </c>
      <c r="C56" s="270" t="s">
        <v>310</v>
      </c>
      <c r="D56" s="252" t="s">
        <v>667</v>
      </c>
      <c r="E56" s="265" t="s">
        <v>843</v>
      </c>
      <c r="F56" s="250" t="s">
        <v>833</v>
      </c>
      <c r="G56" s="277" t="s">
        <v>932</v>
      </c>
      <c r="H56" s="278" t="s">
        <v>978</v>
      </c>
      <c r="I56" s="278"/>
      <c r="J56" s="278" t="s">
        <v>943</v>
      </c>
      <c r="K56" s="277" t="s">
        <v>959</v>
      </c>
      <c r="L56" s="292"/>
      <c r="M56" s="292"/>
      <c r="N56" s="292"/>
      <c r="O56" s="292"/>
      <c r="P56" s="292"/>
      <c r="Q56" s="292"/>
      <c r="R56" s="292"/>
      <c r="S56" s="292"/>
    </row>
    <row r="57" spans="1:19" ht="45">
      <c r="A57" s="261" t="s">
        <v>676</v>
      </c>
      <c r="B57" s="248">
        <v>90</v>
      </c>
      <c r="C57" s="270" t="s">
        <v>449</v>
      </c>
      <c r="D57" s="252" t="s">
        <v>667</v>
      </c>
      <c r="E57" s="265" t="s">
        <v>843</v>
      </c>
      <c r="F57" s="255" t="s">
        <v>833</v>
      </c>
      <c r="G57" s="280" t="s">
        <v>933</v>
      </c>
      <c r="H57" s="278" t="s">
        <v>934</v>
      </c>
      <c r="I57" s="278"/>
      <c r="J57" s="278" t="s">
        <v>943</v>
      </c>
      <c r="K57" s="277" t="s">
        <v>959</v>
      </c>
      <c r="L57" s="292"/>
      <c r="M57" s="292"/>
      <c r="N57" s="292"/>
      <c r="O57" s="292"/>
      <c r="P57" s="292"/>
      <c r="Q57" s="292"/>
      <c r="R57" s="292"/>
      <c r="S57" s="292"/>
    </row>
    <row r="58" spans="1:19" ht="45">
      <c r="A58" s="261" t="s">
        <v>676</v>
      </c>
      <c r="B58" s="248">
        <v>91</v>
      </c>
      <c r="C58" s="270" t="s">
        <v>450</v>
      </c>
      <c r="D58" s="252" t="s">
        <v>667</v>
      </c>
      <c r="E58" s="265" t="s">
        <v>843</v>
      </c>
      <c r="F58" s="255" t="s">
        <v>833</v>
      </c>
      <c r="G58" s="280" t="s">
        <v>933</v>
      </c>
      <c r="H58" s="278" t="s">
        <v>934</v>
      </c>
      <c r="I58" s="278"/>
      <c r="J58" s="278" t="s">
        <v>943</v>
      </c>
      <c r="K58" s="277" t="s">
        <v>959</v>
      </c>
      <c r="L58" s="292"/>
      <c r="M58" s="292"/>
      <c r="N58" s="292"/>
      <c r="O58" s="292"/>
      <c r="P58" s="292"/>
      <c r="Q58" s="292"/>
      <c r="R58" s="292"/>
      <c r="S58" s="292"/>
    </row>
    <row r="59" spans="1:19" ht="60">
      <c r="A59" s="258" t="s">
        <v>676</v>
      </c>
      <c r="B59" s="248">
        <v>93</v>
      </c>
      <c r="C59" s="270" t="s">
        <v>302</v>
      </c>
      <c r="D59" s="252" t="s">
        <v>667</v>
      </c>
      <c r="E59" s="265" t="s">
        <v>843</v>
      </c>
      <c r="F59" s="250" t="s">
        <v>833</v>
      </c>
      <c r="G59" s="250"/>
      <c r="H59" s="278" t="s">
        <v>844</v>
      </c>
      <c r="I59" s="278"/>
      <c r="J59" s="278" t="s">
        <v>962</v>
      </c>
      <c r="K59" s="278"/>
      <c r="L59" s="292"/>
      <c r="M59" s="292"/>
      <c r="N59" s="292"/>
      <c r="O59" s="292"/>
      <c r="P59" s="292"/>
      <c r="Q59" s="292"/>
      <c r="R59" s="292"/>
      <c r="S59" s="292"/>
    </row>
    <row r="60" spans="1:19" ht="60">
      <c r="A60" s="258" t="s">
        <v>676</v>
      </c>
      <c r="B60" s="248">
        <v>94</v>
      </c>
      <c r="C60" s="270" t="s">
        <v>303</v>
      </c>
      <c r="D60" s="252" t="s">
        <v>667</v>
      </c>
      <c r="E60" s="265" t="s">
        <v>843</v>
      </c>
      <c r="F60" s="250" t="s">
        <v>833</v>
      </c>
      <c r="G60" s="250"/>
      <c r="H60" s="278" t="s">
        <v>844</v>
      </c>
      <c r="I60" s="278"/>
      <c r="J60" s="278" t="s">
        <v>962</v>
      </c>
      <c r="K60" s="278"/>
      <c r="L60" s="292"/>
      <c r="M60" s="292"/>
      <c r="N60" s="292"/>
      <c r="O60" s="292"/>
      <c r="P60" s="292"/>
      <c r="Q60" s="292"/>
      <c r="R60" s="292"/>
      <c r="S60" s="292"/>
    </row>
    <row r="61" spans="1:19" ht="60">
      <c r="A61" s="258" t="s">
        <v>676</v>
      </c>
      <c r="B61" s="248">
        <v>95</v>
      </c>
      <c r="C61" s="270" t="s">
        <v>304</v>
      </c>
      <c r="D61" s="252" t="s">
        <v>667</v>
      </c>
      <c r="E61" s="265" t="s">
        <v>843</v>
      </c>
      <c r="F61" s="250" t="s">
        <v>833</v>
      </c>
      <c r="G61" s="250"/>
      <c r="H61" s="278" t="s">
        <v>844</v>
      </c>
      <c r="I61" s="278"/>
      <c r="J61" s="278" t="s">
        <v>962</v>
      </c>
      <c r="K61" s="278"/>
      <c r="L61" s="292"/>
      <c r="M61" s="292"/>
      <c r="N61" s="292"/>
      <c r="O61" s="292"/>
      <c r="P61" s="292"/>
      <c r="Q61" s="292"/>
      <c r="R61" s="292"/>
      <c r="S61" s="292"/>
    </row>
    <row r="62" spans="1:19" ht="60">
      <c r="A62" s="258" t="s">
        <v>676</v>
      </c>
      <c r="B62" s="248">
        <v>96</v>
      </c>
      <c r="C62" s="270" t="s">
        <v>305</v>
      </c>
      <c r="D62" s="252" t="s">
        <v>667</v>
      </c>
      <c r="E62" s="265" t="s">
        <v>843</v>
      </c>
      <c r="F62" s="250" t="s">
        <v>833</v>
      </c>
      <c r="G62" s="250"/>
      <c r="H62" s="278" t="s">
        <v>844</v>
      </c>
      <c r="I62" s="278"/>
      <c r="J62" s="278" t="s">
        <v>962</v>
      </c>
      <c r="K62" s="278"/>
      <c r="L62" s="292"/>
      <c r="M62" s="292"/>
      <c r="N62" s="292"/>
      <c r="O62" s="292"/>
      <c r="P62" s="292"/>
      <c r="Q62" s="292"/>
      <c r="R62" s="292"/>
      <c r="S62" s="292"/>
    </row>
    <row r="63" spans="1:19" ht="60">
      <c r="A63" s="258" t="s">
        <v>676</v>
      </c>
      <c r="B63" s="248">
        <v>98</v>
      </c>
      <c r="C63" s="270" t="s">
        <v>848</v>
      </c>
      <c r="D63" s="252" t="s">
        <v>667</v>
      </c>
      <c r="E63" s="265" t="s">
        <v>843</v>
      </c>
      <c r="F63" s="250" t="s">
        <v>833</v>
      </c>
      <c r="G63" s="250"/>
      <c r="H63" s="278" t="s">
        <v>844</v>
      </c>
      <c r="I63" s="278"/>
      <c r="J63" s="278" t="s">
        <v>958</v>
      </c>
      <c r="K63" s="278"/>
      <c r="L63" s="292"/>
      <c r="M63" s="292"/>
      <c r="N63" s="292"/>
      <c r="O63" s="292"/>
      <c r="P63" s="292"/>
      <c r="Q63" s="292"/>
      <c r="R63" s="292"/>
      <c r="S63" s="292"/>
    </row>
    <row r="64" spans="1:19" ht="60">
      <c r="A64" s="261" t="s">
        <v>676</v>
      </c>
      <c r="B64" s="248">
        <v>102</v>
      </c>
      <c r="C64" s="270" t="s">
        <v>849</v>
      </c>
      <c r="D64" s="252" t="s">
        <v>667</v>
      </c>
      <c r="E64" s="265" t="s">
        <v>843</v>
      </c>
      <c r="F64" s="255" t="s">
        <v>833</v>
      </c>
      <c r="G64" s="255"/>
      <c r="H64" s="278" t="s">
        <v>844</v>
      </c>
      <c r="I64" s="278"/>
      <c r="J64" s="278" t="s">
        <v>958</v>
      </c>
      <c r="K64" s="278"/>
      <c r="L64" s="292"/>
      <c r="M64" s="292"/>
      <c r="N64" s="292"/>
      <c r="O64" s="292"/>
      <c r="P64" s="292"/>
      <c r="Q64" s="292"/>
      <c r="R64" s="292"/>
      <c r="S64" s="292"/>
    </row>
    <row r="65" spans="1:19" ht="60">
      <c r="A65" s="261" t="s">
        <v>676</v>
      </c>
      <c r="B65" s="248">
        <v>104</v>
      </c>
      <c r="C65" s="270" t="s">
        <v>850</v>
      </c>
      <c r="D65" s="252" t="s">
        <v>667</v>
      </c>
      <c r="E65" s="265" t="s">
        <v>843</v>
      </c>
      <c r="F65" s="255" t="s">
        <v>833</v>
      </c>
      <c r="G65" s="255"/>
      <c r="H65" s="278" t="s">
        <v>844</v>
      </c>
      <c r="I65" s="278"/>
      <c r="J65" s="278" t="s">
        <v>958</v>
      </c>
      <c r="K65" s="278"/>
      <c r="L65" s="292"/>
      <c r="M65" s="292"/>
      <c r="N65" s="292"/>
      <c r="O65" s="292"/>
      <c r="P65" s="292"/>
      <c r="Q65" s="292"/>
      <c r="R65" s="292"/>
      <c r="S65" s="292"/>
    </row>
    <row r="66" spans="1:19" ht="60">
      <c r="A66" s="258" t="s">
        <v>676</v>
      </c>
      <c r="B66" s="248">
        <v>113</v>
      </c>
      <c r="C66" s="270" t="s">
        <v>851</v>
      </c>
      <c r="D66" s="252" t="s">
        <v>667</v>
      </c>
      <c r="E66" s="265" t="s">
        <v>843</v>
      </c>
      <c r="F66" s="250" t="s">
        <v>833</v>
      </c>
      <c r="G66" s="250"/>
      <c r="H66" s="278" t="s">
        <v>844</v>
      </c>
      <c r="I66" s="278"/>
      <c r="J66" s="278"/>
      <c r="K66" s="278" t="s">
        <v>853</v>
      </c>
      <c r="L66" s="292"/>
      <c r="M66" s="292"/>
      <c r="N66" s="292"/>
      <c r="O66" s="292"/>
      <c r="P66" s="292"/>
      <c r="Q66" s="292"/>
      <c r="R66" s="292"/>
      <c r="S66" s="292"/>
    </row>
    <row r="67" spans="1:19" ht="60">
      <c r="A67" s="258" t="s">
        <v>676</v>
      </c>
      <c r="B67" s="251">
        <v>2</v>
      </c>
      <c r="C67" s="272" t="s">
        <v>365</v>
      </c>
      <c r="D67" s="250" t="s">
        <v>904</v>
      </c>
      <c r="E67" s="264" t="s">
        <v>833</v>
      </c>
      <c r="F67" s="283" t="s">
        <v>753</v>
      </c>
      <c r="G67" s="277" t="s">
        <v>856</v>
      </c>
      <c r="H67" s="278" t="s">
        <v>854</v>
      </c>
      <c r="I67" s="278"/>
      <c r="J67" s="277" t="s">
        <v>642</v>
      </c>
      <c r="L67" s="292"/>
      <c r="M67" s="292"/>
      <c r="N67" s="292"/>
      <c r="O67" s="292"/>
      <c r="P67" s="292"/>
      <c r="Q67" s="292"/>
      <c r="R67" s="292"/>
      <c r="S67" s="292"/>
    </row>
    <row r="68" spans="1:19" ht="46.5">
      <c r="A68" s="258" t="s">
        <v>676</v>
      </c>
      <c r="B68" s="248">
        <v>56</v>
      </c>
      <c r="C68" s="272" t="s">
        <v>87</v>
      </c>
      <c r="D68" s="250" t="s">
        <v>904</v>
      </c>
      <c r="E68" s="264" t="s">
        <v>833</v>
      </c>
      <c r="F68" s="283" t="s">
        <v>753</v>
      </c>
      <c r="G68" s="277" t="s">
        <v>858</v>
      </c>
      <c r="H68" s="278" t="s">
        <v>975</v>
      </c>
      <c r="I68" s="278"/>
      <c r="J68" s="278"/>
      <c r="K68" s="277" t="s">
        <v>855</v>
      </c>
      <c r="L68" s="292">
        <v>1</v>
      </c>
      <c r="M68" s="292">
        <v>1</v>
      </c>
      <c r="N68" s="292">
        <v>1</v>
      </c>
      <c r="O68" s="292"/>
      <c r="P68" s="292"/>
      <c r="Q68" s="292"/>
      <c r="R68" s="292"/>
      <c r="S68" s="292"/>
    </row>
    <row r="69" spans="1:19" ht="60">
      <c r="A69" s="258" t="s">
        <v>676</v>
      </c>
      <c r="B69" s="248">
        <v>73</v>
      </c>
      <c r="C69" s="272" t="s">
        <v>535</v>
      </c>
      <c r="D69" s="250" t="s">
        <v>904</v>
      </c>
      <c r="E69" s="264" t="s">
        <v>833</v>
      </c>
      <c r="F69" s="283" t="s">
        <v>753</v>
      </c>
      <c r="G69" s="277" t="s">
        <v>873</v>
      </c>
      <c r="H69" s="278" t="s">
        <v>857</v>
      </c>
      <c r="I69" s="278"/>
      <c r="J69" s="278" t="s">
        <v>944</v>
      </c>
      <c r="K69" s="277" t="s">
        <v>963</v>
      </c>
      <c r="L69" s="292"/>
      <c r="M69" s="292"/>
      <c r="N69" s="292"/>
      <c r="O69" s="292"/>
      <c r="P69" s="292"/>
      <c r="Q69" s="292"/>
      <c r="R69" s="292"/>
      <c r="S69" s="292"/>
    </row>
    <row r="70" spans="1:19" ht="60">
      <c r="A70" s="258" t="s">
        <v>676</v>
      </c>
      <c r="B70" s="248">
        <v>137</v>
      </c>
      <c r="C70" s="272" t="s">
        <v>42</v>
      </c>
      <c r="D70" s="250" t="s">
        <v>904</v>
      </c>
      <c r="E70" s="264" t="s">
        <v>833</v>
      </c>
      <c r="F70" s="283" t="s">
        <v>753</v>
      </c>
      <c r="G70" s="277" t="s">
        <v>873</v>
      </c>
      <c r="H70" s="278" t="s">
        <v>857</v>
      </c>
      <c r="I70" s="278"/>
      <c r="J70" s="278" t="s">
        <v>944</v>
      </c>
      <c r="K70" s="277" t="s">
        <v>963</v>
      </c>
      <c r="L70" s="292"/>
      <c r="M70" s="292"/>
      <c r="N70" s="292"/>
      <c r="O70" s="292"/>
      <c r="P70" s="292"/>
      <c r="Q70" s="292"/>
      <c r="R70" s="292"/>
      <c r="S70" s="292"/>
    </row>
    <row r="71" spans="1:19" ht="75">
      <c r="A71" s="258" t="s">
        <v>676</v>
      </c>
      <c r="B71" s="251">
        <v>32</v>
      </c>
      <c r="C71" s="272" t="s">
        <v>253</v>
      </c>
      <c r="D71" s="250" t="s">
        <v>904</v>
      </c>
      <c r="E71" s="264" t="s">
        <v>833</v>
      </c>
      <c r="F71" s="283" t="s">
        <v>753</v>
      </c>
      <c r="G71" s="277" t="s">
        <v>859</v>
      </c>
      <c r="H71" s="293" t="s">
        <v>951</v>
      </c>
      <c r="I71" s="293"/>
      <c r="J71" s="278"/>
      <c r="K71" s="277" t="s">
        <v>855</v>
      </c>
      <c r="L71" s="292">
        <v>1</v>
      </c>
      <c r="M71" s="292">
        <v>1</v>
      </c>
      <c r="N71" s="292">
        <v>1</v>
      </c>
      <c r="O71" s="292"/>
      <c r="P71" s="292"/>
      <c r="Q71" s="292"/>
      <c r="R71" s="292"/>
      <c r="S71" s="292"/>
    </row>
    <row r="72" spans="1:19" ht="45.75">
      <c r="A72" s="258" t="s">
        <v>676</v>
      </c>
      <c r="B72" s="251">
        <v>33</v>
      </c>
      <c r="C72" s="272" t="s">
        <v>255</v>
      </c>
      <c r="D72" s="250" t="s">
        <v>904</v>
      </c>
      <c r="E72" s="264" t="s">
        <v>833</v>
      </c>
      <c r="F72" s="283" t="s">
        <v>753</v>
      </c>
      <c r="G72" s="277" t="s">
        <v>861</v>
      </c>
      <c r="H72" s="278" t="s">
        <v>862</v>
      </c>
      <c r="I72" s="278"/>
      <c r="J72" s="278"/>
      <c r="K72" s="277"/>
      <c r="L72" s="292"/>
      <c r="M72" s="292"/>
      <c r="N72" s="292"/>
      <c r="O72" s="292"/>
      <c r="P72" s="292"/>
      <c r="Q72" s="292"/>
      <c r="R72" s="292"/>
      <c r="S72" s="292"/>
    </row>
    <row r="73" spans="1:19" ht="75">
      <c r="A73" s="258" t="s">
        <v>676</v>
      </c>
      <c r="B73" s="248">
        <v>48</v>
      </c>
      <c r="C73" s="272" t="s">
        <v>129</v>
      </c>
      <c r="D73" s="250" t="s">
        <v>834</v>
      </c>
      <c r="E73" s="264" t="s">
        <v>833</v>
      </c>
      <c r="F73" s="283" t="s">
        <v>753</v>
      </c>
      <c r="G73" s="277" t="s">
        <v>871</v>
      </c>
      <c r="H73" s="293" t="s">
        <v>951</v>
      </c>
      <c r="I73" s="293"/>
      <c r="J73" s="278" t="s">
        <v>960</v>
      </c>
      <c r="K73" s="277" t="s">
        <v>855</v>
      </c>
      <c r="L73" s="292">
        <v>1</v>
      </c>
      <c r="M73" s="292">
        <v>1</v>
      </c>
      <c r="N73" s="292">
        <v>1</v>
      </c>
      <c r="O73" s="292"/>
      <c r="P73" s="292"/>
      <c r="Q73" s="292"/>
      <c r="R73" s="292"/>
      <c r="S73" s="292"/>
    </row>
    <row r="74" spans="1:19" ht="60">
      <c r="A74" s="258" t="s">
        <v>676</v>
      </c>
      <c r="B74" s="251">
        <v>60</v>
      </c>
      <c r="C74" s="272" t="s">
        <v>95</v>
      </c>
      <c r="D74" s="250" t="s">
        <v>834</v>
      </c>
      <c r="E74" s="264" t="s">
        <v>833</v>
      </c>
      <c r="F74" s="283" t="s">
        <v>753</v>
      </c>
      <c r="G74" s="277" t="s">
        <v>863</v>
      </c>
      <c r="H74" s="278" t="s">
        <v>860</v>
      </c>
      <c r="I74" s="278"/>
      <c r="J74" s="278" t="s">
        <v>953</v>
      </c>
      <c r="K74" s="277"/>
      <c r="L74" s="292"/>
      <c r="M74" s="292"/>
      <c r="N74" s="292"/>
      <c r="O74" s="292"/>
      <c r="P74" s="292"/>
      <c r="Q74" s="292"/>
      <c r="R74" s="292"/>
      <c r="S74" s="292"/>
    </row>
    <row r="75" spans="1:19" ht="60">
      <c r="A75" s="258" t="s">
        <v>676</v>
      </c>
      <c r="B75" s="251">
        <v>61</v>
      </c>
      <c r="C75" s="272" t="s">
        <v>100</v>
      </c>
      <c r="D75" s="250" t="s">
        <v>834</v>
      </c>
      <c r="E75" s="264" t="s">
        <v>833</v>
      </c>
      <c r="F75" s="283" t="s">
        <v>753</v>
      </c>
      <c r="G75" s="277" t="s">
        <v>874</v>
      </c>
      <c r="H75" s="278" t="s">
        <v>860</v>
      </c>
      <c r="I75" s="278"/>
      <c r="J75" s="278" t="s">
        <v>953</v>
      </c>
      <c r="K75" s="277"/>
      <c r="L75" s="292"/>
      <c r="M75" s="292"/>
      <c r="N75" s="292"/>
      <c r="O75" s="292"/>
      <c r="P75" s="292"/>
      <c r="Q75" s="292"/>
      <c r="R75" s="292"/>
      <c r="S75" s="292"/>
    </row>
    <row r="76" spans="1:19" ht="60">
      <c r="A76" s="258" t="s">
        <v>676</v>
      </c>
      <c r="B76" s="251">
        <v>62</v>
      </c>
      <c r="C76" s="272" t="s">
        <v>102</v>
      </c>
      <c r="D76" s="250" t="s">
        <v>834</v>
      </c>
      <c r="E76" s="264" t="s">
        <v>833</v>
      </c>
      <c r="F76" s="283" t="s">
        <v>753</v>
      </c>
      <c r="G76" s="277" t="s">
        <v>874</v>
      </c>
      <c r="H76" s="278" t="s">
        <v>860</v>
      </c>
      <c r="I76" s="278"/>
      <c r="J76" s="278" t="s">
        <v>953</v>
      </c>
      <c r="K76" s="277"/>
      <c r="L76" s="292"/>
      <c r="M76" s="292"/>
      <c r="N76" s="292"/>
      <c r="O76" s="292"/>
      <c r="P76" s="292"/>
      <c r="Q76" s="292"/>
      <c r="R76" s="292"/>
      <c r="S76" s="292"/>
    </row>
    <row r="77" spans="1:19" ht="60">
      <c r="A77" s="258" t="s">
        <v>676</v>
      </c>
      <c r="B77" s="251">
        <v>63</v>
      </c>
      <c r="C77" s="272" t="s">
        <v>103</v>
      </c>
      <c r="D77" s="250" t="s">
        <v>834</v>
      </c>
      <c r="E77" s="264" t="s">
        <v>833</v>
      </c>
      <c r="F77" s="283" t="s">
        <v>753</v>
      </c>
      <c r="G77" s="277" t="s">
        <v>874</v>
      </c>
      <c r="H77" s="278" t="s">
        <v>860</v>
      </c>
      <c r="I77" s="278"/>
      <c r="J77" s="278" t="s">
        <v>953</v>
      </c>
      <c r="K77" s="277"/>
      <c r="L77" s="292"/>
      <c r="M77" s="292"/>
      <c r="N77" s="292"/>
      <c r="O77" s="292"/>
      <c r="P77" s="292"/>
      <c r="Q77" s="292"/>
      <c r="R77" s="292"/>
      <c r="S77" s="292"/>
    </row>
    <row r="78" spans="1:19" ht="60">
      <c r="A78" s="258" t="s">
        <v>676</v>
      </c>
      <c r="B78" s="251">
        <v>66</v>
      </c>
      <c r="C78" s="272" t="s">
        <v>113</v>
      </c>
      <c r="D78" s="250" t="s">
        <v>834</v>
      </c>
      <c r="E78" s="264" t="s">
        <v>833</v>
      </c>
      <c r="F78" s="283" t="s">
        <v>753</v>
      </c>
      <c r="G78" s="277" t="s">
        <v>864</v>
      </c>
      <c r="H78" s="278" t="s">
        <v>865</v>
      </c>
      <c r="I78" s="278"/>
      <c r="J78" s="278" t="s">
        <v>953</v>
      </c>
      <c r="K78" s="277" t="s">
        <v>855</v>
      </c>
      <c r="L78" s="292"/>
      <c r="M78" s="292"/>
      <c r="N78" s="292"/>
      <c r="O78" s="292"/>
      <c r="P78" s="292"/>
      <c r="Q78" s="292"/>
      <c r="R78" s="292"/>
      <c r="S78" s="292"/>
    </row>
    <row r="79" spans="1:19" ht="30">
      <c r="A79" s="261" t="s">
        <v>676</v>
      </c>
      <c r="B79" s="248">
        <v>106</v>
      </c>
      <c r="C79" s="272" t="s">
        <v>578</v>
      </c>
      <c r="D79" s="255" t="s">
        <v>834</v>
      </c>
      <c r="E79" s="267" t="s">
        <v>833</v>
      </c>
      <c r="F79" s="283" t="s">
        <v>753</v>
      </c>
      <c r="G79" s="277" t="s">
        <v>866</v>
      </c>
      <c r="H79" s="278" t="s">
        <v>890</v>
      </c>
      <c r="I79" s="278"/>
      <c r="J79" s="278"/>
      <c r="K79" s="280"/>
      <c r="L79" s="292"/>
      <c r="M79" s="292"/>
      <c r="N79" s="292"/>
      <c r="O79" s="292"/>
      <c r="P79" s="292"/>
      <c r="Q79" s="292"/>
      <c r="R79" s="292"/>
      <c r="S79" s="292"/>
    </row>
    <row r="80" spans="1:19" ht="30">
      <c r="A80" s="261" t="s">
        <v>676</v>
      </c>
      <c r="B80" s="248">
        <v>107</v>
      </c>
      <c r="C80" s="272" t="s">
        <v>583</v>
      </c>
      <c r="D80" s="255" t="s">
        <v>834</v>
      </c>
      <c r="E80" s="267" t="s">
        <v>833</v>
      </c>
      <c r="F80" s="283" t="s">
        <v>753</v>
      </c>
      <c r="G80" s="277" t="s">
        <v>866</v>
      </c>
      <c r="H80" s="278" t="s">
        <v>890</v>
      </c>
      <c r="I80" s="278"/>
      <c r="J80" s="278"/>
      <c r="K80" s="280"/>
      <c r="L80" s="292"/>
      <c r="M80" s="292"/>
      <c r="N80" s="292"/>
      <c r="O80" s="292"/>
      <c r="P80" s="292"/>
      <c r="Q80" s="292"/>
      <c r="R80" s="292"/>
      <c r="S80" s="292"/>
    </row>
    <row r="81" spans="1:19" ht="45">
      <c r="A81" s="260" t="s">
        <v>676</v>
      </c>
      <c r="B81" s="251">
        <v>6</v>
      </c>
      <c r="C81" s="272" t="s">
        <v>369</v>
      </c>
      <c r="D81" s="253" t="s">
        <v>834</v>
      </c>
      <c r="E81" s="266" t="s">
        <v>833</v>
      </c>
      <c r="F81" s="283" t="s">
        <v>753</v>
      </c>
      <c r="G81" s="277" t="s">
        <v>867</v>
      </c>
      <c r="H81" s="278" t="s">
        <v>868</v>
      </c>
      <c r="I81" s="278"/>
      <c r="J81" s="277" t="s">
        <v>642</v>
      </c>
      <c r="K81" s="277"/>
      <c r="L81" s="292"/>
      <c r="M81" s="292"/>
      <c r="N81" s="292"/>
      <c r="O81" s="292"/>
      <c r="P81" s="292"/>
      <c r="Q81" s="292"/>
      <c r="R81" s="292"/>
      <c r="S81" s="292"/>
    </row>
    <row r="82" spans="1:19" ht="45">
      <c r="A82" s="258" t="s">
        <v>676</v>
      </c>
      <c r="B82" s="251">
        <v>5</v>
      </c>
      <c r="C82" s="272" t="s">
        <v>169</v>
      </c>
      <c r="D82" s="250" t="s">
        <v>834</v>
      </c>
      <c r="E82" s="264" t="s">
        <v>833</v>
      </c>
      <c r="F82" s="283" t="s">
        <v>753</v>
      </c>
      <c r="G82" s="277" t="s">
        <v>869</v>
      </c>
      <c r="H82" s="278" t="s">
        <v>868</v>
      </c>
      <c r="I82" s="278"/>
      <c r="J82" s="277" t="s">
        <v>642</v>
      </c>
      <c r="K82" s="277"/>
      <c r="L82" s="292"/>
      <c r="M82" s="292"/>
      <c r="N82" s="292"/>
      <c r="O82" s="292"/>
      <c r="P82" s="292"/>
      <c r="Q82" s="292"/>
      <c r="R82" s="292"/>
      <c r="S82" s="292"/>
    </row>
    <row r="83" spans="1:19" ht="60">
      <c r="A83" s="260" t="s">
        <v>676</v>
      </c>
      <c r="B83" s="251">
        <v>9</v>
      </c>
      <c r="C83" s="272" t="s">
        <v>374</v>
      </c>
      <c r="D83" s="253" t="s">
        <v>834</v>
      </c>
      <c r="E83" s="266" t="s">
        <v>833</v>
      </c>
      <c r="F83" s="283" t="s">
        <v>753</v>
      </c>
      <c r="G83" s="277" t="s">
        <v>870</v>
      </c>
      <c r="H83" s="278" t="s">
        <v>893</v>
      </c>
      <c r="I83" s="278"/>
      <c r="J83" s="279" t="s">
        <v>945</v>
      </c>
      <c r="K83" s="279"/>
      <c r="L83" s="292"/>
      <c r="M83" s="292"/>
      <c r="N83" s="292"/>
      <c r="O83" s="292"/>
      <c r="P83" s="292"/>
      <c r="Q83" s="292"/>
      <c r="R83" s="292"/>
      <c r="S83" s="292"/>
    </row>
    <row r="84" spans="1:19" ht="45">
      <c r="A84" s="260" t="s">
        <v>676</v>
      </c>
      <c r="B84" s="251">
        <v>23</v>
      </c>
      <c r="C84" s="272" t="s">
        <v>226</v>
      </c>
      <c r="D84" s="253" t="s">
        <v>834</v>
      </c>
      <c r="E84" s="266" t="s">
        <v>833</v>
      </c>
      <c r="F84" s="283" t="s">
        <v>753</v>
      </c>
      <c r="G84" s="277" t="s">
        <v>891</v>
      </c>
      <c r="H84" s="278" t="s">
        <v>857</v>
      </c>
      <c r="I84" s="278"/>
      <c r="J84" s="278"/>
      <c r="K84" s="279"/>
      <c r="L84" s="292"/>
      <c r="M84" s="292"/>
      <c r="N84" s="292"/>
      <c r="O84" s="292"/>
      <c r="P84" s="292"/>
      <c r="Q84" s="292"/>
      <c r="R84" s="292"/>
      <c r="S84" s="292"/>
    </row>
    <row r="85" spans="1:19" ht="45">
      <c r="A85" s="259" t="s">
        <v>676</v>
      </c>
      <c r="B85" s="248">
        <v>58</v>
      </c>
      <c r="C85" s="272" t="s">
        <v>149</v>
      </c>
      <c r="D85" s="252" t="s">
        <v>834</v>
      </c>
      <c r="E85" s="265" t="s">
        <v>833</v>
      </c>
      <c r="F85" s="283" t="s">
        <v>753</v>
      </c>
      <c r="G85" s="277" t="s">
        <v>872</v>
      </c>
      <c r="H85" s="293" t="s">
        <v>951</v>
      </c>
      <c r="I85" s="293"/>
      <c r="J85" s="278"/>
      <c r="K85" s="277" t="s">
        <v>855</v>
      </c>
      <c r="L85" s="292">
        <v>1</v>
      </c>
      <c r="M85" s="292">
        <v>1</v>
      </c>
      <c r="N85" s="292">
        <v>1</v>
      </c>
      <c r="O85" s="292"/>
      <c r="P85" s="292"/>
      <c r="Q85" s="292"/>
      <c r="R85" s="292"/>
      <c r="S85" s="292"/>
    </row>
    <row r="86" spans="1:19" ht="45">
      <c r="A86" s="259" t="s">
        <v>676</v>
      </c>
      <c r="B86" s="248">
        <v>82</v>
      </c>
      <c r="C86" s="272" t="s">
        <v>789</v>
      </c>
      <c r="D86" s="252" t="s">
        <v>834</v>
      </c>
      <c r="E86" s="265" t="s">
        <v>833</v>
      </c>
      <c r="F86" s="283" t="s">
        <v>753</v>
      </c>
      <c r="G86" s="277" t="s">
        <v>872</v>
      </c>
      <c r="H86" s="278" t="s">
        <v>903</v>
      </c>
      <c r="I86" s="278"/>
      <c r="J86" s="278"/>
      <c r="K86" s="277" t="s">
        <v>855</v>
      </c>
      <c r="L86" s="292"/>
      <c r="M86" s="292"/>
      <c r="N86" s="292"/>
      <c r="O86" s="292"/>
      <c r="P86" s="292"/>
      <c r="Q86" s="292"/>
      <c r="R86" s="292"/>
      <c r="S86" s="292"/>
    </row>
    <row r="87" spans="1:19" ht="75.75">
      <c r="A87" s="260" t="s">
        <v>676</v>
      </c>
      <c r="B87" s="251">
        <v>15</v>
      </c>
      <c r="C87" s="275" t="s">
        <v>208</v>
      </c>
      <c r="D87" s="253" t="s">
        <v>834</v>
      </c>
      <c r="E87" s="266" t="s">
        <v>833</v>
      </c>
      <c r="F87" s="284" t="s">
        <v>754</v>
      </c>
      <c r="G87" s="277" t="s">
        <v>884</v>
      </c>
      <c r="H87" s="278" t="s">
        <v>876</v>
      </c>
      <c r="I87" s="278"/>
      <c r="J87" s="278" t="s">
        <v>941</v>
      </c>
      <c r="K87" s="279" t="s">
        <v>964</v>
      </c>
      <c r="L87" s="292"/>
      <c r="M87" s="292"/>
      <c r="N87" s="292"/>
      <c r="O87" s="292"/>
      <c r="P87" s="292"/>
      <c r="Q87" s="292"/>
      <c r="R87" s="292"/>
      <c r="S87" s="292"/>
    </row>
    <row r="88" spans="1:19" ht="75.75">
      <c r="A88" s="260" t="s">
        <v>676</v>
      </c>
      <c r="B88" s="251">
        <v>11</v>
      </c>
      <c r="C88" s="275" t="s">
        <v>194</v>
      </c>
      <c r="D88" s="253" t="s">
        <v>834</v>
      </c>
      <c r="E88" s="266" t="s">
        <v>833</v>
      </c>
      <c r="F88" s="284" t="s">
        <v>754</v>
      </c>
      <c r="G88" s="277" t="s">
        <v>885</v>
      </c>
      <c r="H88" s="278" t="s">
        <v>876</v>
      </c>
      <c r="I88" s="278"/>
      <c r="J88" s="278" t="s">
        <v>941</v>
      </c>
      <c r="K88" s="279" t="s">
        <v>964</v>
      </c>
      <c r="L88" s="292"/>
      <c r="M88" s="292"/>
      <c r="N88" s="292"/>
      <c r="O88" s="292"/>
      <c r="P88" s="292"/>
      <c r="Q88" s="292"/>
      <c r="R88" s="292"/>
      <c r="S88" s="292"/>
    </row>
    <row r="89" spans="1:19" ht="75.75">
      <c r="A89" s="258" t="s">
        <v>676</v>
      </c>
      <c r="B89" s="248">
        <v>49</v>
      </c>
      <c r="C89" s="276" t="s">
        <v>130</v>
      </c>
      <c r="D89" s="250" t="s">
        <v>834</v>
      </c>
      <c r="E89" s="264" t="s">
        <v>833</v>
      </c>
      <c r="F89" s="284" t="s">
        <v>754</v>
      </c>
      <c r="G89" s="277" t="s">
        <v>877</v>
      </c>
      <c r="H89" s="278" t="s">
        <v>876</v>
      </c>
      <c r="I89" s="278"/>
      <c r="J89" s="278" t="s">
        <v>960</v>
      </c>
      <c r="K89" s="277" t="s">
        <v>961</v>
      </c>
      <c r="L89" s="292"/>
      <c r="M89" s="292"/>
      <c r="N89" s="292"/>
      <c r="O89" s="292"/>
      <c r="P89" s="292"/>
      <c r="Q89" s="292"/>
      <c r="R89" s="292"/>
      <c r="S89" s="292"/>
    </row>
    <row r="90" spans="1:19" ht="75.75">
      <c r="A90" s="258" t="s">
        <v>676</v>
      </c>
      <c r="B90" s="248">
        <v>52</v>
      </c>
      <c r="C90" s="276" t="s">
        <v>136</v>
      </c>
      <c r="D90" s="250" t="s">
        <v>834</v>
      </c>
      <c r="E90" s="264" t="s">
        <v>833</v>
      </c>
      <c r="F90" s="284" t="s">
        <v>754</v>
      </c>
      <c r="G90" s="277" t="s">
        <v>878</v>
      </c>
      <c r="H90" s="278" t="s">
        <v>876</v>
      </c>
      <c r="I90" s="278"/>
      <c r="J90" s="278" t="s">
        <v>960</v>
      </c>
      <c r="K90" s="277" t="s">
        <v>961</v>
      </c>
      <c r="L90" s="292"/>
      <c r="M90" s="292"/>
      <c r="N90" s="292"/>
      <c r="O90" s="292"/>
      <c r="P90" s="292"/>
      <c r="Q90" s="292"/>
      <c r="R90" s="292"/>
      <c r="S90" s="292"/>
    </row>
    <row r="91" spans="1:19" ht="75.75">
      <c r="A91" s="261" t="s">
        <v>676</v>
      </c>
      <c r="B91" s="248">
        <v>53</v>
      </c>
      <c r="C91" s="276" t="s">
        <v>137</v>
      </c>
      <c r="D91" s="255" t="s">
        <v>834</v>
      </c>
      <c r="E91" s="267" t="s">
        <v>833</v>
      </c>
      <c r="F91" s="284" t="s">
        <v>754</v>
      </c>
      <c r="G91" s="277" t="s">
        <v>879</v>
      </c>
      <c r="H91" s="278" t="s">
        <v>876</v>
      </c>
      <c r="I91" s="278"/>
      <c r="J91" s="278" t="s">
        <v>960</v>
      </c>
      <c r="K91" s="277" t="s">
        <v>961</v>
      </c>
      <c r="L91" s="292"/>
      <c r="M91" s="292"/>
      <c r="N91" s="292"/>
      <c r="O91" s="292"/>
      <c r="P91" s="292"/>
      <c r="Q91" s="292"/>
      <c r="R91" s="292"/>
      <c r="S91" s="292"/>
    </row>
    <row r="92" spans="1:19" ht="75.75">
      <c r="A92" s="258" t="s">
        <v>676</v>
      </c>
      <c r="B92" s="251">
        <v>47</v>
      </c>
      <c r="C92" s="276" t="s">
        <v>281</v>
      </c>
      <c r="D92" s="255" t="s">
        <v>834</v>
      </c>
      <c r="E92" s="265"/>
      <c r="F92" s="284" t="s">
        <v>754</v>
      </c>
      <c r="G92" s="277" t="s">
        <v>880</v>
      </c>
      <c r="H92" s="278" t="s">
        <v>876</v>
      </c>
      <c r="I92" s="278"/>
      <c r="J92" s="278" t="s">
        <v>945</v>
      </c>
      <c r="K92" s="277" t="s">
        <v>965</v>
      </c>
      <c r="L92" s="292"/>
      <c r="M92" s="292"/>
      <c r="N92" s="292"/>
      <c r="O92" s="292"/>
      <c r="P92" s="292"/>
      <c r="Q92" s="292"/>
      <c r="R92" s="292"/>
      <c r="S92" s="292"/>
    </row>
    <row r="93" spans="1:19" ht="75.75">
      <c r="A93" s="263" t="s">
        <v>676</v>
      </c>
      <c r="B93" s="248">
        <v>57</v>
      </c>
      <c r="C93" s="276" t="s">
        <v>147</v>
      </c>
      <c r="D93" s="257" t="s">
        <v>834</v>
      </c>
      <c r="E93" s="268" t="s">
        <v>833</v>
      </c>
      <c r="F93" s="284" t="s">
        <v>754</v>
      </c>
      <c r="G93" s="277" t="s">
        <v>881</v>
      </c>
      <c r="H93" s="278" t="s">
        <v>876</v>
      </c>
      <c r="I93" s="278"/>
      <c r="J93" s="278" t="s">
        <v>945</v>
      </c>
      <c r="K93" s="277" t="s">
        <v>965</v>
      </c>
      <c r="L93" s="292"/>
      <c r="M93" s="292"/>
      <c r="N93" s="292"/>
      <c r="O93" s="292"/>
      <c r="P93" s="292"/>
      <c r="Q93" s="292"/>
      <c r="R93" s="292"/>
      <c r="S93" s="292"/>
    </row>
    <row r="94" spans="1:19" ht="45">
      <c r="A94" s="258" t="s">
        <v>676</v>
      </c>
      <c r="B94" s="251">
        <v>70</v>
      </c>
      <c r="C94" s="276" t="s">
        <v>497</v>
      </c>
      <c r="D94" s="250" t="s">
        <v>834</v>
      </c>
      <c r="E94" s="264" t="s">
        <v>833</v>
      </c>
      <c r="F94" s="284" t="s">
        <v>754</v>
      </c>
      <c r="G94" s="277" t="s">
        <v>882</v>
      </c>
      <c r="H94" s="278" t="s">
        <v>883</v>
      </c>
      <c r="I94" s="278"/>
      <c r="J94" s="278" t="s">
        <v>962</v>
      </c>
      <c r="K94" s="278" t="s">
        <v>966</v>
      </c>
      <c r="L94" s="292"/>
      <c r="M94" s="292"/>
      <c r="N94" s="292"/>
      <c r="O94" s="292"/>
      <c r="P94" s="292"/>
      <c r="Q94" s="292"/>
      <c r="R94" s="292"/>
      <c r="S94" s="292"/>
    </row>
    <row r="95" spans="1:19" ht="75.75">
      <c r="A95" s="260" t="s">
        <v>676</v>
      </c>
      <c r="B95" s="251">
        <v>14</v>
      </c>
      <c r="C95" s="275" t="s">
        <v>205</v>
      </c>
      <c r="D95" s="253" t="s">
        <v>834</v>
      </c>
      <c r="E95" s="266" t="s">
        <v>833</v>
      </c>
      <c r="F95" s="284" t="s">
        <v>754</v>
      </c>
      <c r="G95" s="277" t="s">
        <v>887</v>
      </c>
      <c r="H95" s="278" t="s">
        <v>876</v>
      </c>
      <c r="I95" s="278"/>
      <c r="J95" s="278" t="s">
        <v>941</v>
      </c>
      <c r="K95" s="279" t="s">
        <v>964</v>
      </c>
      <c r="L95" s="292"/>
      <c r="M95" s="292"/>
      <c r="N95" s="292"/>
      <c r="O95" s="292"/>
      <c r="P95" s="292"/>
      <c r="Q95" s="292"/>
      <c r="R95" s="292"/>
      <c r="S95" s="292"/>
    </row>
    <row r="96" spans="1:19" ht="75.75">
      <c r="A96" s="260" t="s">
        <v>676</v>
      </c>
      <c r="B96" s="251">
        <v>16</v>
      </c>
      <c r="C96" s="275" t="s">
        <v>211</v>
      </c>
      <c r="D96" s="253" t="s">
        <v>834</v>
      </c>
      <c r="E96" s="266" t="s">
        <v>833</v>
      </c>
      <c r="F96" s="284" t="s">
        <v>754</v>
      </c>
      <c r="G96" s="277" t="s">
        <v>886</v>
      </c>
      <c r="H96" s="278" t="s">
        <v>876</v>
      </c>
      <c r="I96" s="278"/>
      <c r="J96" s="278" t="s">
        <v>941</v>
      </c>
      <c r="K96" s="279" t="s">
        <v>964</v>
      </c>
      <c r="L96" s="292"/>
      <c r="M96" s="292"/>
      <c r="N96" s="292"/>
      <c r="O96" s="292"/>
      <c r="P96" s="292"/>
      <c r="Q96" s="292"/>
      <c r="R96" s="292"/>
      <c r="S96" s="292"/>
    </row>
    <row r="97" spans="1:19" ht="75.75">
      <c r="A97" s="260" t="s">
        <v>676</v>
      </c>
      <c r="B97" s="251">
        <v>12</v>
      </c>
      <c r="C97" s="275" t="s">
        <v>196</v>
      </c>
      <c r="D97" s="253" t="s">
        <v>834</v>
      </c>
      <c r="E97" s="266" t="s">
        <v>833</v>
      </c>
      <c r="F97" s="284" t="s">
        <v>754</v>
      </c>
      <c r="G97" s="277" t="s">
        <v>889</v>
      </c>
      <c r="H97" s="278" t="s">
        <v>876</v>
      </c>
      <c r="I97" s="278"/>
      <c r="J97" s="278" t="s">
        <v>941</v>
      </c>
      <c r="K97" s="279" t="s">
        <v>964</v>
      </c>
      <c r="L97" s="292"/>
      <c r="M97" s="292"/>
      <c r="N97" s="292"/>
      <c r="O97" s="292"/>
      <c r="P97" s="292"/>
      <c r="Q97" s="292"/>
      <c r="R97" s="292"/>
      <c r="S97" s="292"/>
    </row>
    <row r="98" spans="1:19" ht="75.75">
      <c r="A98" s="260" t="s">
        <v>676</v>
      </c>
      <c r="B98" s="251">
        <v>13</v>
      </c>
      <c r="C98" s="275" t="s">
        <v>200</v>
      </c>
      <c r="D98" s="253" t="s">
        <v>834</v>
      </c>
      <c r="E98" s="266" t="s">
        <v>833</v>
      </c>
      <c r="F98" s="284" t="s">
        <v>754</v>
      </c>
      <c r="G98" s="277" t="s">
        <v>888</v>
      </c>
      <c r="H98" s="278" t="s">
        <v>876</v>
      </c>
      <c r="I98" s="278"/>
      <c r="J98" s="278" t="s">
        <v>941</v>
      </c>
      <c r="K98" s="279" t="s">
        <v>964</v>
      </c>
      <c r="L98" s="292"/>
      <c r="M98" s="292"/>
      <c r="N98" s="292"/>
      <c r="O98" s="292"/>
      <c r="P98" s="292"/>
      <c r="Q98" s="292"/>
      <c r="R98" s="292"/>
      <c r="S98" s="292"/>
    </row>
    <row r="99" spans="1:19" ht="75">
      <c r="A99" s="260" t="s">
        <v>676</v>
      </c>
      <c r="B99" s="251">
        <v>3</v>
      </c>
      <c r="C99" s="275" t="s">
        <v>162</v>
      </c>
      <c r="D99" s="253" t="s">
        <v>834</v>
      </c>
      <c r="E99" s="266" t="s">
        <v>833</v>
      </c>
      <c r="F99" s="284" t="s">
        <v>754</v>
      </c>
      <c r="G99" s="277" t="s">
        <v>906</v>
      </c>
      <c r="H99" s="278" t="s">
        <v>910</v>
      </c>
      <c r="I99" s="278"/>
      <c r="J99" s="278" t="s">
        <v>642</v>
      </c>
      <c r="K99" s="279"/>
      <c r="L99" s="292"/>
      <c r="M99" s="292"/>
      <c r="N99" s="292"/>
      <c r="O99" s="292"/>
      <c r="P99" s="292"/>
      <c r="Q99" s="292"/>
      <c r="R99" s="292"/>
      <c r="S99" s="292"/>
    </row>
    <row r="100" spans="1:19" ht="75.75">
      <c r="A100" s="258" t="s">
        <v>676</v>
      </c>
      <c r="B100" s="251">
        <v>59</v>
      </c>
      <c r="C100" s="275" t="s">
        <v>491</v>
      </c>
      <c r="D100" s="250" t="s">
        <v>834</v>
      </c>
      <c r="E100" s="264" t="s">
        <v>833</v>
      </c>
      <c r="F100" s="284" t="s">
        <v>754</v>
      </c>
      <c r="G100" s="277" t="s">
        <v>907</v>
      </c>
      <c r="H100" s="278" t="s">
        <v>876</v>
      </c>
      <c r="I100" s="278"/>
      <c r="J100" s="278" t="s">
        <v>953</v>
      </c>
      <c r="K100" s="277"/>
      <c r="L100" s="292"/>
      <c r="M100" s="292"/>
      <c r="N100" s="292"/>
      <c r="O100" s="292"/>
      <c r="P100" s="292"/>
      <c r="Q100" s="292"/>
      <c r="R100" s="292"/>
      <c r="S100" s="292"/>
    </row>
    <row r="101" spans="1:19" ht="75.75">
      <c r="A101" s="258" t="s">
        <v>676</v>
      </c>
      <c r="B101" s="251">
        <v>64</v>
      </c>
      <c r="C101" s="275" t="s">
        <v>494</v>
      </c>
      <c r="D101" s="250" t="s">
        <v>834</v>
      </c>
      <c r="E101" s="264" t="s">
        <v>833</v>
      </c>
      <c r="F101" s="284" t="s">
        <v>754</v>
      </c>
      <c r="G101" s="277" t="s">
        <v>908</v>
      </c>
      <c r="H101" s="278" t="s">
        <v>876</v>
      </c>
      <c r="I101" s="278"/>
      <c r="J101" s="278" t="s">
        <v>953</v>
      </c>
      <c r="K101" s="277" t="s">
        <v>964</v>
      </c>
      <c r="L101" s="292"/>
      <c r="M101" s="292"/>
      <c r="N101" s="292"/>
      <c r="O101" s="292"/>
      <c r="P101" s="292"/>
      <c r="Q101" s="292"/>
      <c r="R101" s="292"/>
      <c r="S101" s="292"/>
    </row>
    <row r="102" spans="1:19" ht="75.75">
      <c r="A102" s="258" t="s">
        <v>676</v>
      </c>
      <c r="B102" s="248">
        <v>71</v>
      </c>
      <c r="C102" s="275" t="s">
        <v>533</v>
      </c>
      <c r="D102" s="250" t="s">
        <v>834</v>
      </c>
      <c r="E102" s="264" t="s">
        <v>833</v>
      </c>
      <c r="F102" s="284" t="s">
        <v>754</v>
      </c>
      <c r="G102" s="277" t="s">
        <v>909</v>
      </c>
      <c r="H102" s="278" t="s">
        <v>876</v>
      </c>
      <c r="I102" s="278"/>
      <c r="J102" s="278" t="s">
        <v>967</v>
      </c>
      <c r="K102" s="277" t="s">
        <v>968</v>
      </c>
      <c r="L102" s="292"/>
      <c r="M102" s="292"/>
      <c r="N102" s="292"/>
      <c r="O102" s="292"/>
      <c r="P102" s="292"/>
      <c r="Q102" s="292"/>
      <c r="R102" s="292"/>
      <c r="S102" s="292"/>
    </row>
    <row r="103" spans="1:19" ht="75.75">
      <c r="A103" s="258" t="s">
        <v>676</v>
      </c>
      <c r="B103" s="248">
        <v>139</v>
      </c>
      <c r="C103" s="275" t="s">
        <v>50</v>
      </c>
      <c r="D103" s="250" t="s">
        <v>834</v>
      </c>
      <c r="E103" s="264" t="s">
        <v>833</v>
      </c>
      <c r="F103" s="284" t="s">
        <v>754</v>
      </c>
      <c r="G103" s="277" t="s">
        <v>911</v>
      </c>
      <c r="H103" s="278" t="s">
        <v>876</v>
      </c>
      <c r="I103" s="278"/>
      <c r="J103" s="278" t="s">
        <v>642</v>
      </c>
      <c r="K103" s="277" t="s">
        <v>969</v>
      </c>
      <c r="L103" s="292"/>
      <c r="M103" s="292"/>
      <c r="N103" s="292"/>
      <c r="O103" s="292"/>
      <c r="P103" s="292"/>
      <c r="Q103" s="292"/>
      <c r="R103" s="292"/>
      <c r="S103" s="292"/>
    </row>
    <row r="104" spans="1:19" ht="60">
      <c r="A104" s="259" t="s">
        <v>676</v>
      </c>
      <c r="B104" s="248">
        <v>88</v>
      </c>
      <c r="C104" s="273" t="s">
        <v>550</v>
      </c>
      <c r="D104" s="250" t="s">
        <v>904</v>
      </c>
      <c r="E104" s="265"/>
      <c r="F104" s="285" t="s">
        <v>755</v>
      </c>
      <c r="G104" s="277" t="s">
        <v>894</v>
      </c>
      <c r="H104" s="278" t="s">
        <v>844</v>
      </c>
      <c r="I104" s="278"/>
      <c r="J104" s="278"/>
      <c r="K104" s="279" t="s">
        <v>852</v>
      </c>
      <c r="L104" s="292"/>
      <c r="M104" s="292"/>
      <c r="N104" s="292"/>
      <c r="O104" s="292"/>
      <c r="P104" s="292"/>
      <c r="Q104" s="292"/>
      <c r="R104" s="292"/>
      <c r="S104" s="292"/>
    </row>
    <row r="105" spans="1:19" ht="60">
      <c r="A105" s="258" t="s">
        <v>676</v>
      </c>
      <c r="B105" s="248">
        <v>86</v>
      </c>
      <c r="C105" s="273" t="s">
        <v>540</v>
      </c>
      <c r="D105" s="250" t="s">
        <v>904</v>
      </c>
      <c r="E105" s="264" t="s">
        <v>833</v>
      </c>
      <c r="F105" s="285" t="s">
        <v>755</v>
      </c>
      <c r="G105" s="277" t="s">
        <v>894</v>
      </c>
      <c r="H105" s="278" t="s">
        <v>844</v>
      </c>
      <c r="I105" s="278"/>
      <c r="J105" s="278"/>
      <c r="K105" s="277" t="s">
        <v>852</v>
      </c>
      <c r="L105" s="292"/>
      <c r="M105" s="292"/>
      <c r="N105" s="292"/>
      <c r="O105" s="292"/>
      <c r="P105" s="292"/>
      <c r="Q105" s="292"/>
      <c r="R105" s="292"/>
      <c r="S105" s="292"/>
    </row>
    <row r="106" spans="1:19" ht="60">
      <c r="A106" s="258" t="s">
        <v>676</v>
      </c>
      <c r="B106" s="248">
        <v>87</v>
      </c>
      <c r="C106" s="273" t="s">
        <v>544</v>
      </c>
      <c r="D106" s="250" t="s">
        <v>904</v>
      </c>
      <c r="E106" s="264" t="s">
        <v>833</v>
      </c>
      <c r="F106" s="285" t="s">
        <v>755</v>
      </c>
      <c r="G106" s="277" t="s">
        <v>894</v>
      </c>
      <c r="H106" s="278" t="s">
        <v>844</v>
      </c>
      <c r="I106" s="278"/>
      <c r="J106" s="278"/>
      <c r="K106" s="277" t="s">
        <v>852</v>
      </c>
      <c r="L106" s="292"/>
      <c r="M106" s="292"/>
      <c r="N106" s="292"/>
      <c r="O106" s="292"/>
      <c r="P106" s="292"/>
      <c r="Q106" s="292"/>
      <c r="R106" s="292"/>
      <c r="S106" s="292"/>
    </row>
    <row r="107" spans="1:19" ht="75">
      <c r="A107" s="259" t="s">
        <v>676</v>
      </c>
      <c r="B107" s="248">
        <v>97</v>
      </c>
      <c r="C107" s="273" t="s">
        <v>896</v>
      </c>
      <c r="D107" s="252" t="s">
        <v>904</v>
      </c>
      <c r="E107" s="265" t="s">
        <v>833</v>
      </c>
      <c r="F107" s="285" t="s">
        <v>755</v>
      </c>
      <c r="G107" s="277" t="s">
        <v>894</v>
      </c>
      <c r="H107" s="278" t="s">
        <v>844</v>
      </c>
      <c r="I107" s="278"/>
      <c r="J107" s="278"/>
      <c r="K107" s="277" t="s">
        <v>895</v>
      </c>
      <c r="L107" s="292"/>
      <c r="M107" s="292"/>
      <c r="N107" s="292"/>
      <c r="O107" s="292"/>
      <c r="P107" s="292"/>
      <c r="Q107" s="292"/>
      <c r="R107" s="292"/>
      <c r="S107" s="292"/>
    </row>
    <row r="108" spans="1:19" ht="60">
      <c r="A108" s="259" t="s">
        <v>676</v>
      </c>
      <c r="B108" s="248">
        <v>114</v>
      </c>
      <c r="C108" s="273" t="s">
        <v>897</v>
      </c>
      <c r="D108" s="252" t="s">
        <v>904</v>
      </c>
      <c r="E108" s="265" t="s">
        <v>833</v>
      </c>
      <c r="F108" s="285" t="s">
        <v>755</v>
      </c>
      <c r="G108" s="277" t="s">
        <v>894</v>
      </c>
      <c r="H108" s="278" t="s">
        <v>844</v>
      </c>
      <c r="I108" s="278"/>
      <c r="J108" s="278" t="s">
        <v>940</v>
      </c>
      <c r="K108" s="277" t="s">
        <v>970</v>
      </c>
      <c r="L108" s="292"/>
      <c r="M108" s="292"/>
      <c r="N108" s="292"/>
      <c r="O108" s="292"/>
      <c r="P108" s="292"/>
      <c r="Q108" s="292"/>
      <c r="R108" s="292"/>
      <c r="S108" s="292"/>
    </row>
    <row r="109" spans="1:19" ht="45">
      <c r="A109" s="259" t="s">
        <v>676</v>
      </c>
      <c r="B109" s="248">
        <v>143</v>
      </c>
      <c r="C109" s="273" t="s">
        <v>64</v>
      </c>
      <c r="D109" s="252" t="s">
        <v>904</v>
      </c>
      <c r="E109" s="265" t="s">
        <v>833</v>
      </c>
      <c r="F109" s="285" t="s">
        <v>755</v>
      </c>
      <c r="G109" s="277" t="s">
        <v>898</v>
      </c>
      <c r="H109" s="278" t="s">
        <v>899</v>
      </c>
      <c r="I109" s="278"/>
      <c r="J109" s="278" t="s">
        <v>944</v>
      </c>
      <c r="K109" s="277"/>
      <c r="L109" s="292"/>
      <c r="M109" s="292"/>
      <c r="N109" s="292"/>
      <c r="O109" s="292"/>
      <c r="P109" s="292"/>
      <c r="Q109" s="292"/>
      <c r="R109" s="292"/>
      <c r="S109" s="292"/>
    </row>
    <row r="110" spans="1:19" ht="45">
      <c r="A110" s="260" t="s">
        <v>676</v>
      </c>
      <c r="B110" s="251">
        <v>8</v>
      </c>
      <c r="C110" s="274" t="s">
        <v>180</v>
      </c>
      <c r="D110" s="253" t="s">
        <v>834</v>
      </c>
      <c r="E110" s="266" t="s">
        <v>833</v>
      </c>
      <c r="F110" s="285" t="s">
        <v>755</v>
      </c>
      <c r="G110" s="277" t="s">
        <v>900</v>
      </c>
      <c r="H110" s="278" t="s">
        <v>899</v>
      </c>
      <c r="I110" s="278"/>
      <c r="J110" s="278" t="s">
        <v>642</v>
      </c>
      <c r="K110" s="279"/>
      <c r="L110" s="292"/>
      <c r="M110" s="292"/>
      <c r="N110" s="292"/>
      <c r="O110" s="292"/>
      <c r="P110" s="292"/>
      <c r="Q110" s="292"/>
      <c r="R110" s="292"/>
      <c r="S110" s="292"/>
    </row>
    <row r="111" spans="1:19" ht="45">
      <c r="A111" s="260" t="s">
        <v>676</v>
      </c>
      <c r="B111" s="251">
        <v>10</v>
      </c>
      <c r="C111" s="274" t="s">
        <v>189</v>
      </c>
      <c r="D111" s="253" t="s">
        <v>834</v>
      </c>
      <c r="E111" s="266" t="s">
        <v>833</v>
      </c>
      <c r="F111" s="285" t="s">
        <v>755</v>
      </c>
      <c r="G111" s="277" t="s">
        <v>901</v>
      </c>
      <c r="H111" s="278" t="s">
        <v>899</v>
      </c>
      <c r="I111" s="278"/>
      <c r="J111" s="278" t="s">
        <v>941</v>
      </c>
      <c r="K111" s="279"/>
      <c r="L111" s="292"/>
      <c r="M111" s="292"/>
      <c r="N111" s="292"/>
      <c r="O111" s="292"/>
      <c r="P111" s="292"/>
      <c r="Q111" s="292"/>
      <c r="R111" s="292"/>
      <c r="S111" s="292"/>
    </row>
    <row r="112" spans="1:19" ht="45">
      <c r="A112" s="259" t="s">
        <v>676</v>
      </c>
      <c r="B112" s="248">
        <v>117</v>
      </c>
      <c r="C112" s="273" t="s">
        <v>470</v>
      </c>
      <c r="D112" s="252" t="s">
        <v>834</v>
      </c>
      <c r="E112" s="265" t="s">
        <v>833</v>
      </c>
      <c r="F112" s="285" t="s">
        <v>755</v>
      </c>
      <c r="G112" s="277" t="s">
        <v>902</v>
      </c>
      <c r="H112" s="278" t="s">
        <v>935</v>
      </c>
      <c r="I112" s="278"/>
      <c r="J112" s="278" t="s">
        <v>946</v>
      </c>
      <c r="K112" s="278"/>
      <c r="L112" s="292"/>
      <c r="M112" s="292"/>
      <c r="N112" s="292"/>
      <c r="O112" s="292"/>
      <c r="P112" s="292"/>
      <c r="Q112" s="292"/>
      <c r="R112" s="292"/>
      <c r="S112" s="292"/>
    </row>
    <row r="113" spans="1:19" ht="45">
      <c r="A113" s="258" t="s">
        <v>676</v>
      </c>
      <c r="B113" s="248">
        <v>123</v>
      </c>
      <c r="C113" s="273" t="s">
        <v>640</v>
      </c>
      <c r="D113" s="250" t="s">
        <v>834</v>
      </c>
      <c r="E113" s="264" t="s">
        <v>833</v>
      </c>
      <c r="F113" s="285" t="s">
        <v>755</v>
      </c>
      <c r="G113" s="277" t="s">
        <v>905</v>
      </c>
      <c r="H113" s="278" t="s">
        <v>935</v>
      </c>
      <c r="I113" s="278"/>
      <c r="J113" s="278" t="s">
        <v>944</v>
      </c>
      <c r="K113" s="277"/>
      <c r="L113" s="292"/>
      <c r="M113" s="292"/>
      <c r="N113" s="292"/>
      <c r="O113" s="292"/>
      <c r="P113" s="292"/>
      <c r="Q113" s="292"/>
      <c r="R113" s="292"/>
      <c r="S113" s="292"/>
    </row>
    <row r="114" spans="1:19" ht="45">
      <c r="A114" s="258" t="s">
        <v>676</v>
      </c>
      <c r="B114" s="248">
        <v>124</v>
      </c>
      <c r="C114" s="273" t="s">
        <v>4</v>
      </c>
      <c r="D114" s="250" t="s">
        <v>834</v>
      </c>
      <c r="E114" s="264" t="s">
        <v>833</v>
      </c>
      <c r="F114" s="285" t="s">
        <v>755</v>
      </c>
      <c r="G114" s="277" t="s">
        <v>905</v>
      </c>
      <c r="H114" s="278" t="s">
        <v>935</v>
      </c>
      <c r="I114" s="278"/>
      <c r="J114" s="278" t="s">
        <v>944</v>
      </c>
      <c r="K114" s="277"/>
      <c r="L114" s="292"/>
      <c r="M114" s="292"/>
      <c r="N114" s="292"/>
      <c r="O114" s="292"/>
      <c r="P114" s="292"/>
      <c r="Q114" s="292"/>
      <c r="R114" s="292"/>
      <c r="S114" s="292"/>
    </row>
    <row r="115" spans="1:19" ht="45">
      <c r="A115" s="258" t="s">
        <v>676</v>
      </c>
      <c r="B115" s="248">
        <v>140</v>
      </c>
      <c r="C115" s="273" t="s">
        <v>53</v>
      </c>
      <c r="D115" s="250" t="s">
        <v>834</v>
      </c>
      <c r="E115" s="264" t="s">
        <v>833</v>
      </c>
      <c r="F115" s="285" t="s">
        <v>755</v>
      </c>
      <c r="G115" s="277" t="s">
        <v>905</v>
      </c>
      <c r="H115" s="278" t="s">
        <v>935</v>
      </c>
      <c r="I115" s="278"/>
      <c r="J115" s="278" t="s">
        <v>944</v>
      </c>
      <c r="K115" s="277"/>
      <c r="L115" s="292"/>
      <c r="M115" s="292"/>
      <c r="N115" s="292"/>
      <c r="O115" s="292"/>
      <c r="P115" s="292"/>
      <c r="Q115" s="292"/>
      <c r="R115" s="292"/>
      <c r="S115" s="292"/>
    </row>
    <row r="116" spans="1:19" ht="45">
      <c r="A116" s="261" t="s">
        <v>676</v>
      </c>
      <c r="B116" s="248">
        <v>135</v>
      </c>
      <c r="C116" s="273" t="s">
        <v>37</v>
      </c>
      <c r="D116" s="255" t="s">
        <v>834</v>
      </c>
      <c r="E116" s="267" t="s">
        <v>833</v>
      </c>
      <c r="F116" s="285" t="s">
        <v>755</v>
      </c>
      <c r="G116" s="277" t="s">
        <v>898</v>
      </c>
      <c r="H116" s="278" t="s">
        <v>899</v>
      </c>
      <c r="I116" s="278"/>
      <c r="J116" s="278" t="s">
        <v>944</v>
      </c>
      <c r="K116" s="277"/>
      <c r="L116" s="292"/>
      <c r="M116" s="292"/>
      <c r="N116" s="292"/>
      <c r="O116" s="292"/>
      <c r="P116" s="292"/>
      <c r="Q116" s="292"/>
      <c r="R116" s="292"/>
      <c r="S116" s="292"/>
    </row>
    <row r="117" spans="1:19" ht="45">
      <c r="A117" s="261" t="s">
        <v>676</v>
      </c>
      <c r="B117" s="248">
        <v>136</v>
      </c>
      <c r="C117" s="273" t="s">
        <v>39</v>
      </c>
      <c r="D117" s="255" t="s">
        <v>834</v>
      </c>
      <c r="E117" s="267" t="s">
        <v>833</v>
      </c>
      <c r="F117" s="285" t="s">
        <v>755</v>
      </c>
      <c r="G117" s="277" t="s">
        <v>898</v>
      </c>
      <c r="H117" s="278" t="s">
        <v>899</v>
      </c>
      <c r="I117" s="278"/>
      <c r="J117" s="278" t="s">
        <v>944</v>
      </c>
      <c r="K117" s="277"/>
      <c r="L117" s="292"/>
      <c r="M117" s="292"/>
      <c r="N117" s="292"/>
      <c r="O117" s="292"/>
      <c r="P117" s="292"/>
      <c r="Q117" s="292"/>
      <c r="R117" s="292"/>
      <c r="S117" s="292"/>
    </row>
    <row r="118" spans="1:19" ht="45">
      <c r="A118" s="259" t="s">
        <v>676</v>
      </c>
      <c r="B118" s="248">
        <v>144</v>
      </c>
      <c r="C118" s="273" t="s">
        <v>65</v>
      </c>
      <c r="D118" s="252" t="s">
        <v>834</v>
      </c>
      <c r="E118" s="265" t="s">
        <v>833</v>
      </c>
      <c r="F118" s="285" t="s">
        <v>755</v>
      </c>
      <c r="G118" s="277" t="s">
        <v>898</v>
      </c>
      <c r="H118" s="278" t="s">
        <v>899</v>
      </c>
      <c r="I118" s="278"/>
      <c r="J118" s="278" t="s">
        <v>944</v>
      </c>
      <c r="K118" s="277"/>
      <c r="L118" s="292"/>
      <c r="M118" s="292"/>
      <c r="N118" s="292"/>
      <c r="O118" s="292"/>
      <c r="P118" s="292"/>
      <c r="Q118" s="292"/>
      <c r="R118" s="292"/>
      <c r="S118" s="292"/>
    </row>
    <row r="119" spans="1:19" ht="45">
      <c r="A119" s="259" t="s">
        <v>676</v>
      </c>
      <c r="B119" s="248">
        <v>145</v>
      </c>
      <c r="C119" s="273" t="s">
        <v>66</v>
      </c>
      <c r="D119" s="252" t="s">
        <v>834</v>
      </c>
      <c r="E119" s="265" t="s">
        <v>833</v>
      </c>
      <c r="F119" s="285" t="e">
        <f>+VLOOKUP(B119,#REF!,7)</f>
        <v>#REF!</v>
      </c>
      <c r="G119" s="277" t="s">
        <v>898</v>
      </c>
      <c r="H119" s="278" t="s">
        <v>899</v>
      </c>
      <c r="I119" s="278"/>
      <c r="J119" s="278" t="s">
        <v>944</v>
      </c>
      <c r="K119" s="277"/>
      <c r="L119" s="292"/>
      <c r="M119" s="292"/>
      <c r="N119" s="292"/>
      <c r="O119" s="292"/>
      <c r="P119" s="292"/>
      <c r="Q119" s="292"/>
      <c r="R119" s="292"/>
      <c r="S119" s="292"/>
    </row>
    <row r="120" spans="1:19" ht="30">
      <c r="A120" s="259" t="s">
        <v>678</v>
      </c>
      <c r="B120" s="248">
        <v>79</v>
      </c>
      <c r="C120" s="272" t="s">
        <v>792</v>
      </c>
      <c r="D120" s="252" t="s">
        <v>832</v>
      </c>
      <c r="E120" s="265" t="s">
        <v>833</v>
      </c>
      <c r="F120" s="283" t="s">
        <v>753</v>
      </c>
      <c r="G120" s="277" t="s">
        <v>866</v>
      </c>
      <c r="H120" s="278" t="s">
        <v>890</v>
      </c>
      <c r="I120" s="278"/>
      <c r="J120" s="278" t="s">
        <v>942</v>
      </c>
      <c r="K120" s="278"/>
      <c r="L120" s="292"/>
      <c r="M120" s="292"/>
      <c r="N120" s="292"/>
      <c r="O120" s="292"/>
      <c r="P120" s="292"/>
      <c r="Q120" s="292"/>
      <c r="R120" s="292"/>
      <c r="S120" s="292"/>
    </row>
    <row r="121" spans="1:19" ht="92.25">
      <c r="A121" s="260" t="s">
        <v>678</v>
      </c>
      <c r="B121" s="251">
        <v>35</v>
      </c>
      <c r="C121" s="276" t="s">
        <v>268</v>
      </c>
      <c r="D121" s="253" t="s">
        <v>834</v>
      </c>
      <c r="E121" s="266" t="s">
        <v>833</v>
      </c>
      <c r="F121" s="286" t="s">
        <v>754</v>
      </c>
      <c r="G121" s="277" t="s">
        <v>912</v>
      </c>
      <c r="H121" s="278" t="s">
        <v>937</v>
      </c>
      <c r="I121" s="278"/>
      <c r="J121" s="278" t="s">
        <v>967</v>
      </c>
      <c r="K121" s="277" t="s">
        <v>971</v>
      </c>
      <c r="L121" s="292"/>
      <c r="M121" s="292"/>
      <c r="N121" s="292"/>
      <c r="O121" s="292"/>
      <c r="P121" s="292"/>
      <c r="Q121" s="292"/>
      <c r="R121" s="292"/>
      <c r="S121" s="292"/>
    </row>
    <row r="122" spans="1:19" ht="92.25">
      <c r="A122" s="260" t="s">
        <v>678</v>
      </c>
      <c r="B122" s="251">
        <v>24</v>
      </c>
      <c r="C122" s="276" t="s">
        <v>228</v>
      </c>
      <c r="D122" s="253" t="s">
        <v>834</v>
      </c>
      <c r="E122" s="266" t="s">
        <v>833</v>
      </c>
      <c r="F122" s="286" t="s">
        <v>754</v>
      </c>
      <c r="G122" s="277" t="s">
        <v>912</v>
      </c>
      <c r="H122" s="278" t="s">
        <v>937</v>
      </c>
      <c r="I122" s="278"/>
      <c r="J122" s="278" t="s">
        <v>960</v>
      </c>
      <c r="K122" s="277" t="s">
        <v>971</v>
      </c>
      <c r="L122" s="292"/>
      <c r="M122" s="292"/>
      <c r="N122" s="292"/>
      <c r="O122" s="292"/>
      <c r="P122" s="292"/>
      <c r="Q122" s="292"/>
      <c r="R122" s="292"/>
      <c r="S122" s="292"/>
    </row>
    <row r="123" spans="1:19" ht="60.75">
      <c r="A123" s="260" t="s">
        <v>678</v>
      </c>
      <c r="B123" s="251">
        <v>27</v>
      </c>
      <c r="C123" s="276" t="s">
        <v>235</v>
      </c>
      <c r="D123" s="253" t="s">
        <v>834</v>
      </c>
      <c r="E123" s="266" t="s">
        <v>833</v>
      </c>
      <c r="F123" s="286" t="s">
        <v>754</v>
      </c>
      <c r="G123" s="277" t="s">
        <v>912</v>
      </c>
      <c r="H123" s="278" t="s">
        <v>938</v>
      </c>
      <c r="I123" s="278"/>
      <c r="J123" s="278" t="s">
        <v>967</v>
      </c>
      <c r="K123" s="277" t="s">
        <v>971</v>
      </c>
      <c r="L123" s="292"/>
      <c r="M123" s="292"/>
      <c r="N123" s="292"/>
      <c r="O123" s="292"/>
      <c r="P123" s="292"/>
      <c r="Q123" s="292"/>
      <c r="R123" s="292"/>
      <c r="S123" s="292"/>
    </row>
    <row r="124" spans="1:19" ht="60.75">
      <c r="A124" s="258" t="s">
        <v>678</v>
      </c>
      <c r="B124" s="251">
        <v>67</v>
      </c>
      <c r="C124" s="276" t="s">
        <v>914</v>
      </c>
      <c r="D124" s="250" t="s">
        <v>834</v>
      </c>
      <c r="E124" s="264" t="s">
        <v>833</v>
      </c>
      <c r="F124" s="286" t="s">
        <v>754</v>
      </c>
      <c r="G124" s="277" t="s">
        <v>912</v>
      </c>
      <c r="H124" s="278" t="s">
        <v>938</v>
      </c>
      <c r="I124" s="278"/>
      <c r="J124" s="278" t="s">
        <v>953</v>
      </c>
      <c r="K124" s="277" t="s">
        <v>954</v>
      </c>
      <c r="L124" s="292"/>
      <c r="M124" s="292"/>
      <c r="N124" s="292"/>
      <c r="O124" s="292"/>
      <c r="P124" s="292"/>
      <c r="Q124" s="292"/>
      <c r="R124" s="292"/>
      <c r="S124" s="292"/>
    </row>
    <row r="125" spans="1:19" ht="60.75">
      <c r="A125" s="259" t="s">
        <v>678</v>
      </c>
      <c r="B125" s="248">
        <v>72</v>
      </c>
      <c r="C125" s="276" t="s">
        <v>513</v>
      </c>
      <c r="D125" s="252" t="s">
        <v>834</v>
      </c>
      <c r="E125" s="265" t="s">
        <v>833</v>
      </c>
      <c r="F125" s="286" t="s">
        <v>754</v>
      </c>
      <c r="G125" s="277" t="s">
        <v>912</v>
      </c>
      <c r="H125" s="278" t="s">
        <v>938</v>
      </c>
      <c r="I125" s="278"/>
      <c r="J125" s="278" t="s">
        <v>953</v>
      </c>
      <c r="K125" s="277"/>
      <c r="L125" s="292"/>
      <c r="M125" s="292"/>
      <c r="N125" s="292"/>
      <c r="O125" s="292"/>
      <c r="P125" s="292"/>
      <c r="Q125" s="292"/>
      <c r="R125" s="292"/>
      <c r="S125" s="292"/>
    </row>
    <row r="126" spans="1:19" ht="60.75">
      <c r="A126" s="259" t="s">
        <v>678</v>
      </c>
      <c r="B126" s="248">
        <v>108</v>
      </c>
      <c r="C126" s="276" t="s">
        <v>589</v>
      </c>
      <c r="D126" s="252" t="s">
        <v>834</v>
      </c>
      <c r="E126" s="265" t="s">
        <v>833</v>
      </c>
      <c r="F126" s="286" t="s">
        <v>754</v>
      </c>
      <c r="G126" s="277" t="s">
        <v>912</v>
      </c>
      <c r="H126" s="278" t="s">
        <v>938</v>
      </c>
      <c r="I126" s="278"/>
      <c r="J126" s="278" t="s">
        <v>972</v>
      </c>
      <c r="K126" s="278"/>
      <c r="L126" s="292"/>
      <c r="M126" s="292"/>
      <c r="N126" s="292"/>
      <c r="O126" s="292"/>
      <c r="P126" s="292"/>
      <c r="Q126" s="292"/>
      <c r="R126" s="292"/>
      <c r="S126" s="292"/>
    </row>
    <row r="127" spans="1:19" ht="92.25">
      <c r="A127" s="258" t="s">
        <v>678</v>
      </c>
      <c r="B127" s="248">
        <v>115</v>
      </c>
      <c r="C127" s="276" t="s">
        <v>597</v>
      </c>
      <c r="D127" s="250" t="s">
        <v>834</v>
      </c>
      <c r="E127" s="264" t="s">
        <v>833</v>
      </c>
      <c r="F127" s="286" t="s">
        <v>754</v>
      </c>
      <c r="G127" s="277" t="s">
        <v>912</v>
      </c>
      <c r="H127" s="278" t="s">
        <v>937</v>
      </c>
      <c r="I127" s="278"/>
      <c r="J127" s="278"/>
      <c r="K127" s="277" t="s">
        <v>915</v>
      </c>
      <c r="L127" s="292"/>
      <c r="M127" s="292"/>
      <c r="N127" s="292"/>
      <c r="O127" s="292"/>
      <c r="P127" s="292"/>
      <c r="Q127" s="292"/>
      <c r="R127" s="292"/>
      <c r="S127" s="292"/>
    </row>
    <row r="128" spans="1:19" ht="92.25">
      <c r="A128" s="259" t="s">
        <v>678</v>
      </c>
      <c r="B128" s="248">
        <v>116</v>
      </c>
      <c r="C128" s="276" t="s">
        <v>602</v>
      </c>
      <c r="D128" s="252" t="s">
        <v>834</v>
      </c>
      <c r="E128" s="265" t="s">
        <v>833</v>
      </c>
      <c r="F128" s="286" t="s">
        <v>754</v>
      </c>
      <c r="G128" s="277" t="s">
        <v>912</v>
      </c>
      <c r="H128" s="278" t="s">
        <v>937</v>
      </c>
      <c r="I128" s="278"/>
      <c r="J128" s="278" t="s">
        <v>944</v>
      </c>
      <c r="K128" s="277" t="s">
        <v>973</v>
      </c>
      <c r="L128" s="292"/>
      <c r="M128" s="292"/>
      <c r="N128" s="292"/>
      <c r="O128" s="292"/>
      <c r="P128" s="292"/>
      <c r="Q128" s="292"/>
      <c r="R128" s="292"/>
      <c r="S128" s="292"/>
    </row>
    <row r="129" spans="1:19" ht="60.75">
      <c r="A129" s="259" t="s">
        <v>678</v>
      </c>
      <c r="B129" s="248">
        <v>119</v>
      </c>
      <c r="C129" s="276" t="s">
        <v>619</v>
      </c>
      <c r="D129" s="252" t="s">
        <v>834</v>
      </c>
      <c r="E129" s="265" t="s">
        <v>833</v>
      </c>
      <c r="F129" s="286" t="s">
        <v>754</v>
      </c>
      <c r="G129" s="277" t="s">
        <v>912</v>
      </c>
      <c r="H129" s="278" t="s">
        <v>938</v>
      </c>
      <c r="I129" s="278"/>
      <c r="J129" s="278" t="s">
        <v>944</v>
      </c>
      <c r="K129" s="277" t="s">
        <v>973</v>
      </c>
      <c r="L129" s="292"/>
      <c r="M129" s="292"/>
      <c r="N129" s="292"/>
      <c r="O129" s="292"/>
      <c r="P129" s="292"/>
      <c r="Q129" s="292"/>
      <c r="R129" s="292"/>
      <c r="S129" s="292"/>
    </row>
    <row r="130" spans="1:19" ht="92.25">
      <c r="A130" s="258" t="s">
        <v>678</v>
      </c>
      <c r="B130" s="248">
        <v>132</v>
      </c>
      <c r="C130" s="276" t="s">
        <v>30</v>
      </c>
      <c r="D130" s="250" t="s">
        <v>834</v>
      </c>
      <c r="E130" s="264" t="s">
        <v>833</v>
      </c>
      <c r="F130" s="286" t="s">
        <v>754</v>
      </c>
      <c r="G130" s="277" t="s">
        <v>912</v>
      </c>
      <c r="H130" s="278" t="s">
        <v>937</v>
      </c>
      <c r="I130" s="278"/>
      <c r="J130" s="278" t="s">
        <v>944</v>
      </c>
      <c r="K130" s="277" t="s">
        <v>973</v>
      </c>
      <c r="L130" s="292"/>
      <c r="M130" s="292"/>
      <c r="N130" s="292"/>
      <c r="O130" s="292"/>
      <c r="P130" s="292"/>
      <c r="Q130" s="292"/>
      <c r="R130" s="292"/>
      <c r="S130" s="292"/>
    </row>
    <row r="131" spans="1:19" ht="60.75">
      <c r="A131" s="260" t="s">
        <v>678</v>
      </c>
      <c r="B131" s="251">
        <v>31</v>
      </c>
      <c r="C131" s="273" t="s">
        <v>247</v>
      </c>
      <c r="D131" s="253" t="s">
        <v>834</v>
      </c>
      <c r="E131" s="266" t="s">
        <v>833</v>
      </c>
      <c r="F131" s="285" t="s">
        <v>755</v>
      </c>
      <c r="G131" s="277" t="s">
        <v>912</v>
      </c>
      <c r="H131" s="278" t="s">
        <v>913</v>
      </c>
      <c r="I131" s="278"/>
      <c r="J131" s="278" t="s">
        <v>941</v>
      </c>
      <c r="K131" s="279" t="s">
        <v>964</v>
      </c>
      <c r="L131" s="292"/>
      <c r="M131" s="292"/>
      <c r="N131" s="292"/>
      <c r="O131" s="292"/>
      <c r="P131" s="292"/>
      <c r="Q131" s="292"/>
      <c r="R131" s="292"/>
      <c r="S131" s="292"/>
    </row>
    <row r="132" spans="1:19" ht="60.75">
      <c r="A132" s="260" t="s">
        <v>678</v>
      </c>
      <c r="B132" s="251">
        <v>34</v>
      </c>
      <c r="C132" s="273" t="s">
        <v>261</v>
      </c>
      <c r="D132" s="253" t="s">
        <v>834</v>
      </c>
      <c r="E132" s="266" t="s">
        <v>833</v>
      </c>
      <c r="F132" s="285" t="s">
        <v>755</v>
      </c>
      <c r="G132" s="277" t="s">
        <v>912</v>
      </c>
      <c r="H132" s="278" t="s">
        <v>913</v>
      </c>
      <c r="I132" s="278"/>
      <c r="J132" s="278" t="s">
        <v>941</v>
      </c>
      <c r="K132" s="279" t="s">
        <v>964</v>
      </c>
      <c r="L132" s="292"/>
      <c r="M132" s="292"/>
      <c r="N132" s="292"/>
      <c r="O132" s="292"/>
      <c r="P132" s="292"/>
      <c r="Q132" s="292"/>
      <c r="R132" s="292"/>
      <c r="S132" s="292"/>
    </row>
    <row r="133" spans="1:19" ht="60.75">
      <c r="A133" s="260" t="s">
        <v>678</v>
      </c>
      <c r="B133" s="251">
        <v>36</v>
      </c>
      <c r="C133" s="273" t="s">
        <v>270</v>
      </c>
      <c r="D133" s="253" t="s">
        <v>834</v>
      </c>
      <c r="E133" s="266" t="s">
        <v>833</v>
      </c>
      <c r="F133" s="285" t="s">
        <v>755</v>
      </c>
      <c r="G133" s="277" t="s">
        <v>912</v>
      </c>
      <c r="H133" s="278" t="s">
        <v>913</v>
      </c>
      <c r="I133" s="278"/>
      <c r="J133" s="278" t="s">
        <v>941</v>
      </c>
      <c r="K133" s="279" t="s">
        <v>646</v>
      </c>
      <c r="L133" s="292"/>
      <c r="M133" s="292"/>
      <c r="N133" s="292"/>
      <c r="O133" s="292"/>
      <c r="P133" s="292"/>
      <c r="Q133" s="292"/>
      <c r="R133" s="292"/>
      <c r="S133" s="292"/>
    </row>
    <row r="134" spans="1:19" ht="60.75">
      <c r="A134" s="260" t="s">
        <v>678</v>
      </c>
      <c r="B134" s="251">
        <v>37</v>
      </c>
      <c r="C134" s="273" t="s">
        <v>392</v>
      </c>
      <c r="D134" s="253" t="s">
        <v>834</v>
      </c>
      <c r="E134" s="266" t="s">
        <v>833</v>
      </c>
      <c r="F134" s="285" t="s">
        <v>755</v>
      </c>
      <c r="G134" s="277" t="s">
        <v>912</v>
      </c>
      <c r="H134" s="278" t="s">
        <v>913</v>
      </c>
      <c r="I134" s="278"/>
      <c r="J134" s="278" t="s">
        <v>941</v>
      </c>
      <c r="K134" s="279" t="s">
        <v>964</v>
      </c>
      <c r="L134" s="292"/>
      <c r="M134" s="292"/>
      <c r="N134" s="292"/>
      <c r="O134" s="292"/>
      <c r="P134" s="292"/>
      <c r="Q134" s="292"/>
      <c r="R134" s="292"/>
      <c r="S134" s="292"/>
    </row>
    <row r="135" spans="1:19" ht="60.75">
      <c r="A135" s="260" t="s">
        <v>678</v>
      </c>
      <c r="B135" s="251">
        <v>38</v>
      </c>
      <c r="C135" s="273" t="s">
        <v>272</v>
      </c>
      <c r="D135" s="253" t="s">
        <v>834</v>
      </c>
      <c r="E135" s="266" t="s">
        <v>833</v>
      </c>
      <c r="F135" s="285" t="s">
        <v>755</v>
      </c>
      <c r="G135" s="277" t="s">
        <v>912</v>
      </c>
      <c r="H135" s="278" t="s">
        <v>913</v>
      </c>
      <c r="I135" s="278"/>
      <c r="J135" s="278" t="s">
        <v>941</v>
      </c>
      <c r="K135" s="279" t="s">
        <v>955</v>
      </c>
      <c r="L135" s="292"/>
      <c r="M135" s="292"/>
      <c r="N135" s="292"/>
      <c r="O135" s="292"/>
      <c r="P135" s="292"/>
      <c r="Q135" s="292"/>
      <c r="R135" s="292"/>
      <c r="S135" s="292"/>
    </row>
    <row r="136" spans="1:19" ht="60.75">
      <c r="A136" s="258" t="s">
        <v>678</v>
      </c>
      <c r="B136" s="251">
        <v>39</v>
      </c>
      <c r="C136" s="273" t="s">
        <v>275</v>
      </c>
      <c r="D136" s="250" t="s">
        <v>834</v>
      </c>
      <c r="E136" s="264" t="s">
        <v>833</v>
      </c>
      <c r="F136" s="285" t="s">
        <v>755</v>
      </c>
      <c r="G136" s="277" t="s">
        <v>912</v>
      </c>
      <c r="H136" s="278" t="s">
        <v>913</v>
      </c>
      <c r="I136" s="278"/>
      <c r="J136" s="278" t="s">
        <v>941</v>
      </c>
      <c r="K136" s="279" t="s">
        <v>646</v>
      </c>
      <c r="L136" s="292"/>
      <c r="M136" s="292"/>
      <c r="N136" s="292"/>
      <c r="O136" s="292"/>
      <c r="P136" s="292"/>
      <c r="Q136" s="292"/>
      <c r="R136" s="292"/>
      <c r="S136" s="292"/>
    </row>
    <row r="137" spans="1:19" ht="60.75">
      <c r="A137" s="258" t="s">
        <v>678</v>
      </c>
      <c r="B137" s="251">
        <v>40</v>
      </c>
      <c r="C137" s="273" t="s">
        <v>395</v>
      </c>
      <c r="D137" s="250" t="s">
        <v>834</v>
      </c>
      <c r="E137" s="264" t="s">
        <v>833</v>
      </c>
      <c r="F137" s="285" t="s">
        <v>755</v>
      </c>
      <c r="G137" s="277" t="s">
        <v>912</v>
      </c>
      <c r="H137" s="278" t="s">
        <v>913</v>
      </c>
      <c r="I137" s="278"/>
      <c r="J137" s="278" t="s">
        <v>941</v>
      </c>
      <c r="K137" s="279" t="s">
        <v>646</v>
      </c>
      <c r="L137" s="292"/>
      <c r="M137" s="292"/>
      <c r="N137" s="292"/>
      <c r="O137" s="292"/>
      <c r="P137" s="292"/>
      <c r="Q137" s="292"/>
      <c r="R137" s="292"/>
      <c r="S137" s="292"/>
    </row>
    <row r="138" spans="1:19" ht="60.75">
      <c r="A138" s="258" t="s">
        <v>678</v>
      </c>
      <c r="B138" s="251">
        <v>41</v>
      </c>
      <c r="C138" s="273" t="s">
        <v>398</v>
      </c>
      <c r="D138" s="250" t="s">
        <v>834</v>
      </c>
      <c r="E138" s="264" t="s">
        <v>833</v>
      </c>
      <c r="F138" s="285" t="s">
        <v>755</v>
      </c>
      <c r="G138" s="277" t="s">
        <v>912</v>
      </c>
      <c r="H138" s="278" t="s">
        <v>913</v>
      </c>
      <c r="I138" s="278"/>
      <c r="J138" s="278" t="s">
        <v>941</v>
      </c>
      <c r="K138" s="279" t="s">
        <v>964</v>
      </c>
      <c r="L138" s="292"/>
      <c r="M138" s="292"/>
      <c r="N138" s="292"/>
      <c r="O138" s="292"/>
      <c r="P138" s="292"/>
      <c r="Q138" s="292"/>
      <c r="R138" s="292"/>
      <c r="S138" s="292"/>
    </row>
    <row r="139" spans="1:19" ht="60.75">
      <c r="A139" s="258" t="s">
        <v>678</v>
      </c>
      <c r="B139" s="251">
        <v>42</v>
      </c>
      <c r="C139" s="273" t="s">
        <v>401</v>
      </c>
      <c r="D139" s="250" t="s">
        <v>834</v>
      </c>
      <c r="E139" s="264" t="s">
        <v>833</v>
      </c>
      <c r="F139" s="285" t="s">
        <v>755</v>
      </c>
      <c r="G139" s="277" t="s">
        <v>912</v>
      </c>
      <c r="H139" s="278" t="s">
        <v>913</v>
      </c>
      <c r="I139" s="278"/>
      <c r="J139" s="278" t="s">
        <v>944</v>
      </c>
      <c r="K139" s="279"/>
      <c r="L139" s="292"/>
      <c r="M139" s="292"/>
      <c r="N139" s="292"/>
      <c r="O139" s="292"/>
      <c r="P139" s="292"/>
      <c r="Q139" s="292"/>
      <c r="R139" s="292"/>
      <c r="S139" s="292"/>
    </row>
    <row r="140" spans="1:19" ht="60.75">
      <c r="A140" s="258" t="s">
        <v>678</v>
      </c>
      <c r="B140" s="251">
        <v>43</v>
      </c>
      <c r="C140" s="273" t="s">
        <v>404</v>
      </c>
      <c r="D140" s="250" t="s">
        <v>834</v>
      </c>
      <c r="E140" s="264" t="s">
        <v>833</v>
      </c>
      <c r="F140" s="285" t="s">
        <v>755</v>
      </c>
      <c r="G140" s="277" t="s">
        <v>912</v>
      </c>
      <c r="H140" s="278" t="s">
        <v>913</v>
      </c>
      <c r="I140" s="278"/>
      <c r="J140" s="278" t="s">
        <v>941</v>
      </c>
      <c r="K140" s="279" t="s">
        <v>915</v>
      </c>
      <c r="L140" s="292"/>
      <c r="M140" s="292"/>
      <c r="N140" s="292"/>
      <c r="O140" s="292"/>
      <c r="P140" s="292"/>
      <c r="Q140" s="292"/>
      <c r="R140" s="292"/>
      <c r="S140" s="292"/>
    </row>
    <row r="141" spans="1:19" ht="60.75">
      <c r="A141" s="258" t="s">
        <v>678</v>
      </c>
      <c r="B141" s="248">
        <v>54</v>
      </c>
      <c r="C141" s="273" t="s">
        <v>142</v>
      </c>
      <c r="D141" s="250" t="s">
        <v>834</v>
      </c>
      <c r="E141" s="264" t="s">
        <v>833</v>
      </c>
      <c r="F141" s="285" t="s">
        <v>755</v>
      </c>
      <c r="G141" s="277" t="s">
        <v>912</v>
      </c>
      <c r="H141" s="278" t="s">
        <v>913</v>
      </c>
      <c r="I141" s="278"/>
      <c r="J141" s="278" t="s">
        <v>960</v>
      </c>
      <c r="K141" s="277" t="s">
        <v>974</v>
      </c>
      <c r="L141" s="292"/>
      <c r="M141" s="292"/>
      <c r="N141" s="292"/>
      <c r="O141" s="292"/>
      <c r="P141" s="292"/>
      <c r="Q141" s="292"/>
      <c r="R141" s="292"/>
      <c r="S141" s="292"/>
    </row>
    <row r="142" spans="1:19" ht="60.75">
      <c r="A142" s="259" t="s">
        <v>678</v>
      </c>
      <c r="B142" s="248">
        <v>55</v>
      </c>
      <c r="C142" s="273" t="s">
        <v>144</v>
      </c>
      <c r="D142" s="252" t="s">
        <v>834</v>
      </c>
      <c r="E142" s="265" t="s">
        <v>833</v>
      </c>
      <c r="F142" s="285" t="s">
        <v>755</v>
      </c>
      <c r="G142" s="277" t="s">
        <v>912</v>
      </c>
      <c r="H142" s="278" t="s">
        <v>913</v>
      </c>
      <c r="I142" s="278"/>
      <c r="J142" s="278" t="s">
        <v>960</v>
      </c>
      <c r="K142" s="277" t="s">
        <v>915</v>
      </c>
      <c r="L142" s="292"/>
      <c r="M142" s="292"/>
      <c r="N142" s="292"/>
      <c r="O142" s="292"/>
      <c r="P142" s="292"/>
      <c r="Q142" s="292"/>
      <c r="R142" s="292"/>
      <c r="S142" s="292"/>
    </row>
    <row r="143" spans="1:19" ht="92.25">
      <c r="A143" s="258" t="s">
        <v>678</v>
      </c>
      <c r="B143" s="248">
        <v>118</v>
      </c>
      <c r="C143" s="273" t="s">
        <v>614</v>
      </c>
      <c r="D143" s="250" t="s">
        <v>834</v>
      </c>
      <c r="E143" s="264" t="s">
        <v>833</v>
      </c>
      <c r="F143" s="285" t="s">
        <v>755</v>
      </c>
      <c r="G143" s="277" t="s">
        <v>912</v>
      </c>
      <c r="H143" s="278" t="s">
        <v>937</v>
      </c>
      <c r="I143" s="278"/>
      <c r="J143" s="278" t="s">
        <v>944</v>
      </c>
      <c r="K143" s="277" t="s">
        <v>973</v>
      </c>
      <c r="L143" s="292"/>
      <c r="M143" s="292"/>
      <c r="N143" s="292"/>
      <c r="O143" s="292"/>
      <c r="P143" s="292"/>
      <c r="Q143" s="292"/>
      <c r="R143" s="292"/>
      <c r="S143" s="292"/>
    </row>
    <row r="144" spans="1:19" ht="92.25">
      <c r="A144" s="259" t="s">
        <v>678</v>
      </c>
      <c r="B144" s="248">
        <v>120</v>
      </c>
      <c r="C144" s="273" t="s">
        <v>625</v>
      </c>
      <c r="D144" s="252" t="s">
        <v>834</v>
      </c>
      <c r="E144" s="265" t="s">
        <v>833</v>
      </c>
      <c r="F144" s="285" t="s">
        <v>755</v>
      </c>
      <c r="G144" s="277" t="s">
        <v>912</v>
      </c>
      <c r="H144" s="278" t="s">
        <v>937</v>
      </c>
      <c r="I144" s="278"/>
      <c r="J144" s="278" t="s">
        <v>944</v>
      </c>
      <c r="K144" s="277" t="s">
        <v>973</v>
      </c>
      <c r="L144" s="292"/>
      <c r="M144" s="292"/>
      <c r="N144" s="292"/>
      <c r="O144" s="292"/>
      <c r="P144" s="292"/>
      <c r="Q144" s="292"/>
      <c r="R144" s="292"/>
      <c r="S144" s="292"/>
    </row>
    <row r="145" spans="1:19" ht="92.25">
      <c r="A145" s="259" t="s">
        <v>678</v>
      </c>
      <c r="B145" s="248">
        <v>121</v>
      </c>
      <c r="C145" s="273" t="s">
        <v>630</v>
      </c>
      <c r="D145" s="252" t="s">
        <v>834</v>
      </c>
      <c r="E145" s="265" t="s">
        <v>833</v>
      </c>
      <c r="F145" s="285" t="s">
        <v>755</v>
      </c>
      <c r="G145" s="277" t="s">
        <v>912</v>
      </c>
      <c r="H145" s="278" t="s">
        <v>937</v>
      </c>
      <c r="I145" s="278"/>
      <c r="J145" s="278" t="s">
        <v>944</v>
      </c>
      <c r="K145" s="277" t="s">
        <v>973</v>
      </c>
      <c r="L145" s="292"/>
      <c r="M145" s="292"/>
      <c r="N145" s="292"/>
      <c r="O145" s="292"/>
      <c r="P145" s="292"/>
      <c r="Q145" s="292"/>
      <c r="R145" s="292"/>
      <c r="S145" s="292"/>
    </row>
    <row r="146" spans="1:19" ht="60.75">
      <c r="A146" s="259" t="s">
        <v>678</v>
      </c>
      <c r="B146" s="248">
        <v>125</v>
      </c>
      <c r="C146" s="273" t="s">
        <v>939</v>
      </c>
      <c r="D146" s="252" t="s">
        <v>834</v>
      </c>
      <c r="E146" s="265" t="s">
        <v>833</v>
      </c>
      <c r="F146" s="285" t="s">
        <v>755</v>
      </c>
      <c r="G146" s="277" t="s">
        <v>912</v>
      </c>
      <c r="H146" s="278" t="s">
        <v>979</v>
      </c>
      <c r="I146" s="278"/>
      <c r="J146" s="278" t="s">
        <v>944</v>
      </c>
      <c r="K146" s="277" t="s">
        <v>973</v>
      </c>
      <c r="L146" s="292"/>
      <c r="M146" s="292"/>
      <c r="N146" s="292"/>
      <c r="O146" s="292"/>
      <c r="P146" s="292"/>
      <c r="Q146" s="292"/>
      <c r="R146" s="292"/>
      <c r="S146" s="292"/>
    </row>
    <row r="147" spans="1:19" ht="60.75">
      <c r="A147" s="259" t="s">
        <v>678</v>
      </c>
      <c r="B147" s="248">
        <v>138</v>
      </c>
      <c r="C147" s="273" t="s">
        <v>44</v>
      </c>
      <c r="D147" s="252" t="s">
        <v>834</v>
      </c>
      <c r="E147" s="265" t="s">
        <v>833</v>
      </c>
      <c r="F147" s="285" t="s">
        <v>755</v>
      </c>
      <c r="G147" s="277" t="s">
        <v>912</v>
      </c>
      <c r="H147" s="278" t="s">
        <v>913</v>
      </c>
      <c r="I147" s="278"/>
      <c r="J147" s="278" t="s">
        <v>944</v>
      </c>
      <c r="K147" s="277" t="s">
        <v>973</v>
      </c>
      <c r="L147" s="292"/>
      <c r="M147" s="292"/>
      <c r="N147" s="292"/>
      <c r="O147" s="292"/>
      <c r="P147" s="292"/>
      <c r="Q147" s="292"/>
      <c r="R147" s="292"/>
      <c r="S147" s="292"/>
    </row>
  </sheetData>
  <autoFilter ref="A2:S147"/>
  <conditionalFormatting sqref="A47:A85 A3:A45 A87:A147">
    <cfRule type="cellIs" dxfId="5" priority="6" stopIfTrue="1" operator="equal">
      <formula>"Nominal"</formula>
    </cfRule>
    <cfRule type="cellIs" dxfId="4" priority="7" stopIfTrue="1" operator="equal">
      <formula>"Cardinal"</formula>
    </cfRule>
  </conditionalFormatting>
  <conditionalFormatting sqref="A46">
    <cfRule type="cellIs" dxfId="3" priority="4" stopIfTrue="1" operator="equal">
      <formula>"Nominal"</formula>
    </cfRule>
    <cfRule type="cellIs" dxfId="2" priority="5" stopIfTrue="1" operator="equal">
      <formula>"Cardinal"</formula>
    </cfRule>
  </conditionalFormatting>
  <conditionalFormatting sqref="A86">
    <cfRule type="cellIs" dxfId="1" priority="2" stopIfTrue="1" operator="equal">
      <formula>"Nominal"</formula>
    </cfRule>
    <cfRule type="cellIs" dxfId="0" priority="3" stopIfTrue="1" operator="equal">
      <formula>"Cardinal"</formula>
    </cfRule>
  </conditionalFormatting>
  <printOptions horizontalCentered="1" verticalCentered="1"/>
  <pageMargins left="0.31496062992125984" right="0.31496062992125984" top="0.35433070866141736" bottom="0.35433070866141736" header="0.31496062992125984" footer="0.31496062992125984"/>
  <pageSetup paperSize="9" scale="31" fitToHeight="3"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B18"/>
  <sheetViews>
    <sheetView zoomScale="130" zoomScaleNormal="130" workbookViewId="0">
      <selection activeCell="B27" sqref="B27"/>
    </sheetView>
  </sheetViews>
  <sheetFormatPr baseColWidth="10" defaultRowHeight="16.5"/>
  <cols>
    <col min="1" max="1" width="14.140625" style="215" bestFit="1" customWidth="1"/>
    <col min="2" max="2" width="128" style="215" bestFit="1" customWidth="1"/>
    <col min="3" max="16384" width="11.42578125" style="215"/>
  </cols>
  <sheetData>
    <row r="1" spans="1:2">
      <c r="A1" s="230" t="s">
        <v>757</v>
      </c>
      <c r="B1" s="230"/>
    </row>
    <row r="2" spans="1:2">
      <c r="A2" s="231" t="s">
        <v>733</v>
      </c>
      <c r="B2" s="231" t="s">
        <v>800</v>
      </c>
    </row>
    <row r="3" spans="1:2">
      <c r="A3" s="232" t="s">
        <v>668</v>
      </c>
      <c r="B3" s="232" t="s">
        <v>752</v>
      </c>
    </row>
    <row r="4" spans="1:2">
      <c r="A4" s="233"/>
      <c r="B4" s="233" t="s">
        <v>734</v>
      </c>
    </row>
    <row r="5" spans="1:2">
      <c r="A5" s="234"/>
      <c r="B5" s="234" t="s">
        <v>736</v>
      </c>
    </row>
    <row r="7" spans="1:2">
      <c r="A7" s="230" t="s">
        <v>758</v>
      </c>
      <c r="B7" s="230"/>
    </row>
    <row r="8" spans="1:2">
      <c r="A8" s="215" t="s">
        <v>759</v>
      </c>
      <c r="B8" s="215" t="s">
        <v>765</v>
      </c>
    </row>
    <row r="9" spans="1:2">
      <c r="B9" s="215" t="s">
        <v>774</v>
      </c>
    </row>
    <row r="10" spans="1:2">
      <c r="B10" s="215" t="s">
        <v>766</v>
      </c>
    </row>
    <row r="11" spans="1:2">
      <c r="A11" s="232" t="s">
        <v>760</v>
      </c>
      <c r="B11" s="232" t="s">
        <v>762</v>
      </c>
    </row>
    <row r="12" spans="1:2">
      <c r="A12" s="233"/>
      <c r="B12" s="233" t="s">
        <v>767</v>
      </c>
    </row>
    <row r="13" spans="1:2">
      <c r="A13" s="233"/>
      <c r="B13" s="233" t="s">
        <v>773</v>
      </c>
    </row>
    <row r="14" spans="1:2">
      <c r="A14" s="234"/>
      <c r="B14" s="234" t="s">
        <v>769</v>
      </c>
    </row>
    <row r="15" spans="1:2">
      <c r="A15" s="232" t="s">
        <v>761</v>
      </c>
      <c r="B15" s="232" t="s">
        <v>763</v>
      </c>
    </row>
    <row r="16" spans="1:2">
      <c r="A16" s="233"/>
      <c r="B16" s="233" t="s">
        <v>768</v>
      </c>
    </row>
    <row r="17" spans="1:2">
      <c r="A17" s="233"/>
      <c r="B17" s="233" t="s">
        <v>770</v>
      </c>
    </row>
    <row r="18" spans="1:2">
      <c r="A18" s="234"/>
      <c r="B18" s="234" t="s">
        <v>764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5</vt:i4>
      </vt:variant>
    </vt:vector>
  </HeadingPairs>
  <TitlesOfParts>
    <vt:vector size="13" baseType="lpstr">
      <vt:lpstr>Ind ICES Fuentes </vt:lpstr>
      <vt:lpstr>CÓDIGO INDICADORES</vt:lpstr>
      <vt:lpstr>Indicadores</vt:lpstr>
      <vt:lpstr>Indicadores MDPET</vt:lpstr>
      <vt:lpstr>Variables MDPET</vt:lpstr>
      <vt:lpstr>Matriz Confiabilidad</vt:lpstr>
      <vt:lpstr>Taller</vt:lpstr>
      <vt:lpstr>Criterios</vt:lpstr>
      <vt:lpstr>'CÓDIGO INDICADORES'!Títulos_a_imprimir</vt:lpstr>
      <vt:lpstr>'Ind ICES Fuentes '!Títulos_a_imprimir</vt:lpstr>
      <vt:lpstr>Indicadores!Títulos_a_imprimir</vt:lpstr>
      <vt:lpstr>'Indicadores MDPET'!Títulos_a_imprimir</vt:lpstr>
      <vt:lpstr>'Variables MDPET'!Títulos_a_imprimir</vt:lpstr>
    </vt:vector>
  </TitlesOfParts>
  <Company>Inter-American Development Bank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 del Plata Entre Todos</dc:creator>
  <cp:lastModifiedBy>M. Soledad Urrutia</cp:lastModifiedBy>
  <cp:lastPrinted>2016-06-28T14:37:36Z</cp:lastPrinted>
  <dcterms:created xsi:type="dcterms:W3CDTF">2012-01-12T21:49:54Z</dcterms:created>
  <dcterms:modified xsi:type="dcterms:W3CDTF">2017-11-20T15:14:15Z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982834625</vt:i4>
  </property>
  <property fmtid="{D5CDD505-2E9C-101B-9397-08002B2CF9AE}" pid="3" name="_EmailSubject">
    <vt:lpwstr>indicadores</vt:lpwstr>
  </property>
  <property fmtid="{D5CDD505-2E9C-101B-9397-08002B2CF9AE}" pid="4" name="_AuthorEmail">
    <vt:lpwstr>graciela@osse11.osmgp.com.ar</vt:lpwstr>
  </property>
  <property fmtid="{D5CDD505-2E9C-101B-9397-08002B2CF9AE}" pid="5" name="_AuthorEmailDisplayName">
    <vt:lpwstr>Graciela Funes</vt:lpwstr>
  </property>
  <property fmtid="{D5CDD505-2E9C-101B-9397-08002B2CF9AE}" pid="6" name="_ReviewingToolsShownOnce">
    <vt:lpwstr/>
  </property>
</Properties>
</file>